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custom.xml" ContentType="application/vnd.openxmlformats-officedocument.custom-properties+xml"/>
  <Override PartName="/xl/persons/person.xml" ContentType="application/vnd.ms-excel.person+xml"/>
  <Override PartName="/xl/worksheets/sheet1.xml" ContentType="application/vnd.openxmlformats-officedocument.spreadsheetml.worksheet+xml"/>
  <Override PartName="/docProps/app.xml" ContentType="application/vnd.openxmlformats-officedocument.extended-properties+xml"/>
  <Override PartName="/xl/drawings/drawing1.xml" ContentType="application/vnd.openxmlformats-officedocument.drawing+xml"/>
  <Override PartName="/xl/worksheets/sheet2.xml" ContentType="application/vnd.openxmlformats-officedocument.spreadsheetml.worksheet+xml"/>
  <Override PartName="/xl/threadedComments/threadedComment6.xml" ContentType="application/vnd.ms-excel.threadedcomments+xml"/>
  <Override PartName="/xl/comments6.xml" ContentType="application/vnd.openxmlformats-officedocument.spreadsheetml.comments+xml"/>
  <Override PartName="/xl/worksheets/sheet3.xml" ContentType="application/vnd.openxmlformats-officedocument.spreadsheetml.worksheet+xml"/>
  <Override PartName="/xl/worksheets/sheet5.xml" ContentType="application/vnd.openxmlformats-officedocument.spreadsheetml.worksheet+xml"/>
  <Override PartName="/xl/threadedComments/threadedComment1.xml" ContentType="application/vnd.ms-excel.threadedcomments+xml"/>
  <Override PartName="/xl/threadedComments/threadedComment2.xml" ContentType="application/vnd.ms-excel.threadedcomments+xml"/>
  <Override PartName="/xl/comments2.xml" ContentType="application/vnd.openxmlformats-officedocument.spreadsheetml.comments+xml"/>
  <Override PartName="/docProps/core.xml" ContentType="application/vnd.openxmlformats-package.core-properties+xml"/>
  <Override PartName="/xl/styles.xml" ContentType="application/vnd.openxmlformats-officedocument.spreadsheetml.styles+xml"/>
  <Override PartName="/xl/threadedComments/threadedComment3.xml" ContentType="application/vnd.ms-excel.threadedcomments+xml"/>
  <Override PartName="/xl/comments3.xml" ContentType="application/vnd.openxmlformats-officedocument.spreadsheetml.comments+xml"/>
  <Override PartName="/xl/tables/table2.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worksheets/sheet8.xml" ContentType="application/vnd.openxmlformats-officedocument.spreadsheetml.worksheet+xml"/>
  <Override PartName="/customXml/itemProps1.xml" ContentType="application/vnd.openxmlformats-officedocument.customXmlProperties+xml"/>
  <Override PartName="/xl/threadedComments/threadedComment4.xml" ContentType="application/vnd.ms-excel.threadedcomments+xml"/>
  <Override PartName="/xl/tables/table3.xml" ContentType="application/vnd.openxmlformats-officedocument.spreadsheetml.table+xml"/>
  <Override PartName="/xl/worksheets/sheet11.xml" ContentType="application/vnd.openxmlformats-officedocument.spreadsheetml.worksheet+xml"/>
  <Override PartName="/xl/worksheets/sheet9.xml" ContentType="application/vnd.openxmlformats-officedocument.spreadsheetml.worksheet+xml"/>
  <Override PartName="/xl/comments4.xml" ContentType="application/vnd.openxmlformats-officedocument.spreadsheetml.comments+xml"/>
  <Override PartName="/xl/tables/table1.xml" ContentType="application/vnd.openxmlformats-officedocument.spreadsheetml.table+xml"/>
  <Override PartName="/xl/worksheets/sheet6.xml" ContentType="application/vnd.openxmlformats-officedocument.spreadsheetml.worksheet+xml"/>
  <Override PartName="/customXml/itemProps3.xml" ContentType="application/vnd.openxmlformats-officedocument.customXmlProperties+xml"/>
  <Override PartName="/xl/theme/theme1.xml" ContentType="application/vnd.openxmlformats-officedocument.theme+xml"/>
  <Override PartName="/xl/threadedComments/threadedComment5.xml" ContentType="application/vnd.ms-excel.threadedcomments+xml"/>
  <Override PartName="/xl/comments5.xml" ContentType="application/vnd.openxmlformats-officedocument.spreadsheetml.comments+xml"/>
  <Override PartName="/xl/tables/table4.xml" ContentType="application/vnd.openxmlformats-officedocument.spreadsheetml.table+xml"/>
  <Override PartName="/xl/sharedStrings.xml" ContentType="application/vnd.openxmlformats-officedocument.spreadsheetml.sharedStrings+xml"/>
  <Override PartName="/xl/worksheets/sheet7.xml" ContentType="application/vnd.openxmlformats-officedocument.spreadsheetml.worksheet+xml"/>
  <Override PartName="/xl/worksheets/sheet4.xml" ContentType="application/vnd.openxmlformats-officedocument.spreadsheetml.worksheet+xml"/>
  <Override PartName="/xl/worksheets/sheet10.xml" ContentType="application/vnd.openxmlformats-officedocument.spreadsheetml.worksheet+xml"/>
  <Override PartName="/xl/worksheets/sheet13.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customXml/itemProps2.xml" ContentType="application/vnd.openxmlformats-officedocument.customXmlProperties+xml"/>
  <Override PartName="/xl/workbook.xml" ContentType="application/vnd.openxmlformats-officedocument.spreadsheetml.sheet.main+xml"/>
</Types>
</file>

<file path=_rels/.rels><?xml version="1.0" encoding="UTF-8" standalone="yes"?><Relationships xmlns="http://schemas.openxmlformats.org/package/2006/relationships"><Relationship  Id="rId4" Type="http://schemas.openxmlformats.org/officeDocument/2006/relationships/officeDocument" Target="xl/workbook.xml"/><Relationship  Id="rId3" Type="http://schemas.openxmlformats.org/officeDocument/2006/relationships/custom-properties" Target="docProps/custom.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8"/>
  </bookViews>
  <sheets>
    <sheet name="Données_attributaires" sheetId="2" state="hidden" r:id="rId2"/>
    <sheet name="Processus_CISU" sheetId="3" state="hidden" r:id="rId3"/>
    <sheet name="Type_de_message" sheetId="5" state="hidden" r:id="rId4"/>
    <sheet name="Distribution" sheetId="6" state="hidden" r:id="rId5"/>
    <sheet name="Sommaire" sheetId="35" r:id="rId6"/>
    <sheet name="Mode d'emploi" sheetId="47" r:id="rId7"/>
    <sheet name="RC-DE" sheetId="52" r:id="rId8"/>
    <sheet name="RC-COM" sheetId="55" r:id="rId9"/>
    <sheet name="RC-EDA" sheetId="33" r:id="rId10"/>
    <sheet name="Patient" sheetId="54" r:id="rId11"/>
    <sheet name="EMSI" sheetId="53" r:id="rId12"/>
    <sheet name="Conditional format rules" sheetId="29" r:id="rId13"/>
    <sheet name="Documents_sources" sheetId="18" state="hidden" r:id="rId14"/>
  </sheets>
  <definedNames>
    <definedName name="_xlnm._FilterDatabase" localSheetId="10" hidden="1">EMSI!$A$8:$AH$8</definedName>
    <definedName name="_xlnm.Print_Area" localSheetId="0">Données_attributaires!$A$1:$K$199</definedName>
  </definedNames>
  <calcPr calcId="191028"/>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xr:uid="{33EA75E7-E9E6-41E1-9C1D-DD256ABDAC95}">
      <text>
        <r>
          <rPr>
            <b/>
            <sz val="9"/>
            <rFont val="Tahoma"/>
          </rPr>
          <t xml:space="preserve">Benjamin BONCHE:</t>
        </r>
        <r>
          <rPr>
            <sz val="9"/>
            <rFont val="Tahoma"/>
          </rPr>
          <t xml:space="preserve">
Non, les deux peuvent être remplies, et dans ce cas c'est la "Nouvelle Balise" qui est prise en compte. Remplir les deux permet de faire le lien avec les travaux déjà menés par NexSIS tout en assurant le renommage si ça paraît plus pertinent.
</t>
        </r>
      </text>
    </comment>
    <comment ref="F34" authorId="1" xr:uid="{D6991003-B1BE-4979-8A9D-EE8AFBD50044}">
      <text>
        <r>
          <rPr>
            <b/>
            <sz val="9"/>
            <rFont val="Tahoma"/>
          </rPr>
          <t xml:space="preserve">Elodie FALCIONI (EXT):</t>
        </r>
        <r>
          <rPr>
            <sz val="9"/>
            <rFont val="Tahoma"/>
          </rPr>
          <t xml:space="preserve">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
        </r>
        <r>
          <rPr>
            <b/>
            <sz val="9"/>
            <rFont val="Tahoma"/>
          </rPr>
          <t xml:space="preserve">Vianney DRESCHER (EXT):</t>
        </r>
        <r>
          <rPr>
            <sz val="9"/>
            <rFont val="Tahoma"/>
          </rPr>
          <t xml:space="preserve">
@Vianney DRESCHER (EXT) mettre à jour l'utilisation de la regex NOMENCLATURE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tc={F5459836-88C1-4934-A16E-7D8936A5C45E}</author>
  </authors>
  <commentList>
    <comment ref="H11" authorId="0" xr:uid="{90B4ADD3-1609-4F71-A5B6-1DC28B79EDC6}">
      <text>
        <r>
          <rPr>
            <b/>
            <sz val="9"/>
            <rFont val="Tahoma"/>
          </rPr>
          <t xml:space="preserve">Vianney DRESCHER (EXT):</t>
        </r>
        <r>
          <rPr>
            <sz val="9"/>
            <rFont val="Tahoma"/>
          </rPr>
          <t xml:space="preserve">
Pas de sgo ni de sga côté SAMU donc pas de sens de préfixer avec du sgo/sga
Proposition : on complète la clé de routage avec un id de la solution éditeur sur laquelle ils ont la main ?
Les SAMU peuvent mettre "sge" devant l'URI
</t>
        </r>
      </text>
    </comment>
    <comment ref="I11" authorId="1" xr:uid="{791685DB-2552-464D-8372-14A63972F8CA}">
      <text>
        <r>
          <rPr>
            <b/>
            <sz val="9"/>
            <rFont val="Tahoma"/>
          </rPr>
          <t xml:space="preserve">Vianney DRESCHER (EXT):</t>
        </r>
        <r>
          <rPr>
            <sz val="9"/>
            <rFont val="Tahoma"/>
          </rPr>
          <t xml:space="preserve">
Actuellement c'est au format fr.health.samuXXXX dans la clé dans l'EDXL du DST =&gt; on aligne dans NexSIS ?
</t>
        </r>
      </text>
    </comment>
    <comment ref="C18" authorId="2" xr:uid="{1927E378-6834-0349-AD23-29E7065B94FB}">
      <text>
        <r>
          <rPr>
            <b/>
            <sz val="9"/>
            <rFont val="Tahoma"/>
          </rPr>
          <t xml:space="preserve">Romain FOUILLAND:</t>
        </r>
        <r>
          <rPr>
            <sz val="9"/>
            <rFont val="Tahoma"/>
          </rPr>
          <t xml:space="preserve">
Ajouter un champs reason/source et objectives/scope qui disent pourquoi on partage ce message (abonnement et on le cite, soit générique, soit manuel, soit pour info, …)
ex : “manual” pour “info/notification”, “auto” pour “action”, “manual” pour “interco sans départ (ISF)”, …
</t>
        </r>
        <r>
          <rPr>
            <b/>
            <sz val="9"/>
            <rFont val="Tahoma"/>
          </rPr>
          <t xml:space="preserve">Romain FOUILLAND:</t>
        </r>
        <r>
          <rPr>
            <sz val="9"/>
            <rFont val="Tahoma"/>
          </rPr>
          <t xml:space="preserve">
-&gt; Faire une proposition pour un échange ultérieur avec NexSIS
</t>
        </r>
      </text>
    </comment>
    <comment ref="I18" authorId="3" xr:uid="{6A5C7D7D-915B-41FC-BD70-13D49FF09276}">
      <text>
        <r>
          <rPr>
            <b/>
            <sz val="9"/>
            <rFont val="Tahoma"/>
          </rPr>
          <t xml:space="preserve">Vianney DRESCHER (EXT):</t>
        </r>
        <r>
          <rPr>
            <sz val="9"/>
            <rFont val="Tahoma"/>
          </rPr>
          <t xml:space="preserve">
Récupérer input Nader, il y'aura un préfixe "{PAYS}:{FORCE}:…"
</t>
        </r>
      </text>
    </comment>
    <comment ref="H19" authorId="4" xr:uid="{00EBB6F5-C503-45A7-B304-F374E173A7E5}">
      <text>
        <r>
          <rPr>
            <b/>
            <sz val="9"/>
            <rFont val="Tahoma"/>
          </rPr>
          <t xml:space="preserve">Vianney DRESCHER (EXT):</t>
        </r>
        <r>
          <rPr>
            <sz val="9"/>
            <rFont val="Tahoma"/>
          </rPr>
          <t xml:space="preserve">
A revoir et valider avec NexSIS
</t>
        </r>
      </text>
    </comment>
    <comment ref="H20" authorId="5" xr:uid="{96C339D6-7087-4EA6-BE2F-1DFAE1DE86AE}">
      <text>
        <r>
          <rPr>
            <b/>
            <sz val="9"/>
            <rFont val="Tahoma"/>
          </rPr>
          <t xml:space="preserve">Vianney DRESCHER (EXT):</t>
        </r>
        <r>
          <rPr>
            <sz val="9"/>
            <rFont val="Tahoma"/>
          </rPr>
          <t xml:space="preserve">
A revoir et valider avec NexSIS
</t>
        </r>
      </text>
    </comment>
    <comment ref="H9" authorId="6" xr:uid="{F5459836-88C1-4934-A16E-7D8936A5C45E}">
      <text>
        <r>
          <rPr>
            <b/>
            <sz val="9"/>
            <rFont val="Tahoma"/>
          </rPr>
          <t xml:space="preserve">Romain FOUILLAND:</t>
        </r>
        <r>
          <rPr>
            <sz val="9"/>
            <rFont val="Tahoma"/>
          </rPr>
          <t xml:space="preserve">
Bien clarifier comment on identifie le SAMU émetteur (SAMU76A ou SAMU761)
</t>
        </r>
        <r>
          <rPr>
            <b/>
            <sz val="9"/>
            <rFont val="Tahoma"/>
          </rPr>
          <t xml:space="preserve">Vianney DRESCHER (EXT):</t>
        </r>
        <r>
          <rPr>
            <sz val="9"/>
            <rFont val="Tahoma"/>
          </rPr>
          <t xml:space="preserve">
# Références
Format NF399 : pays + CTA + date + # unique
Format NexSIS : SC-20211105-077-cga-AF18 (SC-AAAAMMJJ-{codeCGA}-AL|AF{SEQUENCE}) (toutes les alertes créent pas des affaires, affaires peuvent avoir plusieurs alertes)
</t>
        </r>
        <r>
          <rPr>
            <b/>
            <sz val="9"/>
            <rFont val="Tahoma"/>
          </rPr>
          <t xml:space="preserve">Vianney DRESCHER (EXT):</t>
        </r>
        <r>
          <rPr>
            <sz val="9"/>
            <rFont val="Tahoma"/>
          </rPr>
          <t xml:space="preserve">
2 remarques : quand est-ce qu'on utilise AL ou AF ?
Id sur 4 digits, a priori ok vu le volume mais pas mega large =&gt; cout de passer à 6 digits par exemple ?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tc={21596719-3870-1846-9610-93DFD57384FA}</author>
    <author>tc={DA9DB884-D2C9-5C48-84F2-43EE3810A1F9}</author>
  </authors>
  <commentList>
    <comment ref="Q10" authorId="0" xr:uid="{21596719-3870-1846-9610-93DFD57384FA}">
      <text>
        <r>
          <rPr>
            <b/>
            <sz val="9"/>
            <rFont val="Tahoma"/>
          </rPr>
          <t xml:space="preserve">Romain FOUILLAND:</t>
        </r>
        <r>
          <rPr>
            <sz val="9"/>
            <rFont val="Tahoma"/>
          </rPr>
          <t xml:space="preserve">
Le rendre obligatoire ? Notamment car utilisé pour des réconciliation pour les carences par exemple 
</t>
        </r>
      </text>
    </comment>
    <comment ref="H10" authorId="1" xr:uid="{DA9DB884-D2C9-5C48-84F2-43EE3810A1F9}">
      <text>
        <r>
          <rPr>
            <b/>
            <sz val="9"/>
            <rFont val="Tahoma"/>
          </rPr>
          <t xml:space="preserve">Vianney DRESCHER (EXT):</t>
        </r>
        <r>
          <rPr>
            <sz val="9"/>
            <rFont val="Tahoma"/>
          </rPr>
          <t xml:space="preserve">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tc={7A1ACB5D-9506-421C-B92B-1CBD98910C4E}</author>
    <author>tc={07B5D5D0-B502-47B6-A891-DAEF39BCC4D8}</author>
    <author>tc={F7E40DD6-D14F-4AC4-95ED-C43838656AE4}</author>
    <author>tc={5837F6C1-B39E-4396-BFF1-E5D0E98A9357}</author>
    <author>tc={216873A3-C08B-4DFA-8E49-A32A05BCE626}</author>
    <author>tc={A9F8EF48-108A-4EAB-A6C9-DAA6E6A1C56C}</author>
    <author>tc={9EEB9362-90F5-494F-BB71-06EF0D54376B}</author>
    <author>tc={93C5C516-9F97-4CCA-A85F-794E9B380AD0}</author>
    <author>tc={D4B4867F-37AC-4ED5-8C3F-48F2D4ABD469}</author>
    <author>tc={77A30A6E-6F60-4789-9958-ADBE4F439BC0}</author>
    <author>tc={6EC09424-5F98-496B-990E-8CF5FDCC07B0}</author>
    <author>tc={613FDD7D-6678-49E2-A875-920DF61A60C0}</author>
    <author>tc={5843E32E-6B77-4462-B8C9-614463109AB3}</author>
    <author>tc={4D4D3CF8-E01B-401A-8386-AAC604D8291A}</author>
    <author>tc={B13CB5B2-E438-4033-8E1A-8B428C2D7B3E}</author>
    <author>tc={936F12F4-76D9-4044-A0E3-1B941115BE9E}</author>
    <author>tc={258F99A5-CCAC-44B3-9CB2-E5E5FB7A031F}</author>
    <author>tc={D4A6E809-E116-4F43-AB47-04D882212A95}</author>
    <author>tc={74137E7D-2024-4E3A-8B98-9368867BE370}</author>
    <author>tc={396E04AD-6D8D-4E1E-B5C4-258495B5CC68}</author>
    <author>tc={0A1DDABD-B2B0-4A61-8814-A7491198F908}</author>
    <author>tc={647A8527-7AF1-45AA-BB58-53C964C0E6F0}</author>
    <author>tc={4EB3C325-52F0-4D01-94D2-8AA5841A689A}</author>
    <author>tc={C395B7C5-0539-4FBB-9D43-E0A24F8519C0}</author>
    <author>tc={790794B9-B934-4B4C-A8C0-8C9B2176B829}</author>
    <author>tc={A01A1601-D876-42A1-B7E1-CAFC7CAE43BD}</author>
    <author>tc={6B12D674-0649-45FA-8124-02962ABD1577}</author>
    <author>tc={DFEBA3BC-8166-4F9F-A129-402A4AB175F7}</author>
    <author>tc={67DC72F8-6B7D-47A0-BEBA-53124836E50B}</author>
    <author>tc={D34D40C8-9930-4697-941A-5B0307605F2D}</author>
    <author>tc={94CB63FF-3915-49D6-9867-9F61128C5ACD}</author>
    <author>tc={418F6048-D82E-4151-A527-DD3375E32EDF}</author>
    <author>tc={309DA0AD-08A5-48B1-8181-1F2CF88AD9D6}</author>
    <author>tc={B2A46742-7986-49EC-BFF2-E5B137820840}</author>
    <author>tc={DC749AE9-4EDB-4A7F-8A7B-0D009E03AED0}</author>
    <author>tc={12397E16-0DD2-4B81-8BEC-31510D881B5D}</author>
    <author>tc={3E4494E4-4D0B-482E-8C44-6CA902FCAA01}</author>
    <author>tc={69DA961E-023F-4CCC-87B8-5E0165FCFF9B}</author>
    <author>tc={68BF9403-31A1-4258-9F69-305F60612509}</author>
    <author>tc={D6BBFD18-B7C3-44E9-AAAF-C0520A0384D3}</author>
    <author>tc={35A8B61A-91A9-4016-9958-8C97F591EBB5}</author>
    <author>tc={77ED2E6B-DD8D-4E8A-8AF3-5F8BE44D831E}</author>
    <author>tc={5B87F3E0-42AE-40C0-BFFC-2EB08FD229EA}</author>
    <author>tc={C407DBF8-A3A1-42F8-99B5-D8013FA36506}</author>
    <author>tc={E10BEB32-F4FD-459C-ABDE-55793588A127}</author>
    <author>tc={43C22F93-9971-40F3-BA8A-917031C6F8FB}</author>
    <author>tc={2D3E577A-97CD-49D0-80FA-1ABC72516E8C}</author>
    <author>tc={A2629A30-8579-B745-804F-8D68CAC27551}</author>
    <author>tc={3B2E0936-494B-B445-A636-D7FDBB9167D5}</author>
    <author>tc={85B1EF9F-47F0-CE46-887A-E909D7720A3B}</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tc={44161FD7-DA29-2241-8A73-168E646C6F3C}</author>
    <author>tc={F2C29A76-9B08-4696-A7FF-552A24CA01B1}</author>
    <author>tc={A443D7D1-FE76-42EE-B140-98BBD5AEDCB9}</author>
    <author>tc={7E6D1FD8-7FC2-45FF-B55C-B3CE3EE247FA}</author>
    <author>tc={82723964-123F-464F-AC6E-1559C240D31E}</author>
    <author>tc={2DE185BB-39B8-8846-9B2A-3BE28378E3AC}</author>
    <author>tc={F6DBF483-4352-48F3-A605-280A47B8FAE1}</author>
    <author>tc={33643ED9-2F99-2A40-A4E7-ECC8DE68B2E2}</author>
    <author>tc={36EBE513-9CB4-3348-B010-D39B51DF2455}</author>
    <author>tc={2A6A195C-5D26-FA4B-91BD-34DAEC1D051C}</author>
    <author>tc={2185076E-A743-4FEC-950F-43630CD6417E}</author>
    <author>tc={C5B6241A-BACF-47B3-9FCB-3D62B0208AEB}</author>
    <author>tc={849D9658-5404-49CC-A650-D8E23CF68C04}</author>
    <author>tc={6A447ED8-B3D9-4E56-96E2-F03AE558F91D}</author>
    <author>tc={1045B670-B272-44B0-BDBC-183806654ACA}</author>
    <author>tc={CEDF6F28-E758-A946-873F-600E903DBF23}</author>
    <author>tc={714D9BD5-569A-7746-8D28-EE0807D930C4}</author>
    <author>tc={449D854F-D1BC-4874-A270-C7FBD5C53315}</author>
    <author>tc={50663E24-E8B2-4610-BB55-CDEDCB0AEBE2}</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tc={B900B938-91F0-4B4A-A185-03AC7265E148}</author>
    <author>tc={1F89621F-4A5C-4ECD-A7C6-DD10AB56DF40}</author>
    <author>tc={FB8B17FD-812B-4D45-91E1-3C0557FCEA2D}</author>
    <author>tc={902D6982-CF5B-4CB7-B9F4-E53F0BDFA27A}</author>
    <author>tc={F9DFBDFD-1215-9341-9E1E-3024F293D141}</author>
    <author>tc={A3B7AE35-2849-4423-8AE8-6B9911E6561D}</author>
    <author>tc={663EEC70-25D1-4531-8E3C-8B803A28B6D5}</author>
    <author>tc={3BA75720-6FD7-4770-B19D-58D93FFDC9E8}</author>
    <author>tc={985CB9E8-D6A2-4815-BC2C-DD825BD96FAA}</author>
  </authors>
  <commentList>
    <comment ref="H1" authorId="0" xr:uid="{0D20D026-08EF-BF4D-96F2-14785B9E1E71}">
      <text>
        <r>
          <rPr>
            <b/>
            <sz val="9"/>
            <rFont val="Tahoma"/>
          </rPr>
          <t xml:space="preserve">Romain FOUILLAND:</t>
        </r>
        <r>
          <rPr>
            <sz val="9"/>
            <rFont val="Tahoma"/>
          </rPr>
          <t xml:space="preserve">
Valider avec NexSIS les noms des balises racines !! (message, createCase, emsi)
</t>
        </r>
      </text>
    </comment>
    <comment ref="H101" authorId="1" xr:uid="{7A1ACB5D-9506-421C-B92B-1CBD98910C4E}">
      <text>
        <r>
          <rPr>
            <b/>
            <sz val="9"/>
            <rFont val="Tahoma"/>
          </rPr>
          <t xml:space="preserve">Vianney DRESCHER (EXT):</t>
        </r>
        <r>
          <rPr>
            <sz val="9"/>
            <rFont val="Tahoma"/>
          </rPr>
          <t xml:space="preserve">
Aligner en mode URI
</t>
        </r>
        <r>
          <rPr>
            <b/>
            <sz val="9"/>
            <rFont val="Tahoma"/>
          </rPr>
          <t xml:space="preserve">Vianney DRESCHER (EXT):</t>
        </r>
        <r>
          <rPr>
            <sz val="9"/>
            <rFont val="Tahoma"/>
          </rPr>
          <t xml:space="preserve">
Pour aller au bout de la logique, le passer en objet CONTACT
</t>
        </r>
        <r>
          <rPr>
            <b/>
            <sz val="9"/>
            <rFont val="Tahoma"/>
          </rPr>
          <t xml:space="preserve">Vianney DRESCHER (EXT):</t>
        </r>
        <r>
          <rPr>
            <sz val="9"/>
            <rFont val="Tahoma"/>
          </rPr>
          <t xml:space="preserve">
Mettre attachement
</t>
        </r>
      </text>
    </comment>
    <comment ref="T104" authorId="2" xr:uid="{07B5D5D0-B502-47B6-A891-DAEF39BCC4D8}">
      <text>
        <r>
          <rPr>
            <b/>
            <sz val="9"/>
            <rFont val="Tahoma"/>
          </rPr>
          <t xml:space="preserve">Vianney DRESCHER (EXT):</t>
        </r>
        <r>
          <rPr>
            <sz val="9"/>
            <rFont val="Tahoma"/>
          </rPr>
          <t xml:space="preserve">
Impose-t-on une liste de type de ressource ou est-ce laissé libre pour les éditeurs ?
</t>
        </r>
      </text>
    </comment>
    <comment ref="D109" authorId="3" xr:uid="{F7E40DD6-D14F-4AC4-95ED-C43838656AE4}">
      <text>
        <r>
          <rPr>
            <b/>
            <sz val="9"/>
            <rFont val="Tahoma"/>
          </rPr>
          <t xml:space="preserve">Vianney DRESCHER (EXT):</t>
        </r>
        <r>
          <rPr>
            <sz val="9"/>
            <rFont val="Tahoma"/>
          </rPr>
          <t xml:space="preserve">
Indiquer comment on fait le Hash =&gt; pas évident comme on fait le contrôle d'intégrité
</t>
        </r>
        <r>
          <rPr>
            <b/>
            <sz val="9"/>
            <rFont val="Tahoma"/>
          </rPr>
          <t xml:space="preserve">Vianney DRESCHER (EXT):</t>
        </r>
        <r>
          <rPr>
            <sz val="9"/>
            <rFont val="Tahoma"/>
          </rPr>
          <t xml:space="preserve">
Sha-256
</t>
        </r>
      </text>
    </comment>
    <comment ref="B110" authorId="4" xr:uid="{5837F6C1-B39E-4396-BFF1-E5D0E98A9357}">
      <text>
        <r>
          <rPr>
            <b/>
            <sz val="9"/>
            <rFont val="Tahoma"/>
          </rPr>
          <t xml:space="preserve">Elodie FALCIONI (EXT):</t>
        </r>
        <r>
          <rPr>
            <sz val="9"/>
            <rFont val="Tahoma"/>
          </rPr>
          <t xml:space="preserve">
Ajouter un process clair sur qui est référent et qui peut changer ce champ et pourquoi ? 
Le SAMU qui traite l'affaire rempli le champ? Non modifiable sans un message spécifique. 
</t>
        </r>
        <r>
          <rPr>
            <b/>
            <sz val="9"/>
            <rFont val="Tahoma"/>
          </rPr>
          <t xml:space="preserve">Elodie FALCIONI (EXT):</t>
        </r>
        <r>
          <rPr>
            <sz val="9"/>
            <rFont val="Tahoma"/>
          </rPr>
          <t xml:space="preserve">
Est-ce géré en amont via les différentes conventions ? + un message de refus ? 
</t>
        </r>
        <r>
          <rPr>
            <b/>
            <sz val="9"/>
            <rFont val="Tahoma"/>
          </rPr>
          <t xml:space="preserve">Elodie FALCIONI (EXT):</t>
        </r>
        <r>
          <rPr>
            <sz val="9"/>
            <rFont val="Tahoma"/>
          </rPr>
          <t xml:space="preserve">
Lié à l'acceptation du dossier par le partenaire ? Mettre en place un système d'acquittement. 
</t>
        </r>
      </text>
    </comment>
    <comment ref="H110" authorId="5" xr:uid="{216873A3-C08B-4DFA-8E49-A32A05BCE626}">
      <text>
        <r>
          <rPr>
            <b/>
            <sz val="9"/>
            <rFont val="Tahoma"/>
          </rPr>
          <t xml:space="preserve">Vianney DRESCHER (EXT):</t>
        </r>
        <r>
          <rPr>
            <sz val="9"/>
            <rFont val="Tahoma"/>
          </rPr>
          <t xml:space="preserve">
Actuellement non ajouté au modèle de données, à retirer ?
</t>
        </r>
        <r>
          <rPr>
            <b/>
            <sz val="9"/>
            <rFont val="Tahoma"/>
          </rPr>
          <t xml:space="preserve">Vianney DRESCHER (EXT):</t>
        </r>
        <r>
          <rPr>
            <sz val="9"/>
            <rFont val="Tahoma"/>
          </rPr>
          <t xml:space="preserve">
=&gt; Utile pour le 15-15 à retravailler
</t>
        </r>
      </text>
    </comment>
    <comment ref="B112" authorId="6" xr:uid="{A9F8EF48-108A-4EAB-A6C9-DAA6E6A1C56C}">
      <text>
        <r>
          <rPr>
            <b/>
            <sz val="9"/>
            <rFont val="Tahoma"/>
          </rPr>
          <t xml:space="preserve">Elodie FALCIONI (EXT):</t>
        </r>
        <r>
          <rPr>
            <sz val="9"/>
            <rFont val="Tahoma"/>
          </rPr>
          <t xml:space="preserve">
Objet Agent qui existe dans la qualification de l'affaire : à réutiliser ici ? Doit on ajouter nom prénom à l'objet ?
</t>
        </r>
      </text>
    </comment>
    <comment ref="C117" authorId="7" xr:uid="{9EEB9362-90F5-494F-BB71-06EF0D54376B}">
      <text>
        <r>
          <rPr>
            <b/>
            <sz val="9"/>
            <rFont val="Tahoma"/>
          </rPr>
          <t xml:space="preserve">Vianney DRESCHER (EXT):</t>
        </r>
        <r>
          <rPr>
            <sz val="9"/>
            <rFont val="Tahoma"/>
          </rPr>
          <t xml:space="preserve">
Est-ce qu'il faut un objet Bilan qui incorpore les patients/victime ?
</t>
        </r>
        <r>
          <rPr>
            <b/>
            <sz val="9"/>
            <rFont val="Tahoma"/>
          </rPr>
          <t xml:space="preserve">Vianney DRESCHER (EXT):</t>
        </r>
        <r>
          <rPr>
            <sz val="9"/>
            <rFont val="Tahoma"/>
          </rPr>
          <t xml:space="preserve">
Il faudra à terme pouvoir faire le lien avec SGV
</t>
        </r>
        <r>
          <rPr>
            <b/>
            <sz val="9"/>
            <rFont val="Tahoma"/>
          </rPr>
          <t xml:space="preserve">Elodie FALCIONI (EXT):</t>
        </r>
        <r>
          <rPr>
            <sz val="9"/>
            <rFont val="Tahoma"/>
          </rPr>
          <t xml:space="preserve">
Le bilan se fait-il pour chaque patient/victime ? Si oui, le bilan est lié au patient
</t>
        </r>
      </text>
    </comment>
    <comment ref="Q119" authorId="8" xr:uid="{93C5C516-9F97-4CCA-A85F-794E9B380AD0}">
      <text>
        <r>
          <rPr>
            <b/>
            <sz val="9"/>
            <rFont val="Tahoma"/>
          </rPr>
          <t xml:space="preserve">Vianney DRESCHER (EXT):</t>
        </r>
        <r>
          <rPr>
            <sz val="9"/>
            <rFont val="Tahoma"/>
          </rPr>
          <t xml:space="preserve">
On autorise plusieurs identifiants pour un meme dossier donc ? A priori mieux car on mitige le risque de ne pas pouvoir résoudre d'identité
</t>
        </r>
      </text>
    </comment>
    <comment ref="U121" authorId="9" xr:uid="{D4B4867F-37AC-4ED5-8C3F-48F2D4ABD469}">
      <text>
        <r>
          <rPr>
            <b/>
            <sz val="9"/>
            <rFont val="Tahoma"/>
          </rPr>
          <t xml:space="preserve">Romain FOUILLAND:</t>
        </r>
        <r>
          <rPr>
            <sz val="9"/>
            <rFont val="Tahoma"/>
          </rPr>
          <t xml:space="preserve">
ENUM ?
</t>
        </r>
      </text>
    </comment>
    <comment ref="E126" authorId="10" xr:uid="{77A30A6E-6F60-4789-9958-ADBE4F439BC0}">
      <text>
        <r>
          <rPr>
            <b/>
            <sz val="9"/>
            <rFont val="Tahoma"/>
          </rPr>
          <t xml:space="preserve">Elodie FALCIONI (EXT):</t>
        </r>
        <r>
          <rPr>
            <sz val="9"/>
            <rFont val="Tahoma"/>
          </rPr>
          <t xml:space="preserve">
FYI  :  https://esante.gouv.fr/produits-services/referentiel-ins?position&amp;keys=INS&amp;pageNumber=1
</t>
        </r>
      </text>
    </comment>
    <comment ref="E127" authorId="11" xr:uid="{6EC09424-5F98-496B-990E-8CF5FDCC07B0}">
      <text>
        <r>
          <rPr>
            <b/>
            <sz val="9"/>
            <rFont val="Tahoma"/>
          </rPr>
          <t xml:space="preserve">Elodie FALCIONI (EXT):</t>
        </r>
        <r>
          <rPr>
            <sz val="9"/>
            <rFont val="Tahoma"/>
          </rPr>
          <t xml:space="preserve">
FYI  :  https://esante.gouv.fr/produits-services/referentiel-ins?position&amp;keys=INS&amp;pageNumber=1
</t>
        </r>
      </text>
    </comment>
    <comment ref="E128" authorId="12" xr:uid="{613FDD7D-6678-49E2-A875-920DF61A60C0}">
      <text>
        <r>
          <rPr>
            <b/>
            <sz val="9"/>
            <rFont val="Tahoma"/>
          </rPr>
          <t xml:space="preserve">Elodie FALCIONI (EXT):</t>
        </r>
        <r>
          <rPr>
            <sz val="9"/>
            <rFont val="Tahoma"/>
          </rPr>
          <t xml:space="preserve">
Liste des OID : https://esante.gouv.fr/sites/default/files/media_entity/documents/asip_referentiel_identifiant_national_sante-liste-des-oid-des-autorites-d-affectation-des-ins_v0.1.pdf
</t>
        </r>
      </text>
    </comment>
    <comment ref="D129" authorId="13" xr:uid="{5843E32E-6B77-4462-B8C9-614463109AB3}">
      <text>
        <r>
          <rPr>
            <b/>
            <sz val="9"/>
            <rFont val="Tahoma"/>
          </rPr>
          <t xml:space="preserve">Elodie FALCIONI (EXT):</t>
        </r>
        <r>
          <rPr>
            <sz val="9"/>
            <rFont val="Tahoma"/>
          </rPr>
          <t xml:space="preserve">
https://gnius.esante.gouv.fr/fr/reglementation/fiches-reglementation/lidentite-nationale-de-sante-ins
</t>
        </r>
        <r>
          <rPr>
            <b/>
            <sz val="9"/>
            <rFont val="Tahoma"/>
          </rPr>
          <t xml:space="preserve">Elodie FALCIONI (EXT):</t>
        </r>
        <r>
          <rPr>
            <sz val="9"/>
            <rFont val="Tahoma"/>
          </rPr>
          <t xml:space="preserve">
+ en termes d'identito vigilance, si l'identité n'est pas vérifiée, alors il est nécessaire d'utiliser les champs Nom usuel et Prénom usuel pour propager l'information
</t>
        </r>
      </text>
    </comment>
    <comment ref="E135" authorId="14" xr:uid="{4D4D3CF8-E01B-401A-8386-AAC604D8291A}">
      <text>
        <r>
          <rPr>
            <b/>
            <sz val="9"/>
            <rFont val="Tahoma"/>
          </rPr>
          <t xml:space="preserve">Elodie FALCIONI (EXT):</t>
        </r>
        <r>
          <rPr>
            <sz val="9"/>
            <rFont val="Tahoma"/>
          </rPr>
          <t xml:space="preserve">
La table permettant d’associer le code INSEE à la commune / au pays de naissance est disponible sur
https://www.data.gouv.fr/fr/datasets/code-officiel-geographique-cog/#_
</t>
        </r>
      </text>
    </comment>
    <comment ref="Q139" authorId="15" xr:uid="{B13CB5B2-E438-4033-8E1A-8B428C2D7B3E}">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D139" authorId="16" xr:uid="{936F12F4-76D9-4044-A0E3-1B941115BE9E}">
      <text>
        <r>
          <rPr>
            <b/>
            <sz val="9"/>
            <rFont val="Tahoma"/>
          </rPr>
          <t xml:space="preserve">Elodie FALCIONI (EXT):</t>
        </r>
        <r>
          <rPr>
            <sz val="9"/>
            <rFont val="Tahoma"/>
          </rPr>
          <t xml:space="preserve">
Peut-on / doit-on réutiliser l'objet contact requérant : c'est la même structure ? Mais ici cela concerne le patient
</t>
        </r>
      </text>
    </comment>
    <comment ref="H139" authorId="17" xr:uid="{258F99A5-CCAC-44B3-9CB2-E5E5FB7A031F}">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U15" authorId="18" xr:uid="{D4A6E809-E116-4F43-AB47-04D882212A95}">
      <text>
        <r>
          <rPr>
            <b/>
            <sz val="9"/>
            <rFont val="Tahoma"/>
          </rPr>
          <t xml:space="preserve">Benjamin BONCHE:</t>
        </r>
        <r>
          <rPr>
            <sz val="9"/>
            <rFont val="Tahoma"/>
          </rPr>
          <t xml:space="preserve">
NOMENCLATURE: CISU-Code_Nature_de_fait
</t>
        </r>
      </text>
    </comment>
    <comment ref="D143" authorId="19" xr:uid="{74137E7D-2024-4E3A-8B98-9368867BE370}">
      <text>
        <r>
          <rPr>
            <b/>
            <sz val="9"/>
            <rFont val="Tahoma"/>
          </rPr>
          <t xml:space="preserve">Elodie FALCIONI (EXT):</t>
        </r>
        <r>
          <rPr>
            <sz val="9"/>
            <rFont val="Tahoma"/>
          </rPr>
          <t xml:space="preserve">
Est-ce qu'on utilise operators avec un rôle = à médecin traitant ? 
</t>
        </r>
      </text>
    </comment>
    <comment ref="Q148" authorId="20" xr:uid="{396E04AD-6D8D-4E1E-B5C4-258495B5CC68}">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E148" authorId="21" xr:uid="{0A1DDABD-B2B0-4A61-8814-A7491198F908}">
      <text>
        <r>
          <rPr>
            <b/>
            <sz val="9"/>
            <rFont val="Tahoma"/>
          </rPr>
          <t xml:space="preserve">Elodie FALCIONI (EXT):</t>
        </r>
        <r>
          <rPr>
            <sz val="9"/>
            <rFont val="Tahoma"/>
          </rPr>
          <t xml:space="preserve">
Peut-on / doit-on réutiliser l'objet contact requérant : c'est la même structure ? Mais ici cela concerne le patient
</t>
        </r>
      </text>
    </comment>
    <comment ref="H148" authorId="22" xr:uid="{647A8527-7AF1-45AA-BB58-53C964C0E6F0}">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C149" authorId="23" xr:uid="{4EB3C325-52F0-4D01-94D2-8AA5841A689A}">
      <text>
        <r>
          <rPr>
            <b/>
            <sz val="9"/>
            <rFont val="Tahoma"/>
          </rPr>
          <t xml:space="preserve">Elodie FALCIONI (EXT):</t>
        </r>
        <r>
          <rPr>
            <sz val="9"/>
            <rFont val="Tahoma"/>
          </rPr>
          <t xml:space="preserve">
Attention le motif de recours médico-secouriste est lié au patient pour les échanges 15-15 et peut être différent selon chaque patient. A mettre de préférence dans la partie patient ? 
Comment est-ce déterminé en l'absence de patient ? 
</t>
        </r>
      </text>
    </comment>
    <comment ref="D151" authorId="24" xr:uid="{C395B7C5-0539-4FBB-9D43-E0A24F8519C0}">
      <text>
        <r>
          <rPr>
            <b/>
            <sz val="9"/>
            <rFont val="Tahoma"/>
          </rPr>
          <t xml:space="preserve">Elodie FALCIONI (EXT):</t>
        </r>
        <r>
          <rPr>
            <sz val="9"/>
            <rFont val="Tahoma"/>
          </rPr>
          <t xml:space="preserve">
Commentaire Romain : 
Couper en 2 avec valeur et unité ? Pareil pour le poids ? 
cf call Exos https://airtable.com/app4TOvXxTUD2wSGu/tblb99gQYhSR4hEUc/viw61jqO5bITasxJ5/rech3TqTCjQdVKfhx?blocks=hide 
</t>
        </r>
      </text>
    </comment>
    <comment ref="E153" authorId="25" xr:uid="{790794B9-B934-4B4C-A8C0-8C9B2176B829}">
      <text>
        <r>
          <rPr>
            <b/>
            <sz val="9"/>
            <rFont val="Tahoma"/>
          </rPr>
          <t xml:space="preserve">Romain FOUILLAND:</t>
        </r>
        <r>
          <rPr>
            <sz val="9"/>
            <rFont val="Tahoma"/>
          </rPr>
          <t xml:space="preserve">
Couper en 2 avec valeur et unité ? Pareil pour le poids ? 
cf call Exos https://airtable.com/app4TOvXxTUD2wSGu/tblb99gQYhSR4hEUc/viw61jqO5bITasxJ5/rech3TqTCjQdVKfhx?blocks=hide 
</t>
        </r>
        <r>
          <rPr>
            <b/>
            <sz val="9"/>
            <rFont val="Tahoma"/>
          </rPr>
          <t xml:space="preserve">Vianney DRESCHER (EXT):</t>
        </r>
        <r>
          <rPr>
            <sz val="9"/>
            <rFont val="Tahoma"/>
          </rPr>
          <t xml:space="preserve">
Possible de reprendre une logique homogène EMSI avec la logique de rentrer des grandeurs via 2 champs :
- quantity i.e. quantité
- um i.e. unité de mesure
</t>
        </r>
      </text>
    </comment>
    <comment ref="E157" authorId="26" xr:uid="{A01A1601-D876-42A1-B7E1-CAFC7CAE43BD}">
      <text>
        <r>
          <rPr>
            <b/>
            <sz val="9"/>
            <rFont val="Tahoma"/>
          </rPr>
          <t xml:space="preserve">Elodie FALCIONI (EXT):</t>
        </r>
        <r>
          <rPr>
            <sz val="9"/>
            <rFont val="Tahoma"/>
          </rPr>
          <t xml:space="preserve">
Objet Agent qui existe dans la qualification de l'affaire : à réutiliser ici ? Doit on ajouter nom prénom à l'objet ?
</t>
        </r>
      </text>
    </comment>
    <comment ref="C165" authorId="27" xr:uid="{6B12D674-0649-45FA-8124-02962ABD1577}">
      <text>
        <r>
          <rPr>
            <b/>
            <sz val="9"/>
            <rFont val="Tahoma"/>
          </rPr>
          <t xml:space="preserve">Elodie FALCIONI (EXT):</t>
        </r>
        <r>
          <rPr>
            <sz val="9"/>
            <rFont val="Tahoma"/>
          </rPr>
          <t xml:space="preserve">
J'ai choisi de sortir le devenir patient du bloc patient, de l'appeler décisions et de le mettre dans régulation médicale (ça peut ensuite être rattaché à un patient via l'ID patient)
</t>
        </r>
      </text>
    </comment>
    <comment ref="D167" authorId="28" xr:uid="{DFEBA3BC-8166-4F9F-A129-402A4AB175F7}">
      <text>
        <r>
          <rPr>
            <b/>
            <sz val="9"/>
            <rFont val="Tahoma"/>
          </rPr>
          <t xml:space="preserve">Vianney DRESCHER (EXT):</t>
        </r>
        <r>
          <rPr>
            <sz val="9"/>
            <rFont val="Tahoma"/>
          </rPr>
          <t xml:space="preserve">
Y'a-t-il une nomenclature derrière ? Sinon mettre plutôt du freetext
</t>
        </r>
      </text>
    </comment>
    <comment ref="K168" authorId="29" xr:uid="{67DC72F8-6B7D-47A0-BEBA-53124836E50B}">
      <text>
        <r>
          <rPr>
            <b/>
            <sz val="9"/>
            <rFont val="Tahoma"/>
          </rPr>
          <t xml:space="preserve">Elodie FALCIONI (EXT):</t>
        </r>
        <r>
          <rPr>
            <sz val="9"/>
            <rFont val="Tahoma"/>
          </rPr>
          <t xml:space="preserve">
Il faut que ce soit idem EMSI ?
</t>
        </r>
      </text>
    </comment>
    <comment ref="D168" authorId="30" xr:uid="{D34D40C8-9930-4697-941A-5B0307605F2D}">
      <text>
        <r>
          <rPr>
            <b/>
            <sz val="9"/>
            <rFont val="Tahoma"/>
          </rPr>
          <t xml:space="preserve">Vianney DRESCHER (EXT):</t>
        </r>
        <r>
          <rPr>
            <sz val="9"/>
            <rFont val="Tahoma"/>
          </rPr>
          <t xml:space="preserve">
Mettre plutôt un type ressource cf. EMSI
</t>
        </r>
      </text>
    </comment>
    <comment ref="D169" authorId="31" xr:uid="{94CB63FF-3915-49D6-9867-9F61128C5ACD}">
      <text>
        <r>
          <rPr>
            <b/>
            <sz val="9"/>
            <rFont val="Tahoma"/>
          </rPr>
          <t xml:space="preserve">Vianney DRESCHER (EXT):</t>
        </r>
        <r>
          <rPr>
            <sz val="9"/>
            <rFont val="Tahoma"/>
          </rPr>
          <t xml:space="preserve">
Définir la nomenclature
</t>
        </r>
        <r>
          <rPr>
            <b/>
            <sz val="9"/>
            <rFont val="Tahoma"/>
          </rPr>
          <t xml:space="preserve">Elodie FALCIONI (EXT):</t>
        </r>
        <r>
          <rPr>
            <sz val="9"/>
            <rFont val="Tahoma"/>
          </rPr>
          <t xml:space="preserve">
Pas la même signification, que le "niveau de soins" d'engagement du vecteur. 
</t>
        </r>
        <r>
          <rPr>
            <b/>
            <sz val="9"/>
            <rFont val="Tahoma"/>
          </rPr>
          <t xml:space="preserve">Elodie FALCIONI (EXT):</t>
        </r>
        <r>
          <rPr>
            <sz val="9"/>
            <rFont val="Tahoma"/>
          </rPr>
          <t xml:space="preserve">
Dans le vecteur de transport : niveau de médicalisation du transport
</t>
        </r>
        <r>
          <rPr>
            <b/>
            <sz val="9"/>
            <rFont val="Tahoma"/>
          </rPr>
          <t xml:space="preserve">Elodie FALCIONI (EXT):</t>
        </r>
        <r>
          <rPr>
            <sz val="9"/>
            <rFont val="Tahoma"/>
          </rPr>
          <t xml:space="preserve">
Pas de nomenclature
</t>
        </r>
      </text>
    </comment>
    <comment ref="D170" authorId="32" xr:uid="{418F6048-D82E-4151-A527-DD3375E32EDF}">
      <text>
        <r>
          <rPr>
            <b/>
            <sz val="9"/>
            <rFont val="Tahoma"/>
          </rPr>
          <t xml:space="preserve">Vianney DRESCHER (EXT):</t>
        </r>
        <r>
          <rPr>
            <sz val="9"/>
            <rFont val="Tahoma"/>
          </rPr>
          <t xml:space="preserve">
Reprendre un objet position du modèle adresse EMSI ?
</t>
        </r>
      </text>
    </comment>
    <comment ref="U18" authorId="33" xr:uid="{309DA0AD-08A5-48B1-8181-1F2CF88AD9D6}">
      <text>
        <r>
          <rPr>
            <b/>
            <sz val="9"/>
            <rFont val="Tahoma"/>
          </rPr>
          <t xml:space="preserve">Benjamin BONCHE:</t>
        </r>
        <r>
          <rPr>
            <sz val="9"/>
            <rFont val="Tahoma"/>
          </rPr>
          <t xml:space="preserve">
Voir nomenclature CISU Type de Lieu
</t>
        </r>
      </text>
    </comment>
    <comment ref="Q177" authorId="34" xr:uid="{B2A46742-7986-49EC-BFF2-E5B137820840}">
      <text>
        <r>
          <rPr>
            <b/>
            <sz val="9"/>
            <rFont val="Tahoma"/>
          </rPr>
          <t xml:space="preserve">Romain FOUILLAND:</t>
        </r>
        <r>
          <rPr>
            <sz val="9"/>
            <rFont val="Tahoma"/>
          </rPr>
          <t xml:space="preserve">
Vraiment 0..n ??? Plutôt 0..1 !
</t>
        </r>
        <r>
          <rPr>
            <b/>
            <sz val="9"/>
            <rFont val="Tahoma"/>
          </rPr>
          <t xml:space="preserve">Romain FOUILLAND:</t>
        </r>
        <r>
          <rPr>
            <sz val="9"/>
            <rFont val="Tahoma"/>
          </rPr>
          <t xml:space="preserve">
Quid des autres alertes ultérieures ? -&gt; pas ici ! Pas 0..n
</t>
        </r>
        <r>
          <rPr>
            <b/>
            <sz val="9"/>
            <rFont val="Tahoma"/>
          </rPr>
          <t xml:space="preserve">Romain FOUILLAND:</t>
        </r>
        <r>
          <rPr>
            <sz val="9"/>
            <rFont val="Tahoma"/>
          </rPr>
          <t xml:space="preserve">
Pourquoi faire initiale et nouvelle alerte ??? Juste partager une liste de n alertes non ?
</t>
        </r>
        <r>
          <rPr>
            <b/>
            <sz val="9"/>
            <rFont val="Tahoma"/>
          </rPr>
          <t xml:space="preserve">Vianney DRESCHER (EXT):</t>
        </r>
        <r>
          <rPr>
            <sz val="9"/>
            <rFont val="Tahoma"/>
          </rPr>
          <t xml:space="preserve">
Revu Vianney Romain 2023/09/21, deux options + cohérentes :
- un objet mandatory initial + un optionnel newAlert
- une liste d'alerte (1..n)
</t>
        </r>
      </text>
    </comment>
    <comment ref="C178" authorId="35" xr:uid="{DC749AE9-4EDB-4A7F-8A7B-0D009E03AED0}">
      <text>
        <r>
          <rPr>
            <b/>
            <sz val="9"/>
            <rFont val="Tahoma"/>
          </rPr>
          <t xml:space="preserve">Elodie FALCIONI (EXT):</t>
        </r>
        <r>
          <rPr>
            <sz val="9"/>
            <rFont val="Tahoma"/>
          </rPr>
          <t xml:space="preserve">
Quelle nomenclature  + est-ce un objet code + libellé ? 
</t>
        </r>
      </text>
    </comment>
    <comment ref="Q179" authorId="36" xr:uid="{12397E16-0DD2-4B81-8BEC-31510D881B5D}">
      <text>
        <r>
          <rPr>
            <b/>
            <sz val="9"/>
            <rFont val="Tahoma"/>
          </rPr>
          <t xml:space="preserve">Romain FOUILLAND:</t>
        </r>
        <r>
          <rPr>
            <sz val="9"/>
            <rFont val="Tahoma"/>
          </rPr>
          <t xml:space="preserve">
Vraiment 0..n ??? Plutôt 0..1 !
</t>
        </r>
        <r>
          <rPr>
            <b/>
            <sz val="9"/>
            <rFont val="Tahoma"/>
          </rPr>
          <t xml:space="preserve">Romain FOUILLAND:</t>
        </r>
        <r>
          <rPr>
            <sz val="9"/>
            <rFont val="Tahoma"/>
          </rPr>
          <t xml:space="preserve">
Quid des autres alertes ultérieures ? -&gt; pas ici ! Pas 0..n
</t>
        </r>
        <r>
          <rPr>
            <b/>
            <sz val="9"/>
            <rFont val="Tahoma"/>
          </rPr>
          <t xml:space="preserve">Romain FOUILLAND:</t>
        </r>
        <r>
          <rPr>
            <sz val="9"/>
            <rFont val="Tahoma"/>
          </rPr>
          <t xml:space="preserve">
Pourquoi faire initiale et nouvelle alerte ??? Juste partager une liste de n alertes non ?
</t>
        </r>
        <r>
          <rPr>
            <b/>
            <sz val="9"/>
            <rFont val="Tahoma"/>
          </rPr>
          <t xml:space="preserve">Vianney DRESCHER (EXT):</t>
        </r>
        <r>
          <rPr>
            <sz val="9"/>
            <rFont val="Tahoma"/>
          </rPr>
          <t xml:space="preserve">
Revu Vianney Romain 2023/09/21, deux options + cohérentes :
- un objet mandatory initial + un optionnel newAlert
- une liste d'alerte (1..n)
</t>
        </r>
      </text>
    </comment>
    <comment ref="C179" authorId="37" xr:uid="{3E4494E4-4D0B-482E-8C44-6CA902FCAA01}">
      <text>
        <r>
          <rPr>
            <b/>
            <sz val="9"/>
            <rFont val="Tahoma"/>
          </rPr>
          <t xml:space="preserve">Romain FOUILLAND:</t>
        </r>
        <r>
          <rPr>
            <sz val="9"/>
            <rFont val="Tahoma"/>
          </rPr>
          <t xml:space="preserve">
Vont vraiment être différentes de la localisation de l’affaire ?
</t>
        </r>
      </text>
    </comment>
    <comment ref="U19" authorId="38" xr:uid="{69DA961E-023F-4CCC-87B8-5E0165FCFF9B}">
      <text>
        <r>
          <rPr>
            <b/>
            <sz val="9"/>
            <rFont val="Tahoma"/>
          </rPr>
          <t xml:space="preserve">Benjamin BONCHE:</t>
        </r>
        <r>
          <rPr>
            <sz val="9"/>
            <rFont val="Tahoma"/>
          </rPr>
          <t xml:space="preserve">
Voir nomenclature CISU Risque, menace et sensibilité
</t>
        </r>
      </text>
    </comment>
    <comment ref="Q181" authorId="39" xr:uid="{68BF9403-31A1-4258-9F69-305F60612509}">
      <text>
        <r>
          <rPr>
            <b/>
            <sz val="9"/>
            <rFont val="Tahoma"/>
          </rPr>
          <t xml:space="preserve">Romain FOUILLAND:</t>
        </r>
        <r>
          <rPr>
            <sz val="9"/>
            <rFont val="Tahoma"/>
          </rPr>
          <t xml:space="preserve">
Gérer ça dans les règles Excel +  script de génération
</t>
        </r>
      </text>
    </comment>
    <comment ref="A186" authorId="40" xr:uid="{D6BBFD18-B7C3-44E9-AAAF-C0520A0384D3}">
      <text>
        <r>
          <rPr>
            <b/>
            <sz val="9"/>
            <rFont val="Tahoma"/>
          </rPr>
          <t xml:space="preserve">Daphné LECCIA (EXT):</t>
        </r>
        <r>
          <rPr>
            <sz val="9"/>
            <rFont val="Tahoma"/>
          </rPr>
          <t xml:space="preserve">
doublon avec l'ID 5. Pourquoi ne pas avoir une donnée (niveau 2) "Informations supplémentaires" en freetext ?
</t>
        </r>
      </text>
    </comment>
    <comment ref="B186" authorId="41" xr:uid="{35A8B61A-91A9-4016-9958-8C97F591EBB5}">
      <text>
        <r>
          <rPr>
            <b/>
            <sz val="9"/>
            <rFont val="Tahoma"/>
          </rPr>
          <t xml:space="preserve">Elodie FALCIONI (EXT):</t>
        </r>
        <r>
          <rPr>
            <sz val="9"/>
            <rFont val="Tahoma"/>
          </rPr>
          <t xml:space="preserve">
+ partout où il est écrit affaire, mettre dossier/affaire pour inclure le périmètre 15-15 ? 
Ici : Description dossier/affaire
</t>
        </r>
      </text>
    </comment>
    <comment ref="C20" authorId="42" xr:uid="{77ED2E6B-DD8D-4E8A-8AF3-5F8BE44D831E}">
      <text>
        <r>
          <rPr>
            <b/>
            <sz val="9"/>
            <rFont val="Tahoma"/>
          </rPr>
          <t xml:space="preserve">Elodie FALCIONI (EXT):</t>
        </r>
        <r>
          <rPr>
            <sz val="9"/>
            <rFont val="Tahoma"/>
          </rPr>
          <t xml:space="preserve">
A l'étude  pour voir si on le sort de la qualification de l'affaire et on le met dans patient/victime ?
</t>
        </r>
        <r>
          <rPr>
            <b/>
            <sz val="9"/>
            <rFont val="Tahoma"/>
          </rPr>
          <t xml:space="preserve">Elodie FALCIONI (EXT):</t>
        </r>
        <r>
          <rPr>
            <sz val="9"/>
            <rFont val="Tahoma"/>
          </rPr>
          <t xml:space="preserve">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r>
      </text>
    </comment>
    <comment ref="U20" authorId="43" xr:uid="{5B87F3E0-42AE-40C0-BFFC-2EB08FD229EA}">
      <text>
        <r>
          <rPr>
            <b/>
            <sz val="9"/>
            <rFont val="Tahoma"/>
          </rPr>
          <t xml:space="preserve">Elodie FALCIONI (EXT):</t>
        </r>
        <r>
          <rPr>
            <sz val="9"/>
            <rFont val="Tahoma"/>
          </rPr>
          <t xml:space="preserve">
Du coup oui c'est par patient, mais c'est pas forcément ce que les SAMU notent comme étant le motif d'intervention = nature de fait ?  Ou autre chose ?
</t>
        </r>
        <r>
          <rPr>
            <b/>
            <sz val="9"/>
            <rFont val="Tahoma"/>
          </rPr>
          <t xml:space="preserve">Benjamin BONCHE:</t>
        </r>
        <r>
          <rPr>
            <sz val="9"/>
            <rFont val="Tahoma"/>
          </rPr>
          <t xml:space="preserve">
Voir nomenclature CISU Motif de recours médico-secouriste
</t>
        </r>
      </text>
    </comment>
    <comment ref="C21" authorId="44" xr:uid="{C407DBF8-A3A1-42F8-99B5-D8013FA36506}">
      <text>
        <r>
          <rPr>
            <b/>
            <sz val="9"/>
            <rFont val="Tahoma"/>
          </rPr>
          <t xml:space="preserve">Elodie FALCIONI (EXT):</t>
        </r>
        <r>
          <rPr>
            <sz val="9"/>
            <rFont val="Tahoma"/>
          </rPr>
          <t xml:space="preserve">
Est-ce vraiment utile de s'échanger l'état du dossier ? Faut-il y ajouter le type ?  
</t>
        </r>
        <r>
          <rPr>
            <b/>
            <sz val="9"/>
            <rFont val="Tahoma"/>
          </rPr>
          <t xml:space="preserve">Elodie FALCIONI (EXT):</t>
        </r>
        <r>
          <rPr>
            <sz val="9"/>
            <rFont val="Tahoma"/>
          </rPr>
          <t xml:space="preserve">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t>
        </r>
      </text>
    </comment>
    <comment ref="U21" authorId="45" xr:uid="{E10BEB32-F4FD-459C-ABDE-55793588A127}">
      <text>
        <r>
          <rPr>
            <b/>
            <sz val="9"/>
            <rFont val="Tahoma"/>
          </rPr>
          <t xml:space="preserve">Elodie FALCIONI (EXT):</t>
        </r>
        <r>
          <rPr>
            <sz val="9"/>
            <rFont val="Tahoma"/>
          </rPr>
          <t xml:space="preserve">
Ajouter nomenclature CISU (SI-SAMU) correspondante
</t>
        </r>
        <r>
          <rPr>
            <b/>
            <sz val="9"/>
            <rFont val="Tahoma"/>
          </rPr>
          <t xml:space="preserve">Elodie FALCIONI (EXT):</t>
        </r>
        <r>
          <rPr>
            <sz val="9"/>
            <rFont val="Tahoma"/>
          </rPr>
          <t xml:space="preserve">
Je ne trouve pas de nomenclature CISU, ce sont les statut de dossier tel que validé coté SI-SAMU
</t>
        </r>
      </text>
    </comment>
    <comment ref="U22" authorId="46" xr:uid="{43C22F93-9971-40F3-BA8A-917031C6F8FB}">
      <text>
        <r>
          <rPr>
            <b/>
            <sz val="9"/>
            <rFont val="Tahoma"/>
          </rPr>
          <t xml:space="preserve">Elodie FALCIONI (EXT):</t>
        </r>
        <r>
          <rPr>
            <sz val="9"/>
            <rFont val="Tahoma"/>
          </rPr>
          <t xml:space="preserve">
Ajouter nomenclature CISU (SI-SAMU) correspondante
</t>
        </r>
        <r>
          <rPr>
            <b/>
            <sz val="9"/>
            <rFont val="Tahoma"/>
          </rPr>
          <t xml:space="preserve">Elodie FALCIONI (EXT):</t>
        </r>
        <r>
          <rPr>
            <sz val="9"/>
            <rFont val="Tahoma"/>
          </rPr>
          <t xml:space="preserve">
Je ne trouve pas de nomenclature CISU, ce sont les statut de dossier tel que validé coté SI-SAMU
</t>
        </r>
      </text>
    </comment>
    <comment ref="C25" authorId="47" xr:uid="{2D3E577A-97CD-49D0-80FA-1ABC72516E8C}">
      <text>
        <r>
          <rPr>
            <b/>
            <sz val="9"/>
            <rFont val="Tahoma"/>
          </rPr>
          <t xml:space="preserve">Elodie FALCIONI (EXT):</t>
        </r>
        <r>
          <rPr>
            <sz val="9"/>
            <rFont val="Tahoma"/>
          </rPr>
          <t xml:space="preserve">
L'info est-elle obligatoire pou les échanges 15-15
</t>
        </r>
      </text>
    </comment>
    <comment ref="U27" authorId="48" xr:uid="{A2629A30-8579-B745-804F-8D68CAC27551}">
      <text>
        <r>
          <rPr>
            <b/>
            <sz val="9"/>
            <rFont val="Tahoma"/>
          </rPr>
          <t xml:space="preserve">Romain FOUILLAND:</t>
        </r>
        <r>
          <rPr>
            <sz val="9"/>
            <rFont val="Tahoma"/>
          </rPr>
          <t xml:space="preserve">
NexSIS propose de rajouter UNKNOWN
</t>
        </r>
        <r>
          <rPr>
            <b/>
            <sz val="9"/>
            <rFont val="Tahoma"/>
          </rPr>
          <t xml:space="preserve">Romain FOUILLAND:</t>
        </r>
        <r>
          <rPr>
            <sz val="9"/>
            <rFont val="Tahoma"/>
          </rPr>
          <t xml:space="preserve">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t>
        </r>
      </text>
    </comment>
    <comment ref="S32" authorId="49" xr:uid="{3B2E0936-494B-B445-A636-D7FDBB9167D5}">
      <text>
        <r>
          <rPr>
            <b/>
            <sz val="9"/>
            <rFont val="Tahoma"/>
          </rPr>
          <t xml:space="preserve">Romain Fouilland X2016:</t>
        </r>
        <r>
          <rPr>
            <sz val="9"/>
            <rFont val="Tahoma"/>
          </rPr>
          <t xml:space="preserve">
Nader veut passer le nombre max de caractères de 80 à 255
</t>
        </r>
      </text>
    </comment>
    <comment ref="C32" authorId="50" xr:uid="{85B1EF9F-47F0-CE46-887A-E909D7720A3B}">
      <text>
        <r>
          <rPr>
            <b/>
            <sz val="9"/>
            <rFont val="Tahoma"/>
          </rPr>
          <t xml:space="preserve">Romain FOUILLAND:</t>
        </r>
        <r>
          <rPr>
            <sz val="9"/>
            <rFont val="Tahoma"/>
          </rPr>
          <t xml:space="preserve">
Inetum est pas intéressé par le champ -&gt; pas stocké et renverra une concaténation. Possible de l’enlever ou le passer en facultatif ?
</t>
        </r>
        <r>
          <rPr>
            <b/>
            <sz val="9"/>
            <rFont val="Tahoma"/>
          </rPr>
          <t xml:space="preserve">Vianney DRESCHER (EXT):</t>
        </r>
        <r>
          <rPr>
            <sz val="9"/>
            <rFont val="Tahoma"/>
          </rPr>
          <t xml:space="preserve">
fait
</t>
        </r>
      </text>
    </comment>
    <comment ref="C33" authorId="51" xr:uid="{925BDB3E-FDC8-4AE9-BBEA-7ACEF4FDDB2C}">
      <text>
        <r>
          <rPr>
            <b/>
            <sz val="9"/>
            <rFont val="Tahoma"/>
          </rPr>
          <t xml:space="preserve">Vianney DRESCHER (EXT):</t>
        </r>
        <r>
          <rPr>
            <sz val="9"/>
            <rFont val="Tahoma"/>
          </rPr>
          <t xml:space="preserve">
Revu avec NexSIS =&gt; à passer en optionnel
</t>
        </r>
        <r>
          <rPr>
            <b/>
            <sz val="9"/>
            <rFont val="Tahoma"/>
          </rPr>
          <t xml:space="preserve">Vianney DRESCHER (EXT):</t>
        </r>
        <r>
          <rPr>
            <sz val="9"/>
            <rFont val="Tahoma"/>
          </rPr>
          <t xml:space="preserve">
A voir avec NexSIS
</t>
        </r>
        <r>
          <rPr>
            <b/>
            <sz val="9"/>
            <rFont val="Tahoma"/>
          </rPr>
          <t xml:space="preserve">Elodie FALCIONI (EXT):</t>
        </r>
        <r>
          <rPr>
            <sz val="9"/>
            <rFont val="Tahoma"/>
          </rPr>
          <t xml:space="preserve">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
</t>
        </r>
      </text>
    </comment>
    <comment ref="H33" authorId="52" xr:uid="{8AEC1623-DDE1-47FA-B84D-C6A42BA263BB}">
      <text>
        <r>
          <rPr>
            <b/>
            <sz val="9"/>
            <rFont val="Tahoma"/>
          </rPr>
          <t xml:space="preserve">Elodie FALCIONI (EXT):</t>
        </r>
        <r>
          <rPr>
            <sz val="9"/>
            <rFont val="Tahoma"/>
          </rPr>
          <t xml:space="preserve">
Ici il faut mettre uniquement le nom du lieu. Lieu-dit / quartier et le reste vont dans compléments de commune
</t>
        </r>
        <r>
          <rPr>
            <b/>
            <sz val="9"/>
            <rFont val="Tahoma"/>
          </rPr>
          <t xml:space="preserve">Elodie FALCIONI (EXT):</t>
        </r>
        <r>
          <rPr>
            <sz val="9"/>
            <rFont val="Tahoma"/>
          </rPr>
          <t xml:space="preserve">
Lac / foret sont plutôt des types de lieu ? Sauf si spécifique, par exemple Foret de Fontainebleau
</t>
        </r>
      </text>
    </comment>
    <comment ref="D41" authorId="53" xr:uid="{8DE310B9-0615-45CC-A644-35176EC52B6C}">
      <text>
        <r>
          <rPr>
            <b/>
            <sz val="9"/>
            <rFont val="Tahoma"/>
          </rPr>
          <t xml:space="preserve">Romain FOUILLAND:</t>
        </r>
        <r>
          <rPr>
            <sz val="9"/>
            <rFont val="Tahoma"/>
          </rPr>
          <t xml:space="preserve">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t>
        </r>
        <r>
          <rPr>
            <b/>
            <sz val="9"/>
            <rFont val="Tahoma"/>
          </rPr>
          <t xml:space="preserve">Romain FOUILLAND:</t>
        </r>
        <r>
          <rPr>
            <sz val="9"/>
            <rFont val="Tahoma"/>
          </rPr>
          <t xml:space="preserve">
Le monde réel !!! Toutes les rues n'ont pas été renommées ! Lille en 2014 avait 95 triplons (longtemps après fusion de 3 communes) -&gt; c'est très compliqué de renommer !!!
</t>
        </r>
        <r>
          <rPr>
            <b/>
            <sz val="9"/>
            <rFont val="Tahoma"/>
          </rPr>
          <t xml:space="preserve">Romain FOUILLAND:</t>
        </r>
        <r>
          <rPr>
            <sz val="9"/>
            <rFont val="Tahoma"/>
          </rPr>
          <t xml:space="preserve">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t>
        </r>
        <r>
          <rPr>
            <b/>
            <sz val="9"/>
            <rFont val="Tahoma"/>
          </rPr>
          <t xml:space="preserve">Romain FOUILLAND:</t>
        </r>
        <r>
          <rPr>
            <sz val="9"/>
            <rFont val="Tahoma"/>
          </rPr>
          <t xml:space="preserve">
Rq : lieu-dits permettent aussi de séparer 2 rives
</t>
        </r>
        <r>
          <rPr>
            <b/>
            <sz val="9"/>
            <rFont val="Tahoma"/>
          </rPr>
          <t xml:space="preserve">Romain FOUILLAND:</t>
        </r>
        <r>
          <rPr>
            <sz val="9"/>
            <rFont val="Tahoma"/>
          </rPr>
          <t xml:space="preserve">
=&gt; lieu-dit à extraire !!! Avoir sa propre ligne hors du nom du lieu, ça permet de travailler sur une fraction de la commune
</t>
        </r>
        <r>
          <rPr>
            <b/>
            <sz val="9"/>
            <rFont val="Tahoma"/>
          </rPr>
          <t xml:space="preserve">Romain FOUILLAND:</t>
        </r>
        <r>
          <rPr>
            <sz val="9"/>
            <rFont val="Tahoma"/>
          </rPr>
          <t xml:space="preserve">
Pas sûr qu'on puisse les exploiter...
</t>
        </r>
        <r>
          <rPr>
            <b/>
            <sz val="9"/>
            <rFont val="Tahoma"/>
          </rPr>
          <t xml:space="preserve">Romain FOUILLAND:</t>
        </r>
        <r>
          <rPr>
            <sz val="9"/>
            <rFont val="Tahoma"/>
          </rPr>
          <t xml:space="preserve">
Autoroute dans un sens = 1 commune et lieu-dits pour les tronçons 
</t>
        </r>
        <r>
          <rPr>
            <b/>
            <sz val="9"/>
            <rFont val="Tahoma"/>
          </rPr>
          <t xml:space="preserve">Romain FOUILLAND:</t>
        </r>
        <r>
          <rPr>
            <sz val="9"/>
            <rFont val="Tahoma"/>
          </rPr>
          <t xml:space="preserve">
Clé d'avoir commune = surface et lieu-dit = sous-surface (lieu-dit de commune, zonage du port, sous-partie d'un event, tronçon accessible d'un autoroute, ...)
</t>
        </r>
        <r>
          <rPr>
            <b/>
            <sz val="9"/>
            <rFont val="Tahoma"/>
          </rPr>
          <t xml:space="preserve">Romain FOUILLAND:</t>
        </r>
        <r>
          <rPr>
            <sz val="9"/>
            <rFont val="Tahoma"/>
          </rPr>
          <t xml:space="preserve">
Pas de dictionnaire opérationnel commun...
</t>
        </r>
        <r>
          <rPr>
            <b/>
            <sz val="9"/>
            <rFont val="Tahoma"/>
          </rPr>
          <t xml:space="preserve">Romain Fouilland X2016:</t>
        </r>
        <r>
          <rPr>
            <sz val="9"/>
            <rFont val="Tahoma"/>
          </rPr>
          <t xml:space="preserve">
NexSIS fonctionne surtout sur le X/Y donc c’est pas un soucis ! 
Sur Paris, ils ont complété les adresses avec l’ancien nom de rue par exemple
</t>
        </r>
      </text>
    </comment>
    <comment ref="C45" authorId="54" xr:uid="{49FC8FAC-1BAF-45B2-887C-3878DB0CEBFB}">
      <text>
        <r>
          <rPr>
            <b/>
            <sz val="9"/>
            <rFont val="Tahoma"/>
          </rPr>
          <t xml:space="preserve">Vianney DRESCHER (EXT):</t>
        </r>
        <r>
          <rPr>
            <sz val="9"/>
            <rFont val="Tahoma"/>
          </rPr>
          <t xml:space="preserve">
On a finalement une logique de clé valeur avec des string sans contrôle. Le rendre plus modulaire avec des couples {cle(étages, interphone etc), valeur} avec une nomenclature sur les clés ?
=&gt; pas critique si validé CISU
</t>
        </r>
        <r>
          <rPr>
            <b/>
            <sz val="9"/>
            <rFont val="Tahoma"/>
          </rPr>
          <t xml:space="preserve">Vianney DRESCHER (EXT):</t>
        </r>
        <r>
          <rPr>
            <sz val="9"/>
            <rFont val="Tahoma"/>
          </rPr>
          <t xml:space="preserve">
On peut limiter le nombre de détails à 20 par exemple
</t>
        </r>
      </text>
    </comment>
    <comment ref="D54" authorId="55" xr:uid="{8B068B41-6738-4D89-AE95-7DBE47687C8B}">
      <text>
        <r>
          <rPr>
            <b/>
            <sz val="9"/>
            <rFont val="Tahoma"/>
          </rPr>
          <t xml:space="preserve">Elodie FALCIONI (EXT):</t>
        </r>
        <r>
          <rPr>
            <sz val="9"/>
            <rFont val="Tahoma"/>
          </rPr>
          <t xml:space="preserve">
Faut-il utiliser un autre objet, déjà existant ? 
</t>
        </r>
      </text>
    </comment>
    <comment ref="Q57" authorId="56" xr:uid="{82E4F400-D3A9-2343-9417-D338A272253E}">
      <text>
        <r>
          <rPr>
            <b/>
            <sz val="9"/>
            <rFont val="Tahoma"/>
          </rPr>
          <t xml:space="preserve">Romain FOUILLAND:</t>
        </r>
        <r>
          <rPr>
            <sz val="9"/>
            <rFont val="Tahoma"/>
          </rPr>
          <t xml:space="preserve">
Nécessaire de le passer obligatoire pour NexSIS (retour Scriptal) ?
</t>
        </r>
      </text>
    </comment>
    <comment ref="H65" authorId="57" xr:uid="{4ED4D63E-99DA-4C40-8B3F-74484A91486A}">
      <text>
        <r>
          <rPr>
            <b/>
            <sz val="9"/>
            <rFont val="Tahoma"/>
          </rPr>
          <t xml:space="preserve">Romain FOUILLAND:</t>
        </r>
        <r>
          <rPr>
            <sz val="9"/>
            <rFont val="Tahoma"/>
          </rPr>
          <t xml:space="preserve">
Pourquoi passer par EPSG-4326 et pas dire WGS-84 direct ?
</t>
        </r>
        <r>
          <rPr>
            <b/>
            <sz val="9"/>
            <rFont val="Tahoma"/>
          </rPr>
          <t xml:space="preserve">Romain FOUILLAND:</t>
        </r>
        <r>
          <rPr>
            <sz val="9"/>
            <rFont val="Tahoma"/>
          </rPr>
          <t xml:space="preserve">
WGS système de projection et EPSG système de coordonnées ?
</t>
        </r>
      </text>
    </comment>
    <comment ref="S66" authorId="58" xr:uid="{44161FD7-DA29-2241-8A73-168E646C6F3C}">
      <text>
        <r>
          <rPr>
            <b/>
            <sz val="9"/>
            <rFont val="Tahoma"/>
          </rPr>
          <t xml:space="preserve">Romain FOUILLAND:</t>
        </r>
        <r>
          <rPr>
            <sz val="9"/>
            <rFont val="Tahoma"/>
          </rPr>
          <t xml:space="preserve">
Pourquoi est-ce une string ?
</t>
        </r>
        <r>
          <rPr>
            <b/>
            <sz val="9"/>
            <rFont val="Tahoma"/>
          </rPr>
          <t xml:space="preserve">Vianney DRESCHER (EXT):</t>
        </r>
        <r>
          <rPr>
            <sz val="9"/>
            <rFont val="Tahoma"/>
          </rPr>
          <t xml:space="preserve">
À confirmer avec NexSIS, est-ce qu'on passe bien un fichier .sketch via une string ?
</t>
        </r>
        <r>
          <rPr>
            <b/>
            <sz val="9"/>
            <rFont val="Tahoma"/>
          </rPr>
          <t xml:space="preserve">Vianney DRESCHER (EXT):</t>
        </r>
        <r>
          <rPr>
            <sz val="9"/>
            <rFont val="Tahoma"/>
          </rPr>
          <t xml:space="preserve">
En attente exemple NexSIS
</t>
        </r>
      </text>
    </comment>
    <comment ref="D66" authorId="59" xr:uid="{F2C29A76-9B08-4696-A7FF-552A24CA01B1}">
      <text>
        <r>
          <rPr>
            <b/>
            <sz val="9"/>
            <rFont val="Tahoma"/>
          </rPr>
          <t xml:space="preserve">Vianney DRESCHER (EXT):</t>
        </r>
        <r>
          <rPr>
            <sz val="9"/>
            <rFont val="Tahoma"/>
          </rPr>
          <t xml:space="preserve">
En attente précision NexSIS
</t>
        </r>
      </text>
    </comment>
    <comment ref="H66" authorId="60" xr:uid="{A443D7D1-FE76-42EE-B140-98BBD5AEDCB9}">
      <text>
        <r>
          <rPr>
            <b/>
            <sz val="9"/>
            <rFont val="Tahoma"/>
          </rPr>
          <t xml:space="preserve">Vianney DRESCHER (EXT):</t>
        </r>
        <r>
          <rPr>
            <sz val="9"/>
            <rFont val="Tahoma"/>
          </rPr>
          <t xml:space="preserve">
Attention, pas d'équivalent strict du GML en json
</t>
        </r>
      </text>
    </comment>
    <comment ref="D67" authorId="61" xr:uid="{7E6D1FD8-7FC2-45FF-B55C-B3CE3EE247FA}">
      <text>
        <r>
          <rPr>
            <b/>
            <sz val="9"/>
            <rFont val="Tahoma"/>
          </rPr>
          <t xml:space="preserve">Romain FOUILLAND:</t>
        </r>
        <r>
          <rPr>
            <sz val="9"/>
            <rFont val="Tahoma"/>
          </rPr>
          <t xml:space="preserve">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t>
        </r>
        <r>
          <rPr>
            <b/>
            <sz val="9"/>
            <rFont val="Tahoma"/>
          </rPr>
          <t xml:space="preserve">Romain Fouilland X2016:</t>
        </r>
        <r>
          <rPr>
            <sz val="9"/>
            <rFont val="Tahoma"/>
          </rPr>
          <t xml:space="preserve">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t>
        </r>
        <r>
          <rPr>
            <b/>
            <sz val="9"/>
            <rFont val="Tahoma"/>
          </rPr>
          <t xml:space="preserve">Romain Fouilland X2016:</t>
        </r>
        <r>
          <rPr>
            <sz val="9"/>
            <rFont val="Tahoma"/>
          </rPr>
          <t xml:space="preserve">
Référentiel commun permettrait de mettre des infos qui intéressent les différents acteurs et de les cloisonner (ex : personnes dangereuses, patients à risque, …) -&gt; possible de l’associer au bâtiment
</t>
        </r>
      </text>
    </comment>
    <comment ref="U68" authorId="62" xr:uid="{82723964-123F-464F-AC6E-1559C240D31E}">
      <text>
        <r>
          <rPr>
            <b/>
            <sz val="9"/>
            <rFont val="Tahoma"/>
          </rPr>
          <t xml:space="preserve">Vianney DRESCHER (EXT):</t>
        </r>
        <r>
          <rPr>
            <sz val="9"/>
            <rFont val="Tahoma"/>
          </rPr>
          <t xml:space="preserve">
Vraiment une enum ?
</t>
        </r>
      </text>
    </comment>
    <comment ref="B8" authorId="63" xr:uid="{2DE185BB-39B8-8846-9B2A-3BE28378E3AC}">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 ref="H71" authorId="64" xr:uid="{F6DBF483-4352-48F3-A605-280A47B8FAE1}">
      <text>
        <r>
          <rPr>
            <b/>
            <sz val="9"/>
            <rFont val="Tahoma"/>
          </rPr>
          <t xml:space="preserve">Vianney DRESCHER (EXT):</t>
        </r>
        <r>
          <rPr>
            <sz val="9"/>
            <rFont val="Tahoma"/>
          </rPr>
          <t xml:space="preserve">
Voir si il y'a une nomenclature NexSIS
</t>
        </r>
        <r>
          <rPr>
            <b/>
            <sz val="9"/>
            <rFont val="Tahoma"/>
          </rPr>
          <t xml:space="preserve">Vianney DRESCHER (EXT):</t>
        </r>
        <r>
          <rPr>
            <sz val="9"/>
            <rFont val="Tahoma"/>
          </rPr>
          <t xml:space="preserve">
=&gt; se rapprocher d'ISO
</t>
        </r>
      </text>
    </comment>
    <comment ref="B73" authorId="65" xr:uid="{33643ED9-2F99-2A40-A4E7-ECC8DE68B2E2}">
      <text>
        <r>
          <rPr>
            <b/>
            <sz val="9"/>
            <rFont val="Tahoma"/>
          </rPr>
          <t xml:space="preserve">Romain FOUILLAND:</t>
        </r>
        <r>
          <rPr>
            <sz val="9"/>
            <rFont val="Tahoma"/>
          </rPr>
          <t xml:space="preserve">
RG : les alertes sont immutables !!! C’est pour ça qu’on en rajoute !
C’est l’affaire qu’on modifie -&gt; ex : location, aussi rajouter qualification du coup
</t>
        </r>
        <r>
          <rPr>
            <b/>
            <sz val="9"/>
            <rFont val="Tahoma"/>
          </rPr>
          <t xml:space="preserve">Vianney DRESCHER (EXT):</t>
        </r>
        <r>
          <rPr>
            <sz val="9"/>
            <rFont val="Tahoma"/>
          </rPr>
          <t xml:space="preserve">
A travailler et valider côté Hub, comment les LRMs gèrent une liste d'alerte avec des infos fonctionnellement complémentaires ? KO/OK
</t>
        </r>
      </text>
    </comment>
    <comment ref="Q73" authorId="66" xr:uid="{36EBE513-9CB4-3348-B010-D39B51DF2455}">
      <text>
        <r>
          <rPr>
            <b/>
            <sz val="9"/>
            <rFont val="Tahoma"/>
          </rPr>
          <t xml:space="preserve">Romain FOUILLAND:</t>
        </r>
        <r>
          <rPr>
            <sz val="9"/>
            <rFont val="Tahoma"/>
          </rPr>
          <t xml:space="preserve">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t>
        </r>
        <r>
          <rPr>
            <b/>
            <sz val="9"/>
            <rFont val="Tahoma"/>
          </rPr>
          <t xml:space="preserve">Romain FOUILLAND:</t>
        </r>
        <r>
          <rPr>
            <sz val="9"/>
            <rFont val="Tahoma"/>
          </rPr>
          <t xml:space="preserve">
NexSIS regarde en ce moment pour voir si c’est possible de fusionner en une liste d’alertes (notamment si c’est possible de faire ça avant le passage en prod !)
</t>
        </r>
        <r>
          <rPr>
            <b/>
            <sz val="9"/>
            <rFont val="Tahoma"/>
          </rPr>
          <t xml:space="preserve">Romain FOUILLAND:</t>
        </r>
        <r>
          <rPr>
            <sz val="9"/>
            <rFont val="Tahoma"/>
          </rPr>
          <t xml:space="preserve">
-&gt; Dans tous les cas, les LRM doivent prendre la plus récente !
</t>
        </r>
        <r>
          <rPr>
            <b/>
            <sz val="9"/>
            <rFont val="Tahoma"/>
          </rPr>
          <t xml:space="preserve">Romain FOUILLAND:</t>
        </r>
        <r>
          <rPr>
            <sz val="9"/>
            <rFont val="Tahoma"/>
          </rPr>
          <t xml:space="preserve">
C’est pas forcément la plus remplie mais regarder que l’alerte la plus récente. S’il manque des infos au sein de la dernière alerte, ils remontent la liste des alertes pour trouver la dernière info manquante
</t>
        </r>
        <r>
          <rPr>
            <b/>
            <sz val="9"/>
            <rFont val="Tahoma"/>
          </rPr>
          <t xml:space="preserve">Romain FOUILLAND:</t>
        </r>
        <r>
          <rPr>
            <sz val="9"/>
            <rFont val="Tahoma"/>
          </rPr>
          <t xml:space="preserve">
Nader creuse le sujet côté NexSIS pour voir comment c’est fait / modifiable côté NexSIS
</t>
        </r>
        <r>
          <rPr>
            <b/>
            <sz val="9"/>
            <rFont val="Tahoma"/>
          </rPr>
          <t xml:space="preserve">Romain FOUILLAND:</t>
        </r>
        <r>
          <rPr>
            <sz val="9"/>
            <rFont val="Tahoma"/>
          </rPr>
          <t xml:space="preserve">
C’est côté affaire que on récupère la centralisation -&gt; il faut échanger le fait que c’est vu comme ça. -&gt; C’est partagé par EMSI, pas ici (écrit en code CISU dans le système NexSIS… et mappé pour être envoyé en EMSI)
</t>
        </r>
      </text>
    </comment>
    <comment ref="Q74" authorId="67" xr:uid="{2A6A195C-5D26-FA4B-91BD-34DAEC1D051C}">
      <text>
        <r>
          <rPr>
            <b/>
            <sz val="9"/>
            <rFont val="Tahoma"/>
          </rPr>
          <t xml:space="preserve">Romain FOUILLAND:</t>
        </r>
        <r>
          <rPr>
            <sz val="9"/>
            <rFont val="Tahoma"/>
          </rPr>
          <t xml:space="preserve">
Pas vraiment géré côté Santé, possible de passer la cardinalité à 0..1 ?
</t>
        </r>
      </text>
    </comment>
    <comment ref="H74" authorId="68" xr:uid="{2185076E-A743-4FEC-950F-43630CD6417E}">
      <text>
        <r>
          <rPr>
            <b/>
            <sz val="9"/>
            <rFont val="Tahoma"/>
          </rPr>
          <t xml:space="preserve">Vianney DRESCHER (EXT):</t>
        </r>
        <r>
          <rPr>
            <sz val="9"/>
            <rFont val="Tahoma"/>
          </rPr>
          <t xml:space="preserve">
REGEX à définir
</t>
        </r>
      </text>
    </comment>
    <comment ref="C75" authorId="69" xr:uid="{C5B6241A-BACF-47B3-9FCB-3D62B0208AEB}">
      <text>
        <r>
          <rPr>
            <b/>
            <sz val="9"/>
            <rFont val="Tahoma"/>
          </rPr>
          <t xml:space="preserve">Vianney DRESCHER (EXT):</t>
        </r>
        <r>
          <rPr>
            <sz val="9"/>
            <rFont val="Tahoma"/>
          </rPr>
          <t xml:space="preserve">
Pour savoir quelle alerte utiliser dans une affaire :
=&gt; Regarder cette date de réception
</t>
        </r>
      </text>
    </comment>
    <comment ref="D77" authorId="70" xr:uid="{849D9658-5404-49CC-A650-D8E23CF68C04}">
      <text>
        <r>
          <rPr>
            <b/>
            <sz val="9"/>
            <rFont val="Tahoma"/>
          </rPr>
          <t xml:space="preserve">Romain Fouilland X2016:</t>
        </r>
        <r>
          <rPr>
            <sz val="9"/>
            <rFont val="Tahoma"/>
          </rPr>
          <t xml:space="preserve">
Comment on gère le fait que des informations médicales et personnelles peuvent être saisies dans ce champs par le SAMU
</t>
        </r>
        <r>
          <rPr>
            <b/>
            <sz val="9"/>
            <rFont val="Tahoma"/>
          </rPr>
          <t xml:space="preserve">Romain FOUILLAND:</t>
        </r>
        <r>
          <rPr>
            <sz val="9"/>
            <rFont val="Tahoma"/>
          </rPr>
          <t xml:space="preserve">
Quelle politique HDS côté NexSIS ?
</t>
        </r>
      </text>
    </comment>
    <comment ref="J77" authorId="71" xr:uid="{6A447ED8-B3D9-4E56-96E2-F03AE558F91D}">
      <text>
        <r>
          <rPr>
            <b/>
            <sz val="9"/>
            <rFont val="Tahoma"/>
          </rPr>
          <t xml:space="preserve">Vianney DRESCHER (EXT):</t>
        </r>
        <r>
          <rPr>
            <sz val="9"/>
            <rFont val="Tahoma"/>
          </rPr>
          <t xml:space="preserve">
Passer tous les champs dans un style freetext avec un label freetext
</t>
        </r>
      </text>
    </comment>
    <comment ref="H79" authorId="72" xr:uid="{1045B670-B272-44B0-BDBC-183806654ACA}">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B9" authorId="73" xr:uid="{CEDF6F28-E758-A946-873F-600E903DBF23}">
      <text>
        <r>
          <rPr>
            <b/>
            <sz val="9"/>
            <rFont val="Tahoma"/>
          </rPr>
          <t xml:space="preserve">Romain FOUILLAND:</t>
        </r>
        <r>
          <rPr>
            <sz val="9"/>
            <rFont val="Tahoma"/>
          </rPr>
          <t xml:space="preserve">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t>
        </r>
        <r>
          <rPr>
            <b/>
            <sz val="9"/>
            <rFont val="Tahoma"/>
          </rPr>
          <t xml:space="preserve">Vianney DRESCHER (EXT):</t>
        </r>
        <r>
          <rPr>
            <sz val="9"/>
            <rFont val="Tahoma"/>
          </rPr>
          <t xml:space="preserve">
=&gt; A traiter ultérieurement avec le sujet de rapprochement de dossier/affaire
</t>
        </r>
      </text>
    </comment>
    <comment ref="H9" authorId="74" xr:uid="{714D9BD5-569A-7746-8D28-EE0807D930C4}">
      <text>
        <r>
          <rPr>
            <b/>
            <sz val="9"/>
            <rFont val="Tahoma"/>
          </rPr>
          <t xml:space="preserve">Romain FOUILLAND:</t>
        </r>
        <r>
          <rPr>
            <sz val="9"/>
            <rFont val="Tahoma"/>
          </rPr>
          <t xml:space="preserve">
Bien clarifier comment on identifie le SAMU émetteur (SAMU76A ou SAMU761)
</t>
        </r>
        <r>
          <rPr>
            <b/>
            <sz val="9"/>
            <rFont val="Tahoma"/>
          </rPr>
          <t xml:space="preserve">Vianney DRESCHER (EXT):</t>
        </r>
        <r>
          <rPr>
            <sz val="9"/>
            <rFont val="Tahoma"/>
          </rPr>
          <t xml:space="preserve">
# Références
Format NF399 : pays + CTA + date + # unique
Format NexSIS : SC-20211105-077-cga-AF18 (SC-AAAAMMJJ-{codeCGA}-AL|AF{SEQUENCE}) (toutes les alertes créent pas des affaires, affaires peuvent avoir plusieurs alertes)
</t>
        </r>
        <r>
          <rPr>
            <b/>
            <sz val="9"/>
            <rFont val="Tahoma"/>
          </rPr>
          <t xml:space="preserve">Vianney DRESCHER (EXT):</t>
        </r>
        <r>
          <rPr>
            <sz val="9"/>
            <rFont val="Tahoma"/>
          </rPr>
          <t xml:space="preserve">
2 remarques : quand est-ce qu'on utilise AL ou AF ?
Id sur 4 digits, a priori ok vu le volume mais pas mega large =&gt; cout de passer à 6 digits par exemple ?
</t>
        </r>
        <r>
          <rPr>
            <b/>
            <sz val="9"/>
            <rFont val="Tahoma"/>
          </rPr>
          <t xml:space="preserve">Romain FOUILLAND:</t>
        </r>
        <r>
          <rPr>
            <sz val="9"/>
            <rFont val="Tahoma"/>
          </rPr>
          <t xml:space="preserve">
Vraiment besoin du AF dans l’ID ? RRAMU est pas fan. Dossier de régulation peut avoir plusieurs épisodes successifs cohérents entre eux. Si demande sur event 1 et event 2 =&gt; même ref =&gt; pompiers seraient perdus ! Chaque partage donnera référence unique côté RRAMU
</t>
        </r>
        <r>
          <rPr>
            <b/>
            <sz val="9"/>
            <rFont val="Tahoma"/>
          </rPr>
          <t xml:space="preserve">Vianney DRESCHER (EXT):</t>
        </r>
        <r>
          <rPr>
            <sz val="9"/>
            <rFont val="Tahoma"/>
          </rPr>
          <t xml:space="preserve">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t>
        </r>
        <r>
          <rPr>
            <b/>
            <sz val="9"/>
            <rFont val="Tahoma"/>
          </rPr>
          <t xml:space="preserve">Romain FOUILLAND:</t>
        </r>
        <r>
          <rPr>
            <sz val="9"/>
            <rFont val="Tahoma"/>
          </rPr>
          <t xml:space="preserve">
Voir avec NexSIS si c’est vraiment nécessaire où si on peut juste faire idStructure_idLocale ?
</t>
        </r>
        <r>
          <rPr>
            <b/>
            <sz val="9"/>
            <rFont val="Tahoma"/>
          </rPr>
          <t xml:space="preserve">Vianney DRESCHER (EXT):</t>
        </r>
        <r>
          <rPr>
            <sz val="9"/>
            <rFont val="Tahoma"/>
          </rPr>
          <t xml:space="preserve">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t>
        </r>
        <r>
          <rPr>
            <b/>
            <sz val="9"/>
            <rFont val="Tahoma"/>
          </rPr>
          <t xml:space="preserve">Vianney DRESCHER (EXT):</t>
        </r>
        <r>
          <rPr>
            <sz val="9"/>
            <rFont val="Tahoma"/>
          </rPr>
          <t xml:space="preserve">
Remarque Olivier : contrainte sur le français
</t>
        </r>
        <r>
          <rPr>
            <b/>
            <sz val="9"/>
            <rFont val="Tahoma"/>
          </rPr>
          <t xml:space="preserve">Vianney DRESCHER (EXT):</t>
        </r>
        <r>
          <rPr>
            <sz val="9"/>
            <rFont val="Tahoma"/>
          </rPr>
          <t xml:space="preserve">
Ajouter une explication sur l'utilité de la clé unique et pourquoi elle doit être intelligible
</t>
        </r>
        <r>
          <rPr>
            <b/>
            <sz val="9"/>
            <rFont val="Tahoma"/>
          </rPr>
          <t xml:space="preserve">Vianney DRESCHER (EXT):</t>
        </r>
        <r>
          <rPr>
            <sz val="9"/>
            <rFont val="Tahoma"/>
          </rPr>
          <t xml:space="preserve">
Définir le concept de clé conventionnelle
</t>
        </r>
      </text>
    </comment>
    <comment ref="Q82" authorId="75" xr:uid="{449D854F-D1BC-4874-A270-C7FBD5C53315}">
      <text>
        <r>
          <rPr>
            <b/>
            <sz val="9"/>
            <rFont val="Tahoma"/>
          </rPr>
          <t xml:space="preserve">Vianney DRESCHER (EXT):</t>
        </r>
        <r>
          <rPr>
            <sz val="9"/>
            <rFont val="Tahoma"/>
          </rPr>
          <t xml:space="preserve">
A priori un seul appelant à l'origine mais potentiellement plusieurs données de contact en retour ?
</t>
        </r>
        <r>
          <rPr>
            <b/>
            <sz val="9"/>
            <rFont val="Tahoma"/>
          </rPr>
          <t xml:space="preserve">Vianney DRESCHER (EXT):</t>
        </r>
        <r>
          <rPr>
            <sz val="9"/>
            <rFont val="Tahoma"/>
          </rPr>
          <t xml:space="preserve">
Passer à 0..n
</t>
        </r>
      </text>
    </comment>
    <comment ref="H82" authorId="76" xr:uid="{50663E24-E8B2-4610-BB55-CDEDCB0AEBE2}">
      <text>
        <r>
          <rPr>
            <b/>
            <sz val="9"/>
            <rFont val="Tahoma"/>
          </rPr>
          <t xml:space="preserve">Vianney DRESCHER (EXT):</t>
        </r>
        <r>
          <rPr>
            <sz val="9"/>
            <rFont val="Tahoma"/>
          </rPr>
          <t xml:space="preserve">
Pour aller au bout de la logique, le passer en objet CONTACT
</t>
        </r>
      </text>
    </comment>
    <comment ref="H83" authorId="77" xr:uid="{D22EB006-FD31-4905-A0BA-E809AB322C44}">
      <text>
        <r>
          <rPr>
            <b/>
            <sz val="9"/>
            <rFont val="Tahoma"/>
          </rPr>
          <t xml:space="preserve">Vianney DRESCHER (EXT):</t>
        </r>
        <r>
          <rPr>
            <sz val="9"/>
            <rFont val="Tahoma"/>
          </rPr>
          <t xml:space="preserve">
Demander en annexe côté NexSIS si ils mettent une nomenclature
</t>
        </r>
        <r>
          <rPr>
            <b/>
            <sz val="9"/>
            <rFont val="Tahoma"/>
          </rPr>
          <t xml:space="preserve">Vianney DRESCHER (EXT):</t>
        </r>
        <r>
          <rPr>
            <sz val="9"/>
            <rFont val="Tahoma"/>
          </rPr>
          <t xml:space="preserve">
=&gt; Utiliser le référentiel SI-SAMU pour les langues
</t>
        </r>
        <r>
          <rPr>
            <b/>
            <sz val="9"/>
            <rFont val="Tahoma"/>
          </rPr>
          <t xml:space="preserve">Vianney DRESCHER (EXT):</t>
        </r>
        <r>
          <rPr>
            <sz val="9"/>
            <rFont val="Tahoma"/>
          </rPr>
          <t xml:space="preserve">
=&gt; Plutôt ISO finalement
</t>
        </r>
      </text>
    </comment>
    <comment ref="D84" authorId="78" xr:uid="{C3793E1A-33FA-42E2-BEE1-86C87C8F5231}">
      <text>
        <r>
          <rPr>
            <b/>
            <sz val="9"/>
            <rFont val="Tahoma"/>
          </rPr>
          <t xml:space="preserve">Elodie FALCIONI (EXT):</t>
        </r>
        <r>
          <rPr>
            <sz val="9"/>
            <rFont val="Tahoma"/>
          </rPr>
          <t xml:space="preserve">
Nomenclature ?
</t>
        </r>
      </text>
    </comment>
    <comment ref="D85" authorId="79" xr:uid="{ADDA5E91-4823-4A56-8277-88031AAADE24}">
      <text>
        <r>
          <rPr>
            <b/>
            <sz val="9"/>
            <rFont val="Tahoma"/>
          </rPr>
          <t xml:space="preserve">Elodie FALCIONI (EXT):</t>
        </r>
        <r>
          <rPr>
            <sz val="9"/>
            <rFont val="Tahoma"/>
          </rPr>
          <t xml:space="preserve">
Nomenclature ?
</t>
        </r>
      </text>
    </comment>
    <comment ref="D86" authorId="80" xr:uid="{0700921D-3E22-E44A-B10A-66139D58EFD3}">
      <text>
        <r>
          <rPr>
            <b/>
            <sz val="9"/>
            <rFont val="Tahoma"/>
          </rPr>
          <t xml:space="preserve">Romain FOUILLAND:</t>
        </r>
        <r>
          <rPr>
            <sz val="9"/>
            <rFont val="Tahoma"/>
          </rPr>
          <t xml:space="preserve">
Inetum a une codification ! Pas possible de faire concordance sur du texte libre… Avoir une nomenclature + libre ?
</t>
        </r>
        <r>
          <rPr>
            <b/>
            <sz val="9"/>
            <rFont val="Tahoma"/>
          </rPr>
          <t xml:space="preserve">Elodie FALCIONI (EXT):</t>
        </r>
        <r>
          <rPr>
            <sz val="9"/>
            <rFont val="Tahoma"/>
          </rPr>
          <t xml:space="preserve">
Ici j'ai besoin de séparer 
Difficulté de communication (malentendant par ex) / Type de requérant (le patient) 
+ il va y avoir des nomenclatures côté SAMU je pense. 
</t>
        </r>
      </text>
    </comment>
    <comment ref="E86" authorId="81" xr:uid="{8B70DA13-018B-4BE7-9D85-CAD41DEDE16B}">
      <text>
        <r>
          <rPr>
            <b/>
            <sz val="9"/>
            <rFont val="Tahoma"/>
          </rPr>
          <t xml:space="preserve">Romain FOUILLAND:</t>
        </r>
        <r>
          <rPr>
            <sz val="9"/>
            <rFont val="Tahoma"/>
          </rPr>
          <t xml:space="preserve">
Avoir une nomenclature ?
</t>
        </r>
        <r>
          <rPr>
            <b/>
            <sz val="9"/>
            <rFont val="Tahoma"/>
          </rPr>
          <t xml:space="preserve">Romain Fouilland X2016:</t>
        </r>
        <r>
          <rPr>
            <sz val="9"/>
            <rFont val="Tahoma"/>
          </rPr>
          <t xml:space="preserve">
Champs libre côté NexSIS
</t>
        </r>
        <r>
          <rPr>
            <b/>
            <sz val="9"/>
            <rFont val="Tahoma"/>
          </rPr>
          <t xml:space="preserve">Romain FOUILLAND:</t>
        </r>
        <r>
          <rPr>
            <sz val="9"/>
            <rFont val="Tahoma"/>
          </rPr>
          <t xml:space="preserve">
Proposer une nomenclature / de passer des codes et si pas matchés -&gt; afficher le texte libre
Liste de string ?
</t>
        </r>
        <r>
          <rPr>
            <b/>
            <sz val="9"/>
            <rFont val="Tahoma"/>
          </rPr>
          <t xml:space="preserve">Romain FOUILLAND:</t>
        </r>
        <r>
          <rPr>
            <sz val="9"/>
            <rFont val="Tahoma"/>
          </rPr>
          <t xml:space="preserve">
https://ansforge.github.io/SAMU-interface-LRM/DST%20SI%20SAMU%20Interfa%C3%A7age%20LRM_V1.2.pdf
</t>
        </r>
        <r>
          <rPr>
            <b/>
            <sz val="9"/>
            <rFont val="Tahoma"/>
          </rPr>
          <t xml:space="preserve">Romain FOUILLAND:</t>
        </r>
        <r>
          <rPr>
            <sz val="9"/>
            <rFont val="Tahoma"/>
          </rPr>
          <t xml:space="preserve">
=&gt; OK pour une approche “nomenclature libre”
</t>
        </r>
      </text>
    </comment>
    <comment ref="J86" authorId="82" xr:uid="{3343E777-8CBA-824D-A290-B18AD61B9129}">
      <text>
        <r>
          <rPr>
            <b/>
            <sz val="9"/>
            <rFont val="Tahoma"/>
          </rPr>
          <t xml:space="preserve">Romain FOUILLAND:</t>
        </r>
        <r>
          <rPr>
            <sz val="9"/>
            <rFont val="Tahoma"/>
          </rPr>
          <t xml:space="preserve">
freetext ?
</t>
        </r>
      </text>
    </comment>
    <comment ref="E87" authorId="83" xr:uid="{456C6261-46FE-47A3-ABE3-21780523066A}">
      <text>
        <r>
          <rPr>
            <b/>
            <sz val="9"/>
            <rFont val="Tahoma"/>
          </rPr>
          <t xml:space="preserve">Romain Fouilland X2016:</t>
        </r>
        <r>
          <rPr>
            <sz val="9"/>
            <rFont val="Tahoma"/>
          </rPr>
          <t xml:space="preserve">
Réfléchir à une structure récursive / détaillée également
</t>
        </r>
        <r>
          <rPr>
            <b/>
            <sz val="9"/>
            <rFont val="Tahoma"/>
          </rPr>
          <t xml:space="preserve">Romain FOUILLAND:</t>
        </r>
        <r>
          <rPr>
            <sz val="9"/>
            <rFont val="Tahoma"/>
          </rPr>
          <t xml:space="preserve">
callerName 
- complete (basé sur un template {firstName} {lastName})
- firstName
- lastName
</t>
        </r>
        <r>
          <rPr>
            <b/>
            <sz val="9"/>
            <rFont val="Tahoma"/>
          </rPr>
          <t xml:space="preserve">Romain FOUILLAND:</t>
        </r>
        <r>
          <rPr>
            <sz val="9"/>
            <rFont val="Tahoma"/>
          </rPr>
          <t xml:space="preserve">
Complete ? Aggregated ? Full ? 
-&gt; Nader regarde si le SitRep propose des trucs comme ça
</t>
        </r>
        <r>
          <rPr>
            <b/>
            <sz val="9"/>
            <rFont val="Tahoma"/>
          </rPr>
          <t xml:space="preserve">Romain FOUILLAND:</t>
        </r>
        <r>
          <rPr>
            <sz val="9"/>
            <rFont val="Tahoma"/>
          </rPr>
          <t xml:space="preserve">
Ok de le présenter comme ça sur le 4 juillet, on avisera ensuite en fonction du SItrep
</t>
        </r>
      </text>
    </comment>
    <comment ref="E90" authorId="84" xr:uid="{F862C684-B65A-4FC1-AEC4-870221995080}">
      <text>
        <r>
          <rPr>
            <b/>
            <sz val="9"/>
            <rFont val="Tahoma"/>
          </rPr>
          <t xml:space="preserve">Vianney DRESCHER (EXT):</t>
        </r>
        <r>
          <rPr>
            <sz val="9"/>
            <rFont val="Tahoma"/>
          </rPr>
          <t xml:space="preserve">
Règle sur les prénoms pour les prénoms composés
</t>
        </r>
        <r>
          <rPr>
            <b/>
            <sz val="9"/>
            <rFont val="Tahoma"/>
          </rPr>
          <t xml:space="preserve">Elodie FALCIONI (EXT):</t>
        </r>
        <r>
          <rPr>
            <sz val="9"/>
            <rFont val="Tahoma"/>
          </rPr>
          <t xml:space="preserve">
De quelle règle parle-t-on ? 
Et pour les noms composés pas de règle ?
</t>
        </r>
        <r>
          <rPr>
            <b/>
            <sz val="9"/>
            <rFont val="Tahoma"/>
          </rPr>
          <t xml:space="preserve">Vianney DRESCHER (EXT):</t>
        </r>
        <r>
          <rPr>
            <sz val="9"/>
            <rFont val="Tahoma"/>
          </rPr>
          <t xml:space="preserve">
Pas de règle a date justement pour les prénoms composés =&gt; libre
</t>
        </r>
      </text>
    </comment>
    <comment ref="F90" authorId="85" xr:uid="{6EB96170-F11A-4E55-BFF9-911EA46C448F}">
      <text>
        <r>
          <rPr>
            <b/>
            <sz val="9"/>
            <rFont val="Tahoma"/>
          </rPr>
          <t xml:space="preserve">Romain FOUILLAND:</t>
        </r>
        <r>
          <rPr>
            <sz val="9"/>
            <rFont val="Tahoma"/>
          </rPr>
          <t xml:space="preserve">
Pas possible de séparer dans l'interface. 
NexSIS regarde si la PFLAU envoie les 2 ensemble
</t>
        </r>
      </text>
    </comment>
    <comment ref="Q10" authorId="86" xr:uid="{B900B938-91F0-4B4A-A185-03AC7265E148}">
      <text>
        <r>
          <rPr>
            <b/>
            <sz val="9"/>
            <rFont val="Tahoma"/>
          </rPr>
          <t xml:space="preserve">Romain FOUILLAND:</t>
        </r>
        <r>
          <rPr>
            <sz val="9"/>
            <rFont val="Tahoma"/>
          </rPr>
          <t xml:space="preserve">
Le rendre obligatoire ? Notamment car utilisé pour des réconciliation pour les carences par exemple 
</t>
        </r>
      </text>
    </comment>
    <comment ref="H10" authorId="87" xr:uid="{1F89621F-4A5C-4ECD-A7C6-DD10AB56DF40}">
      <text>
        <r>
          <rPr>
            <b/>
            <sz val="9"/>
            <rFont val="Tahoma"/>
          </rPr>
          <t xml:space="preserve">Vianney DRESCHER (EXT):</t>
        </r>
        <r>
          <rPr>
            <sz val="9"/>
            <rFont val="Tahoma"/>
          </rPr>
          <t xml:space="preserve">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
        </r>
      </text>
    </comment>
    <comment ref="H93" authorId="88" xr:uid="{FB8B17FD-812B-4D45-91E1-3C0557FCEA2D}">
      <text>
        <r>
          <rPr>
            <b/>
            <sz val="9"/>
            <rFont val="Tahoma"/>
          </rPr>
          <t xml:space="preserve">Elodie FALCIONI (EXT):</t>
        </r>
        <r>
          <rPr>
            <sz val="9"/>
            <rFont val="Tahoma"/>
          </rPr>
          <t xml:space="preserve">
On peut donc avoir des nomenclatures EMSI dans un message RC-EDA ?
</t>
        </r>
      </text>
    </comment>
    <comment ref="Q95" authorId="89" xr:uid="{902D6982-CF5B-4CB7-B9F4-E53F0BDFA27A}">
      <text>
        <r>
          <rPr>
            <b/>
            <sz val="9"/>
            <rFont val="Tahoma"/>
          </rPr>
          <t xml:space="preserve">Vianney DRESCHER (EXT):</t>
        </r>
        <r>
          <rPr>
            <sz val="9"/>
            <rFont val="Tahoma"/>
          </rPr>
          <t xml:space="preserve">
Obligatoire du coup vu qu'on a une location dans l'affaire ?
</t>
        </r>
      </text>
    </comment>
    <comment ref="C95" authorId="90" xr:uid="{F9DFBDFD-1215-9341-9E1E-3024F293D141}">
      <text>
        <r>
          <rPr>
            <b/>
            <sz val="9"/>
            <rFont val="Tahoma"/>
          </rPr>
          <t xml:space="preserve">Romain FOUILLAND:</t>
        </r>
        <r>
          <rPr>
            <sz val="9"/>
            <rFont val="Tahoma"/>
          </rPr>
          <t xml:space="preserve">
Localisation de l’appelant ? Ou d’intervention ?
</t>
        </r>
        <r>
          <rPr>
            <b/>
            <sz val="9"/>
            <rFont val="Tahoma"/>
          </rPr>
          <t xml:space="preserve">Vianney DRESCHER (EXT):</t>
        </r>
        <r>
          <rPr>
            <sz val="9"/>
            <rFont val="Tahoma"/>
          </rPr>
          <t xml:space="preserve">
Plutôt lieu ou se trouve l'appelant car lieu d'affaire renseigné en haut
</t>
        </r>
      </text>
    </comment>
    <comment ref="D95" authorId="91" xr:uid="{A3B7AE35-2849-4423-8AE8-6B9911E6561D}">
      <text>
        <r>
          <rPr>
            <b/>
            <sz val="9"/>
            <rFont val="Tahoma"/>
          </rPr>
          <t xml:space="preserve">Romain FOUILLAND:</t>
        </r>
        <r>
          <rPr>
            <sz val="9"/>
            <rFont val="Tahoma"/>
          </rPr>
          <t xml:space="preserve">
Vont vraiment être différentes de la localisation de l’affaire ?
</t>
        </r>
      </text>
    </comment>
    <comment ref="D98" authorId="92" xr:uid="{663EEC70-25D1-4531-8E3C-8B803A28B6D5}">
      <text>
        <r>
          <rPr>
            <b/>
            <sz val="9"/>
            <rFont val="Tahoma"/>
          </rPr>
          <t xml:space="preserve">Vianney DRESCHER (EXT):</t>
        </r>
        <r>
          <rPr>
            <sz val="9"/>
            <rFont val="Tahoma"/>
          </rPr>
          <t xml:space="preserve">
Un concept emprunté au ROR est intéressant et transposable ici, parler d'unité de service pour décrire la plus petite maille
</t>
        </r>
      </text>
    </comment>
    <comment ref="E98" authorId="93" xr:uid="{3BA75720-6FD7-4770-B19D-58D93FFDC9E8}">
      <text>
        <r>
          <rPr>
            <b/>
            <sz val="9"/>
            <rFont val="Tahoma"/>
          </rPr>
          <t xml:space="preserve">Romain FOUILLAND:</t>
        </r>
        <r>
          <rPr>
            <sz val="9"/>
            <rFont val="Tahoma"/>
          </rPr>
          <t xml:space="preserve">
Nomenclature sur ça ?
</t>
        </r>
        <r>
          <rPr>
            <b/>
            <sz val="9"/>
            <rFont val="Tahoma"/>
          </rPr>
          <t xml:space="preserve">Romain FOUILLAND:</t>
        </r>
        <r>
          <rPr>
            <sz val="9"/>
            <rFont val="Tahoma"/>
          </rPr>
          <t xml:space="preserve">
Juste réfléchir aux valeurs possibles : SDIS, SAMU, ... ?
Et les départements FRXXX en centre ?
</t>
        </r>
      </text>
    </comment>
    <comment ref="D100" authorId="94" xr:uid="{985CB9E8-D6A2-4815-BC2C-DD825BD96FAA}">
      <text>
        <r>
          <rPr>
            <b/>
            <sz val="9"/>
            <rFont val="Tahoma"/>
          </rPr>
          <t xml:space="preserve">Vianney DRESCHER (EXT):</t>
        </r>
        <r>
          <rPr>
            <sz val="9"/>
            <rFont val="Tahoma"/>
          </rPr>
          <t xml:space="preserve">
Faire une nomenclature avec des valeurs comme : "ARM", "DISPATCHER", "MEDECIN REGULATEUR" etc 
Le CISU le prévois-t-il ? Optionnel à nouveau à mon avis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tc={2892CFEA-3C3C-42A8-94B6-D76568D13EEC}</author>
    <author>tc={E36D8112-D9F3-43AD-85B4-C0B592686F67}</author>
    <author>tc={47CDB243-0420-4F60-967B-E4BDA9F26DE5}</author>
    <author>tc={3BA5A96F-DA0D-42F0-B4BD-4578AAA83B21}</author>
    <author>tc={D4ABEA5D-BCED-4F6E-81CD-FBFF76D291C7}</author>
    <author>tc={E5B57D5D-87B4-4D87-A3CD-EE2DF562C32A}</author>
    <author>tc={8E3F912F-D828-42A2-9C7E-68FA69EF8575}</author>
    <author>tc={DA81BB6A-548F-43E9-B04C-A8768343BF39}</author>
    <author>tc={4F8A2622-5897-4857-A620-06338F288618}</author>
    <author>tc={0B4E25C6-0A6E-4D0E-B37D-56AEDDB91586}</author>
    <author>tc={483E3FBD-FF92-43EB-B8A5-9A0634B0CCD9}</author>
    <author>tc={767A311C-137B-424A-8F84-30642A539D3B}</author>
  </authors>
  <commentList>
    <comment ref="H1" authorId="0" xr:uid="{6041F710-063E-45F0-864C-ECB31A1F3EE5}">
      <text>
        <r>
          <rPr>
            <b/>
            <sz val="9"/>
            <rFont val="Tahoma"/>
          </rPr>
          <t xml:space="preserve">Romain FOUILLAND:</t>
        </r>
        <r>
          <rPr>
            <sz val="9"/>
            <rFont val="Tahoma"/>
          </rPr>
          <t xml:space="preserve">
Valider avec NexSIS les noms des balises racines !! (message, createCase, emsi)
</t>
        </r>
      </text>
    </comment>
    <comment ref="Q11" authorId="1" xr:uid="{5A2AB37D-4C47-4C41-8FA7-19895A5D957F}">
      <text>
        <r>
          <rPr>
            <b/>
            <sz val="9"/>
            <rFont val="Tahoma"/>
          </rPr>
          <t xml:space="preserve">Vianney DRESCHER (EXT):</t>
        </r>
        <r>
          <rPr>
            <sz val="9"/>
            <rFont val="Tahoma"/>
          </rPr>
          <t xml:space="preserve">
On autorise plusieurs identifiants pour un meme dossier donc ? A priori mieux car on mitige le risque de ne pas pouvoir résoudre d'identité
</t>
        </r>
      </text>
    </comment>
    <comment ref="U13" authorId="2" xr:uid="{6F498FE7-7CF4-4DF0-B68B-7972DB907591}">
      <text>
        <r>
          <rPr>
            <b/>
            <sz val="9"/>
            <rFont val="Tahoma"/>
          </rPr>
          <t xml:space="preserve">Romain FOUILLAND:</t>
        </r>
        <r>
          <rPr>
            <sz val="9"/>
            <rFont val="Tahoma"/>
          </rPr>
          <t xml:space="preserve">
ENUM ?
</t>
        </r>
      </text>
    </comment>
    <comment ref="E18" authorId="3" xr:uid="{9B93EC28-F257-445A-96FB-A2181A872575}">
      <text>
        <r>
          <rPr>
            <b/>
            <sz val="9"/>
            <rFont val="Tahoma"/>
          </rPr>
          <t xml:space="preserve">Elodie FALCIONI (EXT):</t>
        </r>
        <r>
          <rPr>
            <sz val="9"/>
            <rFont val="Tahoma"/>
          </rPr>
          <t xml:space="preserve">
FYI  :  https://esante.gouv.fr/produits-services/referentiel-ins?position&amp;keys=INS&amp;pageNumber=1
</t>
        </r>
      </text>
    </comment>
    <comment ref="E19" authorId="4" xr:uid="{1F5F8BAD-829A-43B4-BFBC-AFE8A7E6F599}">
      <text>
        <r>
          <rPr>
            <b/>
            <sz val="9"/>
            <rFont val="Tahoma"/>
          </rPr>
          <t xml:space="preserve">Elodie FALCIONI (EXT):</t>
        </r>
        <r>
          <rPr>
            <sz val="9"/>
            <rFont val="Tahoma"/>
          </rPr>
          <t xml:space="preserve">
FYI  :  https://esante.gouv.fr/produits-services/referentiel-ins?position&amp;keys=INS&amp;pageNumber=1
</t>
        </r>
      </text>
    </comment>
    <comment ref="E20" authorId="5" xr:uid="{F1F6646B-3F53-47C3-B76A-35EEDB05F7D5}">
      <text>
        <r>
          <rPr>
            <b/>
            <sz val="9"/>
            <rFont val="Tahoma"/>
          </rPr>
          <t xml:space="preserve">Elodie FALCIONI (EXT):</t>
        </r>
        <r>
          <rPr>
            <sz val="9"/>
            <rFont val="Tahoma"/>
          </rPr>
          <t xml:space="preserve">
Liste des OID : https://esante.gouv.fr/sites/default/files/media_entity/documents/asip_referentiel_identifiant_national_sante-liste-des-oid-des-autorites-d-affectation-des-ins_v0.1.pdf
</t>
        </r>
      </text>
    </comment>
    <comment ref="D21" authorId="6" xr:uid="{B69599CF-B116-4499-AFDD-32D2FA178629}">
      <text>
        <r>
          <rPr>
            <b/>
            <sz val="9"/>
            <rFont val="Tahoma"/>
          </rPr>
          <t xml:space="preserve">Elodie FALCIONI (EXT):</t>
        </r>
        <r>
          <rPr>
            <sz val="9"/>
            <rFont val="Tahoma"/>
          </rPr>
          <t xml:space="preserve">
https://gnius.esante.gouv.fr/fr/reglementation/fiches-reglementation/lidentite-nationale-de-sante-ins
</t>
        </r>
        <r>
          <rPr>
            <b/>
            <sz val="9"/>
            <rFont val="Tahoma"/>
          </rPr>
          <t xml:space="preserve">Elodie FALCIONI (EXT):</t>
        </r>
        <r>
          <rPr>
            <sz val="9"/>
            <rFont val="Tahoma"/>
          </rPr>
          <t xml:space="preserve">
+ en termes d'identito vigilance, si l'identité n'est pas vérifiée, alors il est nécessaire d'utiliser les champs Nom usuel et Prénom usuel pour propager l'information
</t>
        </r>
      </text>
    </comment>
    <comment ref="E27" authorId="7" xr:uid="{AD04F22A-F9E8-455A-A33A-827D28FA644E}">
      <text>
        <r>
          <rPr>
            <b/>
            <sz val="9"/>
            <rFont val="Tahoma"/>
          </rPr>
          <t xml:space="preserve">Elodie FALCIONI (EXT):</t>
        </r>
        <r>
          <rPr>
            <sz val="9"/>
            <rFont val="Tahoma"/>
          </rPr>
          <t xml:space="preserve">
La table permettant d’associer le code INSEE à la commune / au pays de naissance est disponible sur
https://www.data.gouv.fr/fr/datasets/code-officiel-geographique-cog/#_
</t>
        </r>
      </text>
    </comment>
    <comment ref="Q31" authorId="8" xr:uid="{2892CFEA-3C3C-42A8-94B6-D76568D13EEC}">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D31" authorId="9" xr:uid="{E36D8112-D9F3-43AD-85B4-C0B592686F67}">
      <text>
        <r>
          <rPr>
            <b/>
            <sz val="9"/>
            <rFont val="Tahoma"/>
          </rPr>
          <t xml:space="preserve">Elodie FALCIONI (EXT):</t>
        </r>
        <r>
          <rPr>
            <sz val="9"/>
            <rFont val="Tahoma"/>
          </rPr>
          <t xml:space="preserve">
Peut-on / doit-on réutiliser l'objet contact requérant : c'est la même structure ? Mais ici cela concerne le patient
</t>
        </r>
      </text>
    </comment>
    <comment ref="E31" authorId="10" xr:uid="{47CDB243-0420-4F60-967B-E4BDA9F26DE5}">
      <text>
        <r>
          <rPr>
            <b/>
            <sz val="9"/>
            <rFont val="Tahoma"/>
          </rPr>
          <t xml:space="preserve">Vianney DRESCHER (EXT):</t>
        </r>
        <r>
          <rPr>
            <sz val="9"/>
            <rFont val="Tahoma"/>
          </rPr>
          <t xml:space="preserve">
On ne réutilise pas le MDD de données de contact ?
</t>
        </r>
        <r>
          <rPr>
            <b/>
            <sz val="9"/>
            <rFont val="Tahoma"/>
          </rPr>
          <t xml:space="preserve">Elodie FALCIONI (EXT):</t>
        </r>
        <r>
          <rPr>
            <sz val="9"/>
            <rFont val="Tahoma"/>
          </rPr>
          <t xml:space="preserve">
Qu'est -ce que tu appelle données de contact ?
</t>
        </r>
      </text>
    </comment>
    <comment ref="H31" authorId="11" xr:uid="{3BA5A96F-DA0D-42F0-B4BD-4578AAA83B21}">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H32" authorId="12" xr:uid="{D4ABEA5D-BCED-4F6E-81CD-FBFF76D291C7}">
      <text>
        <r>
          <rPr>
            <b/>
            <sz val="9"/>
            <rFont val="Tahoma"/>
          </rPr>
          <t xml:space="preserve">Elodie FALCIONI (EXT):</t>
        </r>
        <r>
          <rPr>
            <sz val="9"/>
            <rFont val="Tahoma"/>
          </rPr>
          <t xml:space="preserve">
Pourquoi met on des nomenclatures EMSI ici ?
</t>
        </r>
      </text>
    </comment>
    <comment ref="E42" authorId="13" xr:uid="{E5B57D5D-87B4-4D87-A3CD-EE2DF562C32A}">
      <text>
        <r>
          <rPr>
            <b/>
            <sz val="9"/>
            <rFont val="Tahoma"/>
          </rPr>
          <t xml:space="preserve">Romain FOUILLAND:</t>
        </r>
        <r>
          <rPr>
            <sz val="9"/>
            <rFont val="Tahoma"/>
          </rPr>
          <t xml:space="preserve">
Couper en 2 avec valeur et unité ? Pareil pour le poids ? 
cf call Exos https://airtable.com/app4TOvXxTUD2wSGu/tblb99gQYhSR4hEUc/viw61jqO5bITasxJ5/rech3TqTCjQdVKfhx?blocks=hide 
</t>
        </r>
        <r>
          <rPr>
            <b/>
            <sz val="9"/>
            <rFont val="Tahoma"/>
          </rPr>
          <t xml:space="preserve">Vianney DRESCHER (EXT):</t>
        </r>
        <r>
          <rPr>
            <sz val="9"/>
            <rFont val="Tahoma"/>
          </rPr>
          <t xml:space="preserve">
Possible de reprendre une logique homogène EMSI avec la logique de rentrer des grandeurs via 2 champs :
- quantity i.e. quantité
- um i.e. unité de mesure
</t>
        </r>
      </text>
    </comment>
    <comment ref="C43" authorId="14" xr:uid="{8E3F912F-D828-42A2-9C7E-68FA69EF8575}">
      <text>
        <r>
          <rPr>
            <b/>
            <sz val="9"/>
            <rFont val="Tahoma"/>
          </rPr>
          <t xml:space="preserve">Elodie FALCIONI (EXT):</t>
        </r>
        <r>
          <rPr>
            <sz val="9"/>
            <rFont val="Tahoma"/>
          </rPr>
          <t xml:space="preserve">
Attention le motif de recours médico-secouriste est lié au patient pour les échanges 15-15 et peut être différent selon chaque patient. A mettre de préférence dans la partie patient ? 
Comment est-ce déterminé en l'absence de patient ? 
</t>
        </r>
      </text>
    </comment>
    <comment ref="K44" authorId="15" xr:uid="{DA81BB6A-548F-43E9-B04C-A8768343BF39}">
      <text>
        <r>
          <rPr>
            <b/>
            <sz val="9"/>
            <rFont val="Tahoma"/>
          </rPr>
          <t xml:space="preserve">Vianney DRESCHER (EXT):</t>
        </r>
        <r>
          <rPr>
            <sz val="9"/>
            <rFont val="Tahoma"/>
          </rPr>
          <t xml:space="preserve">
Opportunité de se caler sur EMSI et de mettre partout "freetext" ?
</t>
        </r>
      </text>
    </comment>
    <comment ref="E44" authorId="16" xr:uid="{4F8A2622-5897-4857-A620-06338F288618}">
      <text>
        <r>
          <rPr>
            <b/>
            <sz val="9"/>
            <rFont val="Tahoma"/>
          </rPr>
          <t xml:space="preserve">Romain FOUILLAND:</t>
        </r>
        <r>
          <rPr>
            <sz val="9"/>
            <rFont val="Tahoma"/>
          </rPr>
          <t xml:space="preserve">
Pas de risque de passer des données Santé à un système non HDS ?
</t>
        </r>
        <r>
          <rPr>
            <b/>
            <sz val="9"/>
            <rFont val="Tahoma"/>
          </rPr>
          <t xml:space="preserve">Elodie FALCIONI (EXT):</t>
        </r>
        <r>
          <rPr>
            <sz val="9"/>
            <rFont val="Tahoma"/>
          </rPr>
          <t xml:space="preserve">
Potentiellement oui s'ils mettent des données de santé dedans et qu'ils l'envoient en dehors du 15-15
</t>
        </r>
      </text>
    </comment>
    <comment ref="D46" authorId="17" xr:uid="{0B4E25C6-0A6E-4D0E-B37D-56AEDDB91586}">
      <text>
        <r>
          <rPr>
            <b/>
            <sz val="9"/>
            <rFont val="Tahoma"/>
          </rPr>
          <t xml:space="preserve">Elodie FALCIONI (EXT):</t>
        </r>
        <r>
          <rPr>
            <sz val="9"/>
            <rFont val="Tahoma"/>
          </rPr>
          <t xml:space="preserve">
Commentaire Romain : 
Couper en 2 avec valeur et unité ? Pareil pour le poids ? 
cf call Exos https://airtable.com/app4TOvXxTUD2wSGu/tblb99gQYhSR4hEUc/viw61jqO5bITasxJ5/rech3TqTCjQdVKfhx?blocks=hide 
</t>
        </r>
      </text>
    </comment>
    <comment ref="B8" authorId="18" xr:uid="{483E3FBD-FF92-43EB-B8A5-9A0634B0CCD9}">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 ref="C9" authorId="19" xr:uid="{767A311C-137B-424A-8F84-30642A539D3B}">
      <text>
        <r>
          <rPr>
            <b/>
            <sz val="9"/>
            <rFont val="Tahoma"/>
          </rPr>
          <t xml:space="preserve">Vianney DRESCHER (EXT):</t>
        </r>
        <r>
          <rPr>
            <sz val="9"/>
            <rFont val="Tahoma"/>
          </rPr>
          <t xml:space="preserve">
Est-ce qu'il faut un objet Bilan qui incorpore les patients/victime ?
</t>
        </r>
        <r>
          <rPr>
            <b/>
            <sz val="9"/>
            <rFont val="Tahoma"/>
          </rPr>
          <t xml:space="preserve">Vianney DRESCHER (EXT):</t>
        </r>
        <r>
          <rPr>
            <sz val="9"/>
            <rFont val="Tahoma"/>
          </rPr>
          <t xml:space="preserve">
Il faudra à terme pouvoir faire le lien avec SGV
</t>
        </r>
        <r>
          <rPr>
            <b/>
            <sz val="9"/>
            <rFont val="Tahoma"/>
          </rPr>
          <t xml:space="preserve">Elodie FALCIONI (EXT):</t>
        </r>
        <r>
          <rPr>
            <sz val="9"/>
            <rFont val="Tahoma"/>
          </rPr>
          <t xml:space="preserve">
Le bilan se fait-il pour chaque patient/victime ? Si oui, le bilan est lié au patient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tc={AB49911A-A88C-4305-8864-F8D825349337}</author>
    <author>Romain Fouilland</author>
    <author>Romain FOUILLAND</author>
  </authors>
  <commentList>
    <comment ref="D109" authorId="0" xr:uid="{AB49911A-A88C-4305-8864-F8D825349337}">
      <text>
        <r>
          <rPr>
            <b/>
            <sz val="9"/>
            <rFont val="Tahoma"/>
          </rPr>
          <t xml:space="preserve">Romain FOUILLAND:</t>
        </r>
        <r>
          <rPr>
            <sz val="9"/>
            <rFont val="Tahoma"/>
          </rPr>
          <t xml:space="preserve">
Quand un objet est déjà défini plus haut (dans mission là), il ne faut pas le redéfinir plus bas sinon ça fait planter le parser. Est-ce que c'est possible de supprimer les lignes 112 à 121 ou elles contiennent des éléments / définitions importantes ?
</t>
        </r>
        <r>
          <rPr>
            <b/>
            <sz val="9"/>
            <rFont val="Tahoma"/>
          </rPr>
          <t xml:space="preserve">Romain FOUILLAND:</t>
        </r>
        <r>
          <rPr>
            <sz val="9"/>
            <rFont val="Tahoma"/>
          </rPr>
          <t xml:space="preserve">
L'objet position est partagé entre RGEO, EGEO et MISSION et il faudrait  ne définir ses champs enfants qu'une seule fois (sous la ligne la plus haute)
</t>
        </r>
        <r>
          <rPr>
            <b/>
            <sz val="9"/>
            <rFont val="Tahoma"/>
          </rPr>
          <t xml:space="preserve">Romain FOUILLAND:</t>
        </r>
        <r>
          <rPr>
            <sz val="9"/>
            <rFont val="Tahoma"/>
          </rPr>
          <t xml:space="preserve">
Comme pour l'objet qualification dans le RC-EDA
</t>
        </r>
      </text>
    </comment>
    <comment ref="M8" authorId="1">
      <text>
        <r>
          <rPr>
            <b/>
            <sz val="9"/>
            <rFont val="Tahoma"/>
          </rPr>
          <t xml:space="preserve">Romain Fouilland:</t>
        </r>
        <r>
          <rPr>
            <sz val="9"/>
            <rFont val="Tahoma"/>
          </rPr>
          <t xml:space="preserve">
Romain Fouilland:
Ne pas supprimer, nécessaire pour le parser</t>
        </r>
      </text>
    </comment>
    <comment ref="S8" authorId="2">
      <text>
        <r>
          <rPr>
            <b/>
            <sz val="9"/>
            <rFont val="Tahoma"/>
          </rPr>
          <t xml:space="preserve">Romain FOUILLAND:</t>
        </r>
        <r>
          <rPr>
            <sz val="9"/>
            <rFont val="Tahoma"/>
          </rPr>
          <t xml:space="preserve">
Romain FOUILLAND:
Cardinalité EMSI 
/!\ Ne pas renommer sinon ça casse le parser !</t>
        </r>
      </text>
    </comment>
  </commentList>
</comments>
</file>

<file path=xl/sharedStrings.xml><?xml version="1.0" encoding="utf-8"?>
<sst xmlns="http://schemas.openxmlformats.org/spreadsheetml/2006/main" count="2081" uniqueCount="2081">
  <si>
    <t xml:space="preserve">[CISU] Projet de tableau des données attributaires</t>
  </si>
  <si>
    <t xml:space="preserve">*La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</si>
  <si>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</si>
  <si>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</si>
  <si>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</si>
  <si>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</si>
  <si>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</si>
  <si>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 xml:space="preserve">Nomenclature/
Référentiel</t>
  </si>
  <si>
    <t>Cardinalité*</t>
  </si>
  <si>
    <t>Description</t>
  </si>
  <si>
    <t>Observations</t>
  </si>
  <si>
    <t>Balises</t>
  </si>
  <si>
    <t>Commentaires</t>
  </si>
  <si>
    <t xml:space="preserve">EDXL DE</t>
  </si>
  <si>
    <t xml:space="preserve">EDXL SITREP</t>
  </si>
  <si>
    <t xml:space="preserve">EDXL RM</t>
  </si>
  <si>
    <t xml:space="preserve">EDXL HL7</t>
  </si>
  <si>
    <t xml:space="preserve">Incident (Affaire)</t>
  </si>
  <si>
    <t>Operation</t>
  </si>
  <si>
    <t>Alertes</t>
  </si>
  <si>
    <t>IncidentAck</t>
  </si>
  <si>
    <t>OperationAck</t>
  </si>
  <si>
    <t>OperationGroup</t>
  </si>
  <si>
    <t>OperationGroupAck</t>
  </si>
  <si>
    <t xml:space="preserve">Alert Status</t>
  </si>
  <si>
    <t xml:space="preserve">AlertStatus Ack</t>
  </si>
  <si>
    <t>Distribution</t>
  </si>
  <si>
    <t>1.1</t>
  </si>
  <si>
    <t>[Métadonnées]</t>
  </si>
  <si>
    <t>1.1.1</t>
  </si>
  <si>
    <t xml:space="preserve">L’identifiant unique du message de distribution</t>
  </si>
  <si>
    <t>1.1.2</t>
  </si>
  <si>
    <t xml:space="preserve">L’identifiant unique de l’émetteur</t>
  </si>
  <si>
    <t>1.1.3</t>
  </si>
  <si>
    <t xml:space="preserve">Texte décrivant l’incident</t>
  </si>
  <si>
    <t>1.1.4</t>
  </si>
  <si>
    <t xml:space="preserve">La date et l’heure d’envoi du message de distribution</t>
  </si>
  <si>
    <t>TBD</t>
  </si>
  <si>
    <t xml:space="preserve">edxlDistribution/dateTimeSent
sitRep/forTimePeriod/c:FromDateTime</t>
  </si>
  <si>
    <t>1.1.5</t>
  </si>
  <si>
    <t xml:space="preserve">La date et l’heure à laquelle le message de distribution expirera</t>
  </si>
  <si>
    <t xml:space="preserve">edxlDistribution/dateTimeExpires
sitRep/forTimePeriod/c:ToDateTime</t>
  </si>
  <si>
    <t>1.1.6</t>
  </si>
  <si>
    <t xml:space="preserve">La raison d’envoi du message.</t>
  </si>
  <si>
    <t xml:space="preserve">Valeur prédéfinie :
Actual : mode nominal
Exercise : Exercice en situation réelle</t>
  </si>
  <si>
    <t>edxlDistribution/distributionStatus</t>
  </si>
  <si>
    <t>1.1.7</t>
  </si>
  <si>
    <t xml:space="preserve">La fonction du message</t>
  </si>
  <si>
    <t xml:space="preserve">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</si>
  <si>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</si>
  <si>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</si>
  <si>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 xml:space="preserve">Langue utilisée dans le contenu du message</t>
  </si>
  <si>
    <t xml:space="preserve">edxlDistribution/descriptor type=”resource”/language</t>
  </si>
  <si>
    <t>1.1.9</t>
  </si>
  <si>
    <t xml:space="preserve">Liste des destinataires du message</t>
  </si>
  <si>
    <t>edxlDistribution/descriptor/incidentDescription</t>
  </si>
  <si>
    <t>1.1.10</t>
  </si>
  <si>
    <t xml:space="preserve">Liste des destinataires pour échanges directs entre SI ERO</t>
  </si>
  <si>
    <t xml:space="preserve">Liste des SI ERO destinataires pour un échange entre SI ERO</t>
  </si>
  <si>
    <t>1.1.11</t>
  </si>
  <si>
    <t xml:space="preserve">Contenu spécifique selon le message à envoyer :
Affaire
opération
Groupement d’opération
Etat d’appel
Acquittement</t>
  </si>
  <si>
    <t xml:space="preserve">Dans le cas d’un message d’acquittement indiquer l’identifiant du message acquitté</t>
  </si>
  <si>
    <t xml:space="preserve">edxlDistribution / other</t>
  </si>
  <si>
    <t>1.1.12</t>
  </si>
  <si>
    <t xml:space="preserve">Identifiant du message acquitté</t>
  </si>
  <si>
    <t xml:space="preserve">edxlDistribution/ other/ pfau:distributionReference</t>
  </si>
  <si>
    <t>Appel</t>
  </si>
  <si>
    <t>2.1</t>
  </si>
  <si>
    <t>2.1.1</t>
  </si>
  <si>
    <t xml:space="preserve">ID appel</t>
  </si>
  <si>
    <t>String</t>
  </si>
  <si>
    <t xml:space="preserve">NF399 / &lt;IdApp&gt; (cf. chap 6.2.3.1)</t>
  </si>
  <si>
    <t>[1.1]</t>
  </si>
  <si>
    <t xml:space="preserve">/alert/ id
incident / alerts /
AlertStatusAcknowledge/alertID
alertStatus / alertId</t>
  </si>
  <si>
    <t>2.1.2</t>
  </si>
  <si>
    <t xml:space="preserve">GDH d’arrivée de l’appel</t>
  </si>
  <si>
    <t xml:space="preserve">Trame EDXL</t>
  </si>
  <si>
    <t xml:space="preserve">/ alert/ dateTimeStarted</t>
  </si>
  <si>
    <t xml:space="preserve">Indique si l’alerte est d’origine PSAP ou d’origine SI ERO  </t>
  </si>
  <si>
    <t xml:space="preserve">/ alert/origin</t>
  </si>
  <si>
    <t xml:space="preserve">Code complet du motif PSAP (uniquement pour une alerte PSAP)</t>
  </si>
  <si>
    <r>
      <rPr>
        <sz val="11"/>
        <color indexed="23"/>
        <rFont val="Calibri"/>
      </rPr>
      <t xml:space="preserve">/ alert / </t>
    </r>
    <r>
      <rPr>
        <sz val="8"/>
        <color indexed="64"/>
        <rFont val="Calibri"/>
      </rPr>
      <t>motifCodeN1</t>
    </r>
  </si>
  <si>
    <t xml:space="preserve">Libellé du motif PSAP (uniquement pour une alerte SI PSAP disposant d’un arbre décisionnel)</t>
  </si>
  <si>
    <t xml:space="preserve">/ alert / motifLabelN1</t>
  </si>
  <si>
    <t xml:space="preserve">Priorité de l’alerte (TU/U/MU)</t>
  </si>
  <si>
    <r>
      <rPr>
        <sz val="11"/>
        <color indexed="23"/>
        <rFont val="Calibri"/>
      </rPr>
      <t xml:space="preserve">/ alert /</t>
    </r>
    <r>
      <rPr>
        <sz val="8"/>
        <color indexed="64"/>
        <rFont val="Calibri"/>
      </rPr>
      <t xml:space="preserve"> priority</t>
    </r>
  </si>
  <si>
    <t>2.1.3</t>
  </si>
  <si>
    <t xml:space="preserve">N° de l'appelant</t>
  </si>
  <si>
    <t>[0.1]</t>
  </si>
  <si>
    <t xml:space="preserve">/ alert / applicant /phoneNumber
alertStatus / phoneNumber</t>
  </si>
  <si>
    <t>2.1.4</t>
  </si>
  <si>
    <t xml:space="preserve">Support de l’appel</t>
  </si>
  <si>
    <t xml:space="preserve">Personne, application, DAU, BAU, défibrillateur, ecall, …</t>
  </si>
  <si>
    <t xml:space="preserve">/ alert / support</t>
  </si>
  <si>
    <t>2.1.5</t>
  </si>
  <si>
    <t xml:space="preserve">Faisceau d’origine</t>
  </si>
  <si>
    <t xml:space="preserve">Numéro du département donné par l’opérateur de téléphonie</t>
  </si>
  <si>
    <t>?</t>
  </si>
  <si>
    <t>2.1.6</t>
  </si>
  <si>
    <t xml:space="preserve">N° du département</t>
  </si>
  <si>
    <t>Liste</t>
  </si>
  <si>
    <t xml:space="preserve">/ alert / department</t>
  </si>
  <si>
    <t>2.1.7</t>
  </si>
  <si>
    <t xml:space="preserve">Structure du titulaire</t>
  </si>
  <si>
    <t>2.1.8</t>
  </si>
  <si>
    <t xml:space="preserve">Service du titulaire</t>
  </si>
  <si>
    <t>2.1.9</t>
  </si>
  <si>
    <t xml:space="preserve">Autres systèmes de localisation</t>
  </si>
  <si>
    <t xml:space="preserve">AML, eCall, etc</t>
  </si>
  <si>
    <r>
      <rPr>
        <sz val="11"/>
        <color indexed="23"/>
        <rFont val="Calibri"/>
      </rPr>
      <t xml:space="preserve">/ alert /</t>
    </r>
    <r>
      <rPr>
        <sz val="8"/>
        <color indexed="64"/>
        <rFont val="Calibri"/>
      </rPr>
      <t xml:space="preserve"> </t>
    </r>
    <r>
      <rPr>
        <sz val="11"/>
        <color indexed="23"/>
        <rFont val="Calibri"/>
      </rPr>
      <t>AMLData</t>
    </r>
  </si>
  <si>
    <t>2.1.11</t>
  </si>
  <si>
    <t xml:space="preserve">Durée de l’appel (l’appel n’est pas forcément terminé lors de l’envoi).</t>
  </si>
  <si>
    <t xml:space="preserve">Ex : PT1M30.5S (1 minute, 30.5 secondes)</t>
  </si>
  <si>
    <t xml:space="preserve">/ alert / duration</t>
  </si>
  <si>
    <t>2.5</t>
  </si>
  <si>
    <t>2.5.5</t>
  </si>
  <si>
    <t xml:space="preserve">Identifiant d’une ressource associée à l’alerte (lien vers l'enregistrement, fichier son, etc.)</t>
  </si>
  <si>
    <t xml:space="preserve">/ alert / ressourceID</t>
  </si>
  <si>
    <t>2.2</t>
  </si>
  <si>
    <t xml:space="preserve">Titulaire de la ligne/PFLAU</t>
  </si>
  <si>
    <t>2.2.1</t>
  </si>
  <si>
    <t xml:space="preserve">Nom du titulaire</t>
  </si>
  <si>
    <t xml:space="preserve">/ alert / geolocation / name</t>
  </si>
  <si>
    <t>2.2.2</t>
  </si>
  <si>
    <t xml:space="preserve">Prénom du titulaire</t>
  </si>
  <si>
    <t xml:space="preserve">/ alert / geolocation / firstName</t>
  </si>
  <si>
    <t>2.2.3</t>
  </si>
  <si>
    <t xml:space="preserve">Adresse(s) du titulaire</t>
  </si>
  <si>
    <t xml:space="preserve">Ex : adresse de facturation</t>
  </si>
  <si>
    <t xml:space="preserve">/ alert / geolocation / address /</t>
  </si>
  <si>
    <t>2.2.4</t>
  </si>
  <si>
    <t xml:space="preserve">Code postal du titulaire</t>
  </si>
  <si>
    <t xml:space="preserve">/ alert / geolocation / address / PostCode/Identifier</t>
  </si>
  <si>
    <t>2.2.5</t>
  </si>
  <si>
    <t xml:space="preserve">Libellé de voie de l'adresse du titulaire</t>
  </si>
  <si>
    <t xml:space="preserve">/ alert / geolocation / adresse / Thoroughfare/NameElement NameType=”NameOnly”</t>
  </si>
  <si>
    <t>2.2.6</t>
  </si>
  <si>
    <t xml:space="preserve">N° de la voie du titulaire</t>
  </si>
  <si>
    <t xml:space="preserve">/ alert / geolocation / address / /Thoroughfare/Number Type=”Number”</t>
  </si>
  <si>
    <t>2.2.7</t>
  </si>
  <si>
    <t xml:space="preserve">Commune du titulaire</t>
  </si>
  <si>
    <t xml:space="preserve">/ alert / geolocation / address /  AdministrativeArea Type=”City”/NameElement Nametype=”Name”</t>
  </si>
  <si>
    <t>2.2.8</t>
  </si>
  <si>
    <t xml:space="preserve">Pays du titulaire</t>
  </si>
  <si>
    <t>2.2.9</t>
  </si>
  <si>
    <t xml:space="preserve">Heure de détermination</t>
  </si>
  <si>
    <t>2.3</t>
  </si>
  <si>
    <t xml:space="preserve">Localisation de l’appel/PFLAU</t>
  </si>
  <si>
    <t>2.3.1</t>
  </si>
  <si>
    <t xml:space="preserve">Position (X, Y)</t>
  </si>
  <si>
    <t xml:space="preserve">EDXL / WGS 84 / &lt;polygon&gt;</t>
  </si>
  <si>
    <t xml:space="preserve">/ alert / geolocation /gml:pos</t>
  </si>
  <si>
    <t xml:space="preserve">Localisation de l’appel</t>
  </si>
  <si>
    <t>2.3.2</t>
  </si>
  <si>
    <t xml:space="preserve">Code de la localité</t>
  </si>
  <si>
    <t xml:space="preserve">/ alert / geolocation / address / AdministrativeArea Type=”City”/NameElement NameCode=</t>
  </si>
  <si>
    <t xml:space="preserve">Sous localité</t>
  </si>
  <si>
    <r>
      <rPr>
        <sz val="8"/>
        <color indexed="23"/>
        <rFont val="Calibri"/>
      </rPr>
      <t xml:space="preserve">/ alert / geolocation / address / </t>
    </r>
    <r>
      <rPr>
        <sz val="8"/>
        <color indexed="64"/>
        <rFont val="Calibri"/>
      </rPr>
      <t>Locality/NameElement</t>
    </r>
  </si>
  <si>
    <t>2.3.3</t>
  </si>
  <si>
    <t xml:space="preserve">Ellipse : Centre, rayon max, rayon min, orientation</t>
  </si>
  <si>
    <t xml:space="preserve">/ alert / geolocation / ellipse</t>
  </si>
  <si>
    <t>2.3.4</t>
  </si>
  <si>
    <t xml:space="preserve">Polygone : ensemble de coordonnées</t>
  </si>
  <si>
    <t xml:space="preserve">/ alert / geolocation / polygon</t>
  </si>
  <si>
    <t>2.3.5</t>
  </si>
  <si>
    <t xml:space="preserve">Arc-bande : Centre, angle intérieur, angle extérieur, angle du premier côté, angle d’ouverture</t>
  </si>
  <si>
    <t xml:space="preserve">/ alert / gelolocation / arcBand</t>
  </si>
  <si>
    <t>2.3.6</t>
  </si>
  <si>
    <t xml:space="preserve">Données binaires eCall</t>
  </si>
  <si>
    <t xml:space="preserve">/ alert / eCallData</t>
  </si>
  <si>
    <t>2.4</t>
  </si>
  <si>
    <t>Horodatage</t>
  </si>
  <si>
    <t>2.4.1</t>
  </si>
  <si>
    <t xml:space="preserve">GDH de prise de l’appel</t>
  </si>
  <si>
    <t xml:space="preserve">Cf. https://www.w3.org/TR/xmlschema-2/#dateTime</t>
  </si>
  <si>
    <t>sitRep/preparedBy/ct:TimeValue</t>
  </si>
  <si>
    <t xml:space="preserve">GDH de fin de l’appel</t>
  </si>
  <si>
    <t xml:space="preserve">/ alert / dateTimeEnded</t>
  </si>
  <si>
    <t>Service</t>
  </si>
  <si>
    <t>2.5.1</t>
  </si>
  <si>
    <t xml:space="preserve">ID opérateur</t>
  </si>
  <si>
    <t xml:space="preserve">Matricule / RIO</t>
  </si>
  <si>
    <t xml:space="preserve">/ alert / lastOperator / registrationNumber
alertStatus / operator /registrationNumber
sitRep/ authorizedBy /ct:PersonDetails/PersonName/NameElement</t>
  </si>
  <si>
    <t>2.5.2</t>
  </si>
  <si>
    <t xml:space="preserve">Nom opérateur</t>
  </si>
  <si>
    <t xml:space="preserve">sitRep/preparedBy/ct:PersonDetails/PersonName/NameElement
/ alert / lastOperator /name
alertStatus / operator /name</t>
  </si>
  <si>
    <t xml:space="preserve">Prénom de l'opérateur</t>
  </si>
  <si>
    <r>
      <rPr>
        <sz val="8"/>
        <color indexed="23"/>
        <rFont val="Calibri"/>
      </rPr>
      <t xml:space="preserve">/ alert / lastOperator / </t>
    </r>
    <r>
      <rPr>
        <sz val="8"/>
        <color indexed="64"/>
        <rFont val="Calibri"/>
      </rPr>
      <t>firstName</t>
    </r>
  </si>
  <si>
    <t>2.5.3</t>
  </si>
  <si>
    <t xml:space="preserve">Contact opérateur</t>
  </si>
  <si>
    <t xml:space="preserve">alertStatus / operator / phoneNumber</t>
  </si>
  <si>
    <t>2.5.4</t>
  </si>
  <si>
    <t xml:space="preserve">Domaine opérateur</t>
  </si>
  <si>
    <t xml:space="preserve">PSAP créateur du dossier : Police / pompiers / gendarmerie / SAMU / interservices</t>
  </si>
  <si>
    <t xml:space="preserve">edxlDistribution/senderID
incident / relatedOperation / domaine
alertStatus / operator / profileName</t>
  </si>
  <si>
    <t>2.5.6</t>
  </si>
  <si>
    <t xml:space="preserve">Liste de critères recueillis par l’opérateur</t>
  </si>
  <si>
    <t xml:space="preserve">/ alert / criteria</t>
  </si>
  <si>
    <t>2.5.7</t>
  </si>
  <si>
    <t xml:space="preserve">Libellé du critère
Ex : Fièvre</t>
  </si>
  <si>
    <t xml:space="preserve">/ alert / criteria / criterion</t>
  </si>
  <si>
    <t>2.5.8</t>
  </si>
  <si>
    <t xml:space="preserve">Commentaire de l’opérateur</t>
  </si>
  <si>
    <t xml:space="preserve">/ alert / comment</t>
  </si>
  <si>
    <t>2.5.9</t>
  </si>
  <si>
    <t xml:space="preserve">Numéro de téléphone du dernier opérateur</t>
  </si>
  <si>
    <t xml:space="preserve">/ alert / lastOperator / phoneNumber</t>
  </si>
  <si>
    <t>2.5.10</t>
  </si>
  <si>
    <t xml:space="preserve">Libellé du profil du dernier opérateur</t>
  </si>
  <si>
    <t xml:space="preserve">Chef de salle, administrateur, etc</t>
  </si>
  <si>
    <t xml:space="preserve">/ alert / lastOperator / profileName</t>
  </si>
  <si>
    <t xml:space="preserve">Centre instructeur de l'opérateur</t>
  </si>
  <si>
    <t xml:space="preserve">Superviseur de l'opérateur</t>
  </si>
  <si>
    <t>2.6</t>
  </si>
  <si>
    <t>Réquerant</t>
  </si>
  <si>
    <t>2.6.1</t>
  </si>
  <si>
    <t xml:space="preserve">Statut du requérant (référentiel : statut du requérant pour le SI PSAP)</t>
  </si>
  <si>
    <t xml:space="preserve">Victime, témoi, proche, etc</t>
  </si>
  <si>
    <t xml:space="preserve">/ alert / applicant /status</t>
  </si>
  <si>
    <t>3.2</t>
  </si>
  <si>
    <t>3.2.1</t>
  </si>
  <si>
    <t xml:space="preserve">Nom de l’appelant</t>
  </si>
  <si>
    <t xml:space="preserve">/ alert / applicant /name</t>
  </si>
  <si>
    <t>3.2.2</t>
  </si>
  <si>
    <t xml:space="preserve">Prénom de l’appelant</t>
  </si>
  <si>
    <t xml:space="preserve">/ alert / applicant /firstName</t>
  </si>
  <si>
    <t>3.2.3</t>
  </si>
  <si>
    <t xml:space="preserve">Rôle de l’appelant (à confirmer avec la nomenclature SI-SAMU : type de l'appelant)</t>
  </si>
  <si>
    <t xml:space="preserve">Saisie semi-prédictive</t>
  </si>
  <si>
    <t xml:space="preserve">Victime ? Tiers ? Famille ?</t>
  </si>
  <si>
    <t xml:space="preserve">A confirmer</t>
  </si>
  <si>
    <t>3.2.4</t>
  </si>
  <si>
    <t xml:space="preserve">Langue parlée par l’appelant</t>
  </si>
  <si>
    <t xml:space="preserve">EDXL / RFC 3066 / &lt;language&gt;
Ou ISO : Référentiel des nationalités provenant de la norme ISO 3166 / Nomenclature des objets de santé de l'ASIP Santé</t>
  </si>
  <si>
    <t>[0.*]</t>
  </si>
  <si>
    <t xml:space="preserve">Voir comment intégrer le niveau de maitrise de la langue</t>
  </si>
  <si>
    <t xml:space="preserve">/ alert/ applicant/ spokenLanguage</t>
  </si>
  <si>
    <t>3.2.5</t>
  </si>
  <si>
    <t xml:space="preserve">Particularité de l’appelant</t>
  </si>
  <si>
    <t xml:space="preserve">NF399 / &lt;TY&gt;</t>
  </si>
  <si>
    <t xml:space="preserve">Muet ? Sourd ? Langue étrangère ? Difficulté de locution ?</t>
  </si>
  <si>
    <t>3.2.6</t>
  </si>
  <si>
    <t xml:space="preserve">Informations complémentaires sur l’appelant</t>
  </si>
  <si>
    <t xml:space="preserve">Champ libre</t>
  </si>
  <si>
    <t>3.2.7</t>
  </si>
  <si>
    <t xml:space="preserve">Type de difficultés de communication</t>
  </si>
  <si>
    <t xml:space="preserve">Nomenclature SI-Samu : TYPE DE DIFFICULTE DE COMMUNICATION</t>
  </si>
  <si>
    <t>3.2.8</t>
  </si>
  <si>
    <t>Commune</t>
  </si>
  <si>
    <t>3.2.9</t>
  </si>
  <si>
    <t xml:space="preserve">Code postal</t>
  </si>
  <si>
    <t>3.2.10</t>
  </si>
  <si>
    <t xml:space="preserve">Libellé de voie</t>
  </si>
  <si>
    <t>3.2.11</t>
  </si>
  <si>
    <t xml:space="preserve">N° dans la voie</t>
  </si>
  <si>
    <t>3.2.12</t>
  </si>
  <si>
    <t xml:space="preserve">Nom de lieu</t>
  </si>
  <si>
    <t>3.2.13</t>
  </si>
  <si>
    <t xml:space="preserve">Nom de la structure</t>
  </si>
  <si>
    <t>3.2.14</t>
  </si>
  <si>
    <t xml:space="preserve">Nom du service de l'entreprise</t>
  </si>
  <si>
    <t>3.2.15</t>
  </si>
  <si>
    <t xml:space="preserve">N° de téléphone</t>
  </si>
  <si>
    <t>3.2.16</t>
  </si>
  <si>
    <t>Pays</t>
  </si>
  <si>
    <t>3.4</t>
  </si>
  <si>
    <t xml:space="preserve">Motif de l’appel</t>
  </si>
  <si>
    <t>3.4.1</t>
  </si>
  <si>
    <t xml:space="preserve">Nature de fait – NF0</t>
  </si>
  <si>
    <t xml:space="preserve">Nomenclature CISU</t>
  </si>
  <si>
    <t xml:space="preserve">edxlDistribution/descriptor/incidentDescription
incident /motifCodenaf
incident /motifLabelnAf
operation / motifCodenAf
alert / motifCodeN1
/ alert / motifLabelN1
/alert / motifCodeAff
incidentAcknowledge / motifCodenAf
/alert / motifLabelAff
/alert / motifLabelOp</t>
  </si>
  <si>
    <t>3.4.2</t>
  </si>
  <si>
    <t xml:space="preserve">Nature de fait – NF1</t>
  </si>
  <si>
    <t xml:space="preserve">edxlDistribution/descriptor/incidentDescription
incident /motifCodenaf
incident /motifLabelnAf
operation / motifCodenAf
alert / motifCodeN1
/alert / motifCodeAff
incidentAcknowledge / motifCodenAf</t>
  </si>
  <si>
    <t>3.4.3</t>
  </si>
  <si>
    <t xml:space="preserve">Nature de fait – NF2</t>
  </si>
  <si>
    <t>3.4.7</t>
  </si>
  <si>
    <t xml:space="preserve">Signalement du dossier</t>
  </si>
  <si>
    <t xml:space="preserve">EDXL / &lt;severity&gt; (cf. ‘Signalement du dossier’)</t>
  </si>
  <si>
    <t xml:space="preserve">Minor ou severe</t>
  </si>
  <si>
    <t xml:space="preserve">sitRep/severity
/ alert / severity</t>
  </si>
  <si>
    <t>Affaire</t>
  </si>
  <si>
    <t>4.1</t>
  </si>
  <si>
    <t>4.1.1</t>
  </si>
  <si>
    <t xml:space="preserve">ID affaire</t>
  </si>
  <si>
    <t xml:space="preserve">Identifiant de l’affaire ou de l’opération</t>
  </si>
  <si>
    <t xml:space="preserve">sitRep/incidentID
sitRep/report xsi:type=”SituationInformationType”/primaryIncidentInformation/incidentName
operation / incidentID
incidentAcknowledge / incidentNumber
operationAcknowledge / incidentNumber</t>
  </si>
  <si>
    <t>4.1.3</t>
  </si>
  <si>
    <t xml:space="preserve">Identifiant de l’événement auquel l’affaire est associée</t>
  </si>
  <si>
    <t xml:space="preserve">Incident / event</t>
  </si>
  <si>
    <t>4.1.2</t>
  </si>
  <si>
    <t xml:space="preserve">Nom du système créateur du dossier</t>
  </si>
  <si>
    <t xml:space="preserve">Ex : PEGASE75</t>
  </si>
  <si>
    <t xml:space="preserve">incident / relatedOperation / SI ERO</t>
  </si>
  <si>
    <t>4.1.4</t>
  </si>
  <si>
    <t xml:space="preserve">Booléen. Indique si l’affaire est différée ou non</t>
  </si>
  <si>
    <t xml:space="preserve">Incident / delayed
operation / delayed
/ alert / delayed</t>
  </si>
  <si>
    <t>4.1.5</t>
  </si>
  <si>
    <t xml:space="preserve">GDH de l’heure prévue de l’affaire différée.</t>
  </si>
  <si>
    <t xml:space="preserve">Incident / dateTimeDelayed
operation / dateTimeDelayed
/ alert / dateTimeDelayed</t>
  </si>
  <si>
    <t>4.1.6</t>
  </si>
  <si>
    <t xml:space="preserve">GDH de la dernière mise à jour de l’affaire</t>
  </si>
  <si>
    <t xml:space="preserve">incident /dateTimeLastUpdate
operation / dateTimeUpdate
operationAcknowledge / incidentDateTimeUpdate
</t>
  </si>
  <si>
    <t xml:space="preserve"> </t>
  </si>
  <si>
    <t>Dossier</t>
  </si>
  <si>
    <t>3.1</t>
  </si>
  <si>
    <t>3.1.2</t>
  </si>
  <si>
    <t xml:space="preserve">ID dossier</t>
  </si>
  <si>
    <t xml:space="preserve">Chaîne de 21 caractères</t>
  </si>
  <si>
    <t xml:space="preserve">edxlDistribution/distributionID
sitRep/messageID
incident / relatedOperation / operationID
</t>
  </si>
  <si>
    <t>3.1.1</t>
  </si>
  <si>
    <t xml:space="preserve">Références de dossier/évènement associées</t>
  </si>
  <si>
    <t xml:space="preserve">EDXL-SITREP / &lt;originatingMessageID&gt;</t>
  </si>
  <si>
    <t xml:space="preserve">incident / relatedOperation /
incidentAcknowledge / operationNumber
operationAcknowledge / operationNumber</t>
  </si>
  <si>
    <t>3.1.0</t>
  </si>
  <si>
    <t xml:space="preserve">Nouveau numéro de dossier</t>
  </si>
  <si>
    <t xml:space="preserve">operation /newOperationNumber</t>
  </si>
  <si>
    <t xml:space="preserve">Liste des alertes liées à l’dossier</t>
  </si>
  <si>
    <t xml:space="preserve">operation / alerts /</t>
  </si>
  <si>
    <t xml:space="preserve">Texte du code motif opération (défini selon le SI ERO)</t>
  </si>
  <si>
    <t xml:space="preserve">operation / motifLabelOp</t>
  </si>
  <si>
    <t>3.1.3</t>
  </si>
  <si>
    <t xml:space="preserve">Code motif de l’opération identifié par le SI ERO</t>
  </si>
  <si>
    <t xml:space="preserve">operation / motifCodeOp</t>
  </si>
  <si>
    <t>3.1.4</t>
  </si>
  <si>
    <t xml:space="preserve">Type de procédure (pour la BSPP : INU, verte, etc.)  </t>
  </si>
  <si>
    <t>operation/operationType</t>
  </si>
  <si>
    <t>Dossier/Affaire</t>
  </si>
  <si>
    <t xml:space="preserve">Référence du dossier SAMU</t>
  </si>
  <si>
    <t xml:space="preserve">• FR : sigle pays
• 123 : Numéro RB de provenance de l'entité sur 3 caractères
• CRRA : Sigle de l'entité sur 4 caractères
• AAAA : Année sur 4 caractères
• MM : mois de l'année
• JJ : jour du mois
• 1234 : numéro d’ordre chronologique du DR de la journée</t>
  </si>
  <si>
    <t xml:space="preserve">Chaîne de 21 caractères
le sigle de l'entité sur 4 caractères permet d'identifier la structure de provenance (SDIS, CORG, CIC ou CRRA)</t>
  </si>
  <si>
    <t>3.1.10</t>
  </si>
  <si>
    <t xml:space="preserve">GDH de la dernière mise à jour de l’opération</t>
  </si>
  <si>
    <t xml:space="preserve">operation / dateTimeUpdate
incidentAcknowledge / operationDateTimeUpdate</t>
  </si>
  <si>
    <t>3.1.11</t>
  </si>
  <si>
    <t xml:space="preserve">Objet de l’envoi</t>
  </si>
  <si>
    <t xml:space="preserve">Pour une création ou modification d’affaire : INCIDENT
Pour une création ou modification de dossier : OPERATION</t>
  </si>
  <si>
    <t>sitRep/reportPurpose</t>
  </si>
  <si>
    <t>3.1.12</t>
  </si>
  <si>
    <t xml:space="preserve">Numéro de message pour un même objet</t>
  </si>
  <si>
    <t xml:space="preserve">Dernier numéro de séquence (sur 4 chiffres).</t>
  </si>
  <si>
    <t>sitRep/reportNumber</t>
  </si>
  <si>
    <t>3.1.13</t>
  </si>
  <si>
    <t xml:space="preserve">Version du message</t>
  </si>
  <si>
    <t xml:space="preserve">Initial : Pour une création
Update : Pour une mise à jour</t>
  </si>
  <si>
    <t>sitRep/reportVersion</t>
  </si>
  <si>
    <t>3.1.14</t>
  </si>
  <si>
    <t xml:space="preserve">Période de validité du message</t>
  </si>
  <si>
    <t>sitRep/forTimePeriod</t>
  </si>
  <si>
    <t>3.1.15</t>
  </si>
  <si>
    <t xml:space="preserve">Niveau de confidentialité du message</t>
  </si>
  <si>
    <t xml:space="preserve">parmi les valeurs Highly Confident, SomeWhatConfident, Unsure, NoConfidence</t>
  </si>
  <si>
    <t>sitRep/reportConfidence</t>
  </si>
  <si>
    <t>3.4.4</t>
  </si>
  <si>
    <t xml:space="preserve">Motif de recours médico-secouriste – MR0</t>
  </si>
  <si>
    <t xml:space="preserve">J’ai mal à la poitrine, pb cardiaque autre, pb respiratoire, déficit d’un membre,… AVC, pb neurologique autre, pb obstétrique, Inconscient</t>
  </si>
  <si>
    <t xml:space="preserve">Obligatoire si une ou plusieurs victimes</t>
  </si>
  <si>
    <t>3.4.5</t>
  </si>
  <si>
    <t xml:space="preserve">Motif de recours médico-secouriste – MR1</t>
  </si>
  <si>
    <t>3.4.6</t>
  </si>
  <si>
    <t xml:space="preserve">Motif de recours médico-secouriste – MR2</t>
  </si>
  <si>
    <t>3.4.8</t>
  </si>
  <si>
    <t xml:space="preserve">Domaine de compétence de l’affaire</t>
  </si>
  <si>
    <t>3.4.9</t>
  </si>
  <si>
    <t xml:space="preserve">Risque / menace / sensibilité – RMS0</t>
  </si>
  <si>
    <t>'Risque-menace-sensibilité’</t>
  </si>
  <si>
    <t xml:space="preserve">Présence de l’agresseur, …</t>
  </si>
  <si>
    <t>3.4.10</t>
  </si>
  <si>
    <t xml:space="preserve">Information complémentaire sur le motif de l’appel</t>
  </si>
  <si>
    <t>3.4.11</t>
  </si>
  <si>
    <t xml:space="preserve">Observation du contexte</t>
  </si>
  <si>
    <t xml:space="preserve">Saisie libre</t>
  </si>
  <si>
    <t>3.4.12</t>
  </si>
  <si>
    <t xml:space="preserve">Priorité du dossier (de chaque patient / victime)</t>
  </si>
  <si>
    <t xml:space="preserve">Nomenclature SI-Samu : PRIORITE DE REGULATION</t>
  </si>
  <si>
    <t xml:space="preserve">incident/relatedOperation/operationLevel
operation/operationLevel
operation/operationLevelLabel
/ alert / priority</t>
  </si>
  <si>
    <t>3.3</t>
  </si>
  <si>
    <t xml:space="preserve">Localisation de l’évènement</t>
  </si>
  <si>
    <t>3.3.1</t>
  </si>
  <si>
    <t xml:space="preserve">Type de lieu d’intervention – TL0</t>
  </si>
  <si>
    <t xml:space="preserve">Domicile / voie publique / lieu de travail / établissement public / …</t>
  </si>
  <si>
    <t>3.3.2</t>
  </si>
  <si>
    <t xml:space="preserve">Type de lieu d’intervention – TL1</t>
  </si>
  <si>
    <t>3.3.3</t>
  </si>
  <si>
    <t xml:space="preserve">Type de lieu d’intervention – TL2</t>
  </si>
  <si>
    <t>3.3.4</t>
  </si>
  <si>
    <t xml:space="preserve">sitRep/report xsi:type=”SituationInformationType”/primaryIncidentInformation/incidentLocation/ /ct:EDXLGeoPoliticalLocation /address/Country/NameElement</t>
  </si>
  <si>
    <t>3.3.5</t>
  </si>
  <si>
    <t xml:space="preserve">Nom de la commune</t>
  </si>
  <si>
    <t xml:space="preserve">NF399/BAN/Open Street Map</t>
  </si>
  <si>
    <t xml:space="preserve">sitRep/report xsi:type=”SituationInformationType”/primaryIncidentInformation/incidentLocation/ /ct:EDXLGeoPoliticalLocation /address/AdministrativeArea Type=”City”/NameElement NameType=”Name”</t>
  </si>
  <si>
    <t>3.3.6</t>
  </si>
  <si>
    <t xml:space="preserve">Code INSEE de la commune</t>
  </si>
  <si>
    <t xml:space="preserve">sitRep/report xsi:type=”SituationInformationType”/primaryIncidentInformation/incidentLocation/ /ct:EDXLGeoPoliticalLocation /address/Locality/NameElement</t>
  </si>
  <si>
    <t>3.3.7</t>
  </si>
  <si>
    <t>Zone</t>
  </si>
  <si>
    <t xml:space="preserve">BAN/Open Street Map</t>
  </si>
  <si>
    <t xml:space="preserve">Précision sur le lieu de l’évènement (ex : ZAC, zone industrielle, etc.)</t>
  </si>
  <si>
    <t>3.3.8</t>
  </si>
  <si>
    <t>Quartier</t>
  </si>
  <si>
    <t xml:space="preserve">sitRep/report xsi:type=”SituationInformationType”/primaryIncidentInformation/incidentLocation/ /ct:EDXLGeoPoliticalLocation /address/Locality/SubLocality/NameElement
/ alert / geolocation / address / Locality/NameElement</t>
  </si>
  <si>
    <t>3.3.9</t>
  </si>
  <si>
    <t xml:space="preserve">Point d’intérêt</t>
  </si>
  <si>
    <t>3.3.10</t>
  </si>
  <si>
    <t xml:space="preserve">N° et extension de la voie</t>
  </si>
  <si>
    <t xml:space="preserve">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</si>
  <si>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</si>
  <si>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 xml:space="preserve">Type et nom de la voie</t>
  </si>
  <si>
    <t xml:space="preserve">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</si>
  <si>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</si>
  <si>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 xml:space="preserve">Nom du bâtiment</t>
  </si>
  <si>
    <t xml:space="preserve">sitRep/report xsi:type=”SituationInformationType”/primaryIncidentInformation/incidentLocation/ /ct:EDXLGeoPoliticalLocation /address/ Thoroughfare/NameElement NameType=”ReferenceLocation”
incident /complementLocation / building
operation /complementLocation / building</t>
  </si>
  <si>
    <t>3.3.13</t>
  </si>
  <si>
    <t xml:space="preserve">Nom de l’entrée</t>
  </si>
  <si>
    <t>3.3.14</t>
  </si>
  <si>
    <t>Etage</t>
  </si>
  <si>
    <t xml:space="preserve">incident /complementLocation / floor
operation /complementLocation / floor</t>
  </si>
  <si>
    <t>3.3.15</t>
  </si>
  <si>
    <t xml:space="preserve">Ascenseur / Escalier</t>
  </si>
  <si>
    <t xml:space="preserve">incident /complementLocation / staircase
operation /complementLocation / staircase</t>
  </si>
  <si>
    <t>3.3.16</t>
  </si>
  <si>
    <t xml:space="preserve">N° d’appartement</t>
  </si>
  <si>
    <t xml:space="preserve">incident /complementLocation / apartment
operation /complementLocation / apartment</t>
  </si>
  <si>
    <t>3.3.17</t>
  </si>
  <si>
    <t>Porte</t>
  </si>
  <si>
    <t>3.3.18</t>
  </si>
  <si>
    <t>Digicode</t>
  </si>
  <si>
    <t xml:space="preserve">incident /complementLocation / accessCode
operation / complementLocation / accessCode</t>
  </si>
  <si>
    <t>3.3.19</t>
  </si>
  <si>
    <t>Interphone</t>
  </si>
  <si>
    <t>3.3.20</t>
  </si>
  <si>
    <t xml:space="preserve">Informations complémentaires sur le lieu</t>
  </si>
  <si>
    <t xml:space="preserve">Précisions sur la localisation (chambre, etc.) et l’accessibilité</t>
  </si>
  <si>
    <t xml:space="preserve">sitRep/report xsi:type=”SituationInformationType”/primaryIncidentInformation/incidentLocation/ /ct:EDXLGeoPoliticalLocation/address/FreeTextAddress/AdressLine</t>
  </si>
  <si>
    <t>3.3.21</t>
  </si>
  <si>
    <t xml:space="preserve">Position (X, Y, Z)</t>
  </si>
  <si>
    <t>sitRep/reportingLocation/EDXLGeolocation/gml:Point/gml:pos</t>
  </si>
  <si>
    <t>3.3.22</t>
  </si>
  <si>
    <t xml:space="preserve">Sous zone administrative</t>
  </si>
  <si>
    <t>Lieu-dit</t>
  </si>
  <si>
    <t xml:space="preserve"> sitRep/report xsi:type=”SituationInformationType”/primaryIncidentInformation/incidentLocation/ /ct:EDXLGeoPoliticalLocation /address/AdministrativeArea/SubAdministrativeArea/NameElement</t>
  </si>
  <si>
    <t>3.3.23</t>
  </si>
  <si>
    <t xml:space="preserve">Nom de lieu répertorié</t>
  </si>
  <si>
    <t xml:space="preserve">sitRep/report xsi:type=”SituationInformationType”/primaryIncidentInformation/incidentLocation/ /ct:EDXLGeoPoliticalLocation /address/Thoroughfare/NameElement NameType=”ReferenceLocation”
/ alert / geolocation / adresse /Thoroughfare/NameElement NameType=”ReferenceLocation”</t>
  </si>
  <si>
    <t>3.3.24</t>
  </si>
  <si>
    <t xml:space="preserve">sitRep/report xsi:type=”SituationInformationType”/primaryIncidentInformation/incidentLocation/ /ct:EDXLGeoPoliticalLocation /address/PostCode/Identifier</t>
  </si>
  <si>
    <t>3.3.25</t>
  </si>
  <si>
    <t xml:space="preserve">Indique si la saisie de l’adresse relève d’un référentiel (valeur 0) ou d’une saisie manuelle (valeur 1)</t>
  </si>
  <si>
    <t xml:space="preserve">incident /complementLocation /manualEntry
operation /complementLocation /manualEntry</t>
  </si>
  <si>
    <t>3.3.26</t>
  </si>
  <si>
    <t xml:space="preserve">Identifiant SIG du lieu</t>
  </si>
  <si>
    <t xml:space="preserve">incident /complementLocation /ID_SIG</t>
  </si>
  <si>
    <t>3.3.27</t>
  </si>
  <si>
    <t>Azimut</t>
  </si>
  <si>
    <t xml:space="preserve">incident /complementLocation / azimuth
operation / complementLocation / azimuth</t>
  </si>
  <si>
    <t>3.3.28</t>
  </si>
  <si>
    <t>Distance</t>
  </si>
  <si>
    <t xml:space="preserve">incident /complementLocation / distance
operation / complementLocation / distance</t>
  </si>
  <si>
    <t>3.3.29</t>
  </si>
  <si>
    <t>Hauteur</t>
  </si>
  <si>
    <t xml:space="preserve">incident /complementLocation / height
operation / complementLocation / height</t>
  </si>
  <si>
    <t>3.3.30</t>
  </si>
  <si>
    <t xml:space="preserve">Peut être utilisé pour passer une deuxième adresse (cas d’une intersection)</t>
  </si>
  <si>
    <t xml:space="preserve">incident /complementLocation / comment
operation / complementLocation / comment</t>
  </si>
  <si>
    <t>3.3.31</t>
  </si>
  <si>
    <t>Gisement</t>
  </si>
  <si>
    <t xml:space="preserve">incident /complementLocation / bed
operation / complementLocation / bed</t>
  </si>
  <si>
    <t>3.3.32</t>
  </si>
  <si>
    <t xml:space="preserve">Ligne ferroviaire
</t>
  </si>
  <si>
    <t xml:space="preserve">Incident/complementLocation/ trainLine
operation /complementLocation / trainLine</t>
  </si>
  <si>
    <t>3.3.33</t>
  </si>
  <si>
    <t xml:space="preserve">Gare / station
</t>
  </si>
  <si>
    <t xml:space="preserve">Incident/complementLocation/ station
operation /complementLocation / station</t>
  </si>
  <si>
    <t>3.3.34</t>
  </si>
  <si>
    <t xml:space="preserve">Données de localisation brutes (hors XML)</t>
  </si>
  <si>
    <t xml:space="preserve">Incident/complementLocation/rawLocationInformation
operation/complementLocation/rawLocationInformation</t>
  </si>
  <si>
    <t>3.3.35</t>
  </si>
  <si>
    <t xml:space="preserve">Données de localisation brutes (XML)</t>
  </si>
  <si>
    <t xml:space="preserve">Incident/complementLocation/rawLocationInformationXML
operation/complementLocation/rawLocationInformationXML</t>
  </si>
  <si>
    <t>3.3.36</t>
  </si>
  <si>
    <t xml:space="preserve">Numéro du département de la localisation des faits</t>
  </si>
  <si>
    <t xml:space="preserve">operation / operationDepartment</t>
  </si>
  <si>
    <t>3.3.37</t>
  </si>
  <si>
    <t>PR/PK</t>
  </si>
  <si>
    <t xml:space="preserve">Point repère / Point kilométrique</t>
  </si>
  <si>
    <t xml:space="preserve">incident /complementLocation / mileagePoint
operation / complementLocation / mileagePoint</t>
  </si>
  <si>
    <t>3.3.38</t>
  </si>
  <si>
    <t>Sortie/bretelle/échangeur</t>
  </si>
  <si>
    <t xml:space="preserve">incident /complementLocation / exit
operation / complementLocation / exit</t>
  </si>
  <si>
    <t>3.3.39</t>
  </si>
  <si>
    <t xml:space="preserve">N° de téléphone du lieu de l’affaire</t>
  </si>
  <si>
    <t>Contre-appel ?</t>
  </si>
  <si>
    <t>3.3.40</t>
  </si>
  <si>
    <t xml:space="preserve">Superficie de la zone (en m²)</t>
  </si>
  <si>
    <t xml:space="preserve">sitRep/report xsi:type=”SituationInformationType”/primaryIncidentInformation/geographicSize/size</t>
  </si>
  <si>
    <t xml:space="preserve">Etat du dossier</t>
  </si>
  <si>
    <t xml:space="preserve">Etat global du dossier</t>
  </si>
  <si>
    <t xml:space="preserve">En cours / clôturé / abandonné pour l’ensemble des services</t>
  </si>
  <si>
    <t xml:space="preserve">operation / operationState
incidentAckwoledge / operationState</t>
  </si>
  <si>
    <t>3.1.5</t>
  </si>
  <si>
    <t xml:space="preserve">Etat du dossier SAMU</t>
  </si>
  <si>
    <t xml:space="preserve">Nomenclature SI-Samu : ETAT DU DOSSIER</t>
  </si>
  <si>
    <t xml:space="preserve">Actif / Achevé / Validé / Clôturé / Programmé / Classé / Archivé</t>
  </si>
  <si>
    <t>3.1.6</t>
  </si>
  <si>
    <t xml:space="preserve">Etat du dossier Police</t>
  </si>
  <si>
    <t xml:space="preserve">En cours / clôturé / abandonné ?</t>
  </si>
  <si>
    <t>3.1.7</t>
  </si>
  <si>
    <t xml:space="preserve">Etat du dossier Pompiers</t>
  </si>
  <si>
    <t>3.1.8</t>
  </si>
  <si>
    <t xml:space="preserve">Etat du dossier Gendarmerie</t>
  </si>
  <si>
    <t>4.2</t>
  </si>
  <si>
    <t xml:space="preserve">Patient victime</t>
  </si>
  <si>
    <t>4.2.1</t>
  </si>
  <si>
    <t xml:space="preserve">Nombre supposé de patients / victimes</t>
  </si>
  <si>
    <t xml:space="preserve">0, 1, plusieurs ou nombreuses victimes</t>
  </si>
  <si>
    <t>4.2.2</t>
  </si>
  <si>
    <t xml:space="preserve">ID Victime N° SINUS</t>
  </si>
  <si>
    <t>SINUS</t>
  </si>
  <si>
    <t>4.2.3</t>
  </si>
  <si>
    <t xml:space="preserve">ID Victime N° transitoire</t>
  </si>
  <si>
    <t xml:space="preserve">Numéro transitoire</t>
  </si>
  <si>
    <t>4.2.4</t>
  </si>
  <si>
    <t xml:space="preserve">Situation clinique de la victime ou du patient</t>
  </si>
  <si>
    <t xml:space="preserve">uniquement etat SINUS DCD UA UR impliquée</t>
  </si>
  <si>
    <t>Acquittement</t>
  </si>
  <si>
    <t>5.1</t>
  </si>
  <si>
    <t>[Metadonnées]</t>
  </si>
  <si>
    <t>5.1.2</t>
  </si>
  <si>
    <t xml:space="preserve">Statut de l’acquittement</t>
  </si>
  <si>
    <t xml:space="preserve">Nomenclature de 0 à 10 : TBD</t>
  </si>
  <si>
    <r>
      <rPr>
        <sz val="11"/>
        <color indexed="23"/>
        <rFont val="Calibri"/>
      </rPr>
      <t xml:space="preserve">incidentAcknowledge / statusAck</t>
    </r>
    <r>
      <rPr>
        <sz val="8"/>
        <color indexed="64"/>
        <rFont val="Calibri"/>
      </rPr>
      <t xml:space="preserve"> /</t>
    </r>
    <r>
      <rPr>
        <sz val="11"/>
        <color indexed="23"/>
        <rFont val="Calibri"/>
      </rPr>
      <t xml:space="preserve"> ID
operationAcknowledge / statusAck / id
AlertStatusAcknowledge / statusAck / id
operationsgroupAcknowledge / statusAck / id</t>
    </r>
  </si>
  <si>
    <t>5.1.3</t>
  </si>
  <si>
    <t xml:space="preserve">incidentAcknowledge / statusAck / description
operationAcknowledge / statusAck / description
AlertStatusAcknowledge / statusAck / description
operationsgroupAcknowledge / statusAck / description</t>
  </si>
  <si>
    <t>5.1.1</t>
  </si>
  <si>
    <t xml:space="preserve">Commentaire associé à l’acquittement</t>
  </si>
  <si>
    <t xml:space="preserve">incidentAcknowledge / comment
operationAcknowledge / comment
AlertStatusAcknowledge / comment
operationsgroupAcknowledge / comment</t>
  </si>
  <si>
    <t xml:space="preserve">Changement d'état d'appel</t>
  </si>
  <si>
    <t>6.1</t>
  </si>
  <si>
    <t>6.1.1</t>
  </si>
  <si>
    <t xml:space="preserve">Etat de l’appel parmi la liste </t>
  </si>
  <si>
    <t xml:space="preserve">alertStatus / callStatus</t>
  </si>
  <si>
    <t>6.1.2</t>
  </si>
  <si>
    <t xml:space="preserve">GDH de la mise à jour de l’état de l’appel</t>
  </si>
  <si>
    <t xml:space="preserve">alertStatus / statusDateTime</t>
  </si>
  <si>
    <t>Groupement/dégroupement</t>
  </si>
  <si>
    <t>7.1</t>
  </si>
  <si>
    <t>7.1.1</t>
  </si>
  <si>
    <t xml:space="preserve">Numéro du dossier père</t>
  </si>
  <si>
    <t xml:space="preserve">operationsGroup / operationNumberMother</t>
  </si>
  <si>
    <t>7.1.2</t>
  </si>
  <si>
    <t xml:space="preserve">Numéro de l’affaire correspondante</t>
  </si>
  <si>
    <t xml:space="preserve">operationsGroup / incidentNumberMother</t>
  </si>
  <si>
    <t>7.1.3</t>
  </si>
  <si>
    <t xml:space="preserve">Liste des dossiers fils</t>
  </si>
  <si>
    <t xml:space="preserve">operationsGroup / operationsDaughter                           </t>
  </si>
  <si>
    <t>7.1.4</t>
  </si>
  <si>
    <t xml:space="preserve">Numéro des dossiers fils</t>
  </si>
  <si>
    <t xml:space="preserve">operationsGroup / operationsDaughter / operationNumberDaughter                           </t>
  </si>
  <si>
    <t>7.1.5</t>
  </si>
  <si>
    <t xml:space="preserve">Numéro de l’affaire associée aux dossiers fils</t>
  </si>
  <si>
    <t xml:space="preserve">operationsGroup / operationsDaughter / incidentNumberDaughter                           </t>
  </si>
  <si>
    <t>Patient</t>
  </si>
  <si>
    <t>8.1</t>
  </si>
  <si>
    <t>8.1.1</t>
  </si>
  <si>
    <t xml:space="preserve">Nom de la victime ou du patient</t>
  </si>
  <si>
    <t>8.1.2</t>
  </si>
  <si>
    <t xml:space="preserve">Nom de naissance de la victime ou du patient</t>
  </si>
  <si>
    <t>8.1.3</t>
  </si>
  <si>
    <t xml:space="preserve">Prénom de la victime ou du patient</t>
  </si>
  <si>
    <t>8.1.4</t>
  </si>
  <si>
    <t xml:space="preserve">Sexe de la victime ou du patient</t>
  </si>
  <si>
    <t>8.1.5</t>
  </si>
  <si>
    <t xml:space="preserve">Age et/ou date de naissance de la victime ou du patient</t>
  </si>
  <si>
    <t>8.1.6</t>
  </si>
  <si>
    <t xml:space="preserve">Unité de l’âge</t>
  </si>
  <si>
    <t>Année/mois/jour/heure</t>
  </si>
  <si>
    <t>8.1.7</t>
  </si>
  <si>
    <t xml:space="preserve">N° de téléphone de la victime ou du patient</t>
  </si>
  <si>
    <t>8.1.8</t>
  </si>
  <si>
    <t xml:space="preserve">Taille de la victime ou du patient</t>
  </si>
  <si>
    <t>8.1.9</t>
  </si>
  <si>
    <t xml:space="preserve">Poids de la victime ou du patient</t>
  </si>
  <si>
    <t xml:space="preserve">Grammes pour le nourisson / KG pour enfants et adultes.</t>
  </si>
  <si>
    <t xml:space="preserve">Ex : utile pour patient ou victime bariatrique</t>
  </si>
  <si>
    <t>8.1.10</t>
  </si>
  <si>
    <t xml:space="preserve">Antécédents de la victime ou du patient</t>
  </si>
  <si>
    <t>8.1.11</t>
  </si>
  <si>
    <t xml:space="preserve">Traitements en cours de la victime ou du patient</t>
  </si>
  <si>
    <t>8.1.12</t>
  </si>
  <si>
    <t xml:space="preserve">Identité du médecin traitant</t>
  </si>
  <si>
    <t>8.1.13</t>
  </si>
  <si>
    <t xml:space="preserve">Particularité de la victime ou du patient</t>
  </si>
  <si>
    <t>8.1.14</t>
  </si>
  <si>
    <t xml:space="preserve">Information complémentaire sur la victime ou du patient</t>
  </si>
  <si>
    <t>8.1.15</t>
  </si>
  <si>
    <t xml:space="preserve">Commune du domicile</t>
  </si>
  <si>
    <t>8.1.16</t>
  </si>
  <si>
    <t xml:space="preserve">Code postal du domicile</t>
  </si>
  <si>
    <t>8.1.17</t>
  </si>
  <si>
    <t xml:space="preserve">N° dans la voie du domicile</t>
  </si>
  <si>
    <t>8.1.18</t>
  </si>
  <si>
    <t xml:space="preserve">Libellé de la voie du domicile</t>
  </si>
  <si>
    <t>8.1.19</t>
  </si>
  <si>
    <t xml:space="preserve">Nom du lieu du domicile</t>
  </si>
  <si>
    <t>8.1.20</t>
  </si>
  <si>
    <t xml:space="preserve">Gravité Gendarmerie</t>
  </si>
  <si>
    <t>8.1.21</t>
  </si>
  <si>
    <t xml:space="preserve">Gravité Police</t>
  </si>
  <si>
    <t>8.1.22</t>
  </si>
  <si>
    <t xml:space="preserve">Gravité Pompiers</t>
  </si>
  <si>
    <t>8.1.23</t>
  </si>
  <si>
    <t xml:space="preserve">Gravité SAMU</t>
  </si>
  <si>
    <t xml:space="preserve">Nomenclature SI-Samu : GRAVITE</t>
  </si>
  <si>
    <t xml:space="preserve">Demande de concours</t>
  </si>
  <si>
    <t>9.1</t>
  </si>
  <si>
    <t>9.1.1</t>
  </si>
  <si>
    <t xml:space="preserve">ID demande de concours</t>
  </si>
  <si>
    <t>9.2</t>
  </si>
  <si>
    <t xml:space="preserve">Motif du concours</t>
  </si>
  <si>
    <t>9.2.1</t>
  </si>
  <si>
    <t xml:space="preserve">Effets à obtenir</t>
  </si>
  <si>
    <t>9.3</t>
  </si>
  <si>
    <t>Destinataires</t>
  </si>
  <si>
    <t>9.3.1</t>
  </si>
  <si>
    <t xml:space="preserve">Concours souhaité</t>
  </si>
  <si>
    <t xml:space="preserve">[CISU] Processus métier - MAJ 09/10/2020</t>
  </si>
  <si>
    <t xml:space="preserve">Retours STSI2</t>
  </si>
  <si>
    <t xml:space="preserve">Réponse DNUM</t>
  </si>
  <si>
    <t xml:space="preserve">Lister les métadonnées, est uniquement celles de la PFLAU autres ? Si oui lesquelles</t>
  </si>
  <si>
    <t xml:space="preserve">Pour l’instant, PFLAU et aml (partie 18-112), d’autres à venir ne sont pas à exclure (autres vecteurs et médias etc.)</t>
  </si>
  <si>
    <t xml:space="preserve">Qu’est ce qu’on appelle uné évolution impactante ? Quelle granularité pour mesurer l’impact ?</t>
  </si>
  <si>
    <t xml:space="preserve">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</si>
  <si>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 xml:space="preserve">Transfert appel SI Eros SGA vers SGA ou SGA vers SGO ? A ce sujet préciser les notions respectives d’un niveau 1 2 et 3 et entre SGA et SGO.</t>
  </si>
  <si>
    <t xml:space="preserve">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</si>
  <si>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 xml:space="preserve">Un décroché mode frontal ?</t>
  </si>
  <si>
    <t xml:space="preserve">Qui n’est pas filtré par un niveau 1 dispoasant d’un SI PSAP (exception PP et travaux marcus (hors S@S).</t>
  </si>
  <si>
    <t xml:space="preserve">Cette cynématique ne semble pas correspondre au fait que certains SI  sont à la fois PSAP et EROS. Or l’expérimentation de ces échanges doit prendre en compte cette hétérognéité actuelle.</t>
  </si>
  <si>
    <t xml:space="preserve">affirmatif, il s’agit d’une ambiguité liée à la sémantique, le système de téléphonie est propre à chaque domaine/organisation qui en a la responsabilité.</t>
  </si>
  <si>
    <t xml:space="preserve">Qu’est ce qu’ un partenaire ?</t>
  </si>
  <si>
    <t xml:space="preserve">Partenaires des organisations de l’urgence d’un point de vue référentiel de téléphonie et priorité associée ou ceux éventuellement abonnés à la PFE sur les affaires suivants les régles définies par les métiers de l’urgence (premier cercle).</t>
  </si>
  <si>
    <t xml:space="preserve">Qu’est ce que c’est qu’une demande d’intervention terrain.</t>
  </si>
  <si>
    <t xml:space="preserve">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</si>
  <si>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 xml:space="preserve">En quoi consiste cette Instruction de la demande d’intervention ? Normalement elle n’est pas faite au niveau opérationnel niv3 pour les FSI…</t>
  </si>
  <si>
    <t xml:space="preserve">Tout à fait, c’est ce qui est précisé sur le bandeau de gauche « gestion opérationnelle » (graphique à bloquer en image), la notion de niveau n’est pas détaillée dans le processus car celui-ci est transverse et indépendant de l’organisation en niveau 1,2,3 et 4.</t>
  </si>
  <si>
    <t xml:space="preserve">Validation quelle est cette notion par qui est elle réalisée sur quel critère d’appréciation ?</t>
  </si>
  <si>
    <t xml:space="preserve">Suivant la doctrine et les protocoles internes aux EROs</t>
  </si>
  <si>
    <t xml:space="preserve">Qu’est ce cette notion de précurseur n’existe à priori pas dans les FSI</t>
  </si>
  <si>
    <t xml:space="preserve">Notion dediée à la mission secours. Ce processus CISU interservice doit pouvoir couvrir l’ensemble des cas y compris les exceptions existantes (non regression : cas PFAU PP et précurseurs secours).</t>
  </si>
  <si>
    <t xml:space="preserve">[CISU]  Définition des types de messages</t>
  </si>
  <si>
    <t xml:space="preserve">TYPE DE MESSAGE</t>
  </si>
  <si>
    <t>Création</t>
  </si>
  <si>
    <t xml:space="preserve">Mise à jour</t>
  </si>
  <si>
    <t xml:space="preserve">Dans la spec il n’est pas prévu de mise à jour mais un renvoie de l’intrégralité du dossier modifié, est ce tjrs d’actualité ?</t>
  </si>
  <si>
    <t xml:space="preserve">à définir au cas par cas, des blocs pourraient vivre indépendamment d’un dossier. Mais oui aujourd’hui c’est tout le dossier et ses parties modifiées qui sont échangées avec ses n blocs</t>
  </si>
  <si>
    <t xml:space="preserve">ne faudrait il pas rajouter l’abandon ?</t>
  </si>
  <si>
    <t>MESSAGE</t>
  </si>
  <si>
    <t xml:space="preserve">chaque type de message dispose de son référentiel (la notion abandon) peut être inclus dans un message d’acquittement (à vérifier)</t>
  </si>
  <si>
    <t xml:space="preserve">Il existe déjà des propositions de types de messages supplémentaires côté PP (groupement/dégroupement de dossiers, status alert)</t>
  </si>
  <si>
    <t xml:space="preserve">Un message est constitué de plusieurs sections (ex: Distribution/Appel/Dossier/… ) regroupant des balises et objets</t>
  </si>
  <si>
    <t xml:space="preserve">Les OBJETS et (sous) OBJET sont un ensemble de BALISES (objet "adresse" = balise "commune" + "no insee" + "libellé voie" + "numéro voie")</t>
  </si>
  <si>
    <t xml:space="preserve">Une BALISE est une donnée</t>
  </si>
  <si>
    <t xml:space="preserve">Les flux sont décrits dans des .xsd</t>
  </si>
  <si>
    <t xml:space="preserve">les objets sont constitués de plusieurs blocs qui peuvent être itérés n fois dans un objet (cas alert dans un dossier, victimes, demande de concours etc.)</t>
  </si>
  <si>
    <t xml:space="preserve">BALISE (ou données)</t>
  </si>
  <si>
    <t xml:space="preserve">Est défini par</t>
  </si>
  <si>
    <t xml:space="preserve">Un numéro d'ordre</t>
  </si>
  <si>
    <t xml:space="preserve">Nom / libellé</t>
  </si>
  <si>
    <t>Code</t>
  </si>
  <si>
    <t>Type/format</t>
  </si>
  <si>
    <t xml:space="preserve">= Type d'élément</t>
  </si>
  <si>
    <t xml:space="preserve">o   String : chaine de caractères sans précision</t>
  </si>
  <si>
    <t xml:space="preserve">o   DateTime : 2001-12-17T09:30:47.0Z</t>
  </si>
  <si>
    <t xml:space="preserve">o   Integer : Nombre entier</t>
  </si>
  <si>
    <t xml:space="preserve">o   Boolean : 0 ou 1, FAUX ou VRAI</t>
  </si>
  <si>
    <t xml:space="preserve">o   Alphanum : Alphanumérique</t>
  </si>
  <si>
    <t>Nomenclature</t>
  </si>
  <si>
    <t>Longueur</t>
  </si>
  <si>
    <t>Cardinalité</t>
  </si>
  <si>
    <t xml:space="preserve">Obligatoire ou non, itération possible ou non</t>
  </si>
  <si>
    <t xml:space="preserve">sur quelle version précise part on ? Sur la 0.9 ou la 2 ?</t>
  </si>
  <si>
    <t xml:space="preserve">Plus généralement dans quel type de message se trouve t on ?  Toutes les données distrib, appel, dossier, affaire sont sytématiquement renvoyées ?</t>
  </si>
  <si>
    <t xml:space="preserve">à suivre dans les spécifications techniques et fonctionnelles qui ne sont pas encore réalisées  qu’il faudra co-construire ou à minima valider collégialement entre partenaires sous couvert DNUM</t>
  </si>
  <si>
    <t xml:space="preserve">Nomenclature/
balises</t>
  </si>
  <si>
    <t xml:space="preserve">Obligatoire / Facultatif</t>
  </si>
  <si>
    <t>Description/référentiel</t>
  </si>
  <si>
    <t>Validation</t>
  </si>
  <si>
    <t xml:space="preserve">Commentaires PN GN</t>
  </si>
  <si>
    <t xml:space="preserve">Commentaires Pompiers</t>
  </si>
  <si>
    <t xml:space="preserve">Commentaires SAMU</t>
  </si>
  <si>
    <t xml:space="preserve">Commentaires PP</t>
  </si>
  <si>
    <t>edxlDistribution/distributionID</t>
  </si>
  <si>
    <t>O</t>
  </si>
  <si>
    <t xml:space="preserve">L’identifiant de message est composé selon les règles exprimées</t>
  </si>
  <si>
    <t>Valide</t>
  </si>
  <si>
    <t>edxlDistribution/senderID</t>
  </si>
  <si>
    <t xml:space="preserve">Exemple : sendAffCreate_FRAA2000000001_0001</t>
  </si>
  <si>
    <t xml:space="preserve">Il faut prévoir le nom exact de chaque balise retenue.</t>
  </si>
  <si>
    <t xml:space="preserve">déjà défini dans la norme OASIS</t>
  </si>
  <si>
    <t>F</t>
  </si>
  <si>
    <t xml:space="preserve">Exemple : PSAP@cisu.fr</t>
  </si>
  <si>
    <t>edxlDistribution/dateTimeSent</t>
  </si>
  <si>
    <t xml:space="preserve">GDH d’envoi du message</t>
  </si>
  <si>
    <t xml:space="preserve">Ex :  2004-08-01T16:49:00-07:00</t>
  </si>
  <si>
    <t xml:space="preserve">Ce devrait être dans format ?
Par contre dans cette colonne ne devrait on pas prévoir le fuseau ?</t>
  </si>
  <si>
    <t>edxlDistribution/dateTimeExpires</t>
  </si>
  <si>
    <t xml:space="preserve">Constante fixée à 2999-01-01T00:00:00-00:00</t>
  </si>
  <si>
    <r>
      <rPr>
        <sz val="11"/>
        <color rgb="FF2A6099"/>
        <rFont val="Calibri3"/>
      </rPr>
      <t xml:space="preserve">La raison d’envoi du message.</t>
    </r>
    <r>
      <rPr>
        <sz val="8"/>
        <color indexed="23"/>
        <rFont val="Calibri3"/>
      </rPr>
      <t xml:space="preserve">Selon les valeurs :
Actual, Exercise, System, Test, Unknown</t>
    </r>
  </si>
  <si>
    <t xml:space="preserve">Valeur à prédéfinir</t>
  </si>
  <si>
    <t xml:space="preserve">A definir</t>
  </si>
  <si>
    <t xml:space="preserve">Pourquoi rien dans la colonnne nomenclature référentiel ?</t>
  </si>
  <si>
    <t xml:space="preserve">à travailler en groupe de travail, la PP dispose d’un premier référentiel à partager</t>
  </si>
  <si>
    <t xml:space="preserve">Exercise : Exercice en situation réelle</t>
  </si>
  <si>
    <t xml:space="preserve">Liste des systèmes destinataires du message au format CISU.Nom du système ou PFAU.Nom</t>
  </si>
  <si>
    <t xml:space="preserve">Plusieurs itérations possible ?</t>
  </si>
  <si>
    <t xml:space="preserve">oui, dépend des cinématiques choisies en fonction de l’architecture retenue et de la stratégie d’envoi des messages.</t>
  </si>
  <si>
    <t xml:space="preserve">Contenu lié à une affaire ou une opération précisant l’identité de l’objet, de l’opérateur et la localisation des faits.</t>
  </si>
  <si>
    <t xml:space="preserve">edxlDistribution/content type=”ressource”/contentObject type=”resource”/ contentXML/embeddedXMLContent</t>
  </si>
  <si>
    <t xml:space="preserve">[1.1] uniquement dans le cas d'un acquittement</t>
  </si>
  <si>
    <r>
      <rPr>
        <b/>
        <sz val="11"/>
        <color indexed="23"/>
        <rFont val="Calibri"/>
      </rPr>
      <t xml:space="preserve">O </t>
    </r>
    <r>
      <rPr>
        <sz val="11"/>
        <color indexed="23"/>
        <rFont val="Calibri"/>
      </rPr>
      <t xml:space="preserve">(affaire / dossier) et N (pour les autres contenus)</t>
    </r>
  </si>
  <si>
    <t xml:space="preserve">Contenu XML</t>
  </si>
  <si>
    <t xml:space="preserve">edxlDistribution/content type=”ressource”/contentObject type=”resource”/contentXML/embeddedXMLContent</t>
  </si>
  <si>
    <t xml:space="preserve">Contenu spécifique selon le message à envoyer : Affaire opération Groupement d’opération Etat d’appel Acquittement</t>
  </si>
  <si>
    <t>1.1.13</t>
  </si>
  <si>
    <t xml:space="preserve">autres contenus</t>
  </si>
  <si>
    <t xml:space="preserve">O (uniquement dans le cas d’un acquittement)</t>
  </si>
  <si>
    <t>1.1.14</t>
  </si>
  <si>
    <t>Page</t>
  </si>
  <si>
    <t>Descriptif</t>
  </si>
  <si>
    <t xml:space="preserve">Description de message échangés</t>
  </si>
  <si>
    <t xml:space="preserve">NB : RC = Référentiel CISU</t>
  </si>
  <si>
    <t>RC-DE</t>
  </si>
  <si>
    <t xml:space="preserve">Décrit le message d'en-tête à lier à tout partage d'affaire</t>
  </si>
  <si>
    <t>RC-EDA</t>
  </si>
  <si>
    <t xml:space="preserve">Décrit le contenu d'un message lié au partage d'une affaire</t>
  </si>
  <si>
    <t>EMSI-EOM</t>
  </si>
  <si>
    <t xml:space="preserve">Décrit le contenu d'un message lié au suivi d'une opération et à la réponse à demande de concours</t>
  </si>
  <si>
    <t>EMSI-DC</t>
  </si>
  <si>
    <t xml:space="preserve">Décrit le contenu d'un message lié à une demande de concours</t>
  </si>
  <si>
    <t xml:space="preserve">Mode d'emploi</t>
  </si>
  <si>
    <t xml:space="preserve">Détaille un mode d'emploi pour pouvoir consommer les tableaux de description des messages</t>
  </si>
  <si>
    <t xml:space="preserve">MDD EMSI</t>
  </si>
  <si>
    <t xml:space="preserve">Graphique rappel</t>
  </si>
  <si>
    <t xml:space="preserve">Mode d'emploi du MDD - Hub Santé</t>
  </si>
  <si>
    <r>
      <t xml:space="preserve">Ce document est un document de </t>
    </r>
    <r>
      <rPr>
        <b/>
        <u val="single"/>
        <sz val="11"/>
        <color indexed="2"/>
        <rFont val="Arial"/>
      </rPr>
      <t xml:space="preserve">travail partagé </t>
    </r>
    <r>
      <rPr>
        <u val="single"/>
        <sz val="11"/>
        <rFont val="Arial"/>
      </rPr>
      <t xml:space="preserve">qui a pour vocation de :
</t>
    </r>
  </si>
  <si>
    <t xml:space="preserve">- servir de support aux échanges et à la construction du modèle de données</t>
  </si>
  <si>
    <t xml:space="preserve">- permettre la génération automatisée d'un certain nombre de ressources techniques utilisées par différentes composantes du projet.</t>
  </si>
  <si>
    <t xml:space="preserve">Les ressources qui utilisent ce fichier sont les suivantes : </t>
  </si>
  <si>
    <t xml:space="preserve">utilisation directe</t>
  </si>
  <si>
    <t xml:space="preserve">- une représentation structurée du modèle respectant la spécification Json-schema</t>
  </si>
  <si>
    <t xml:space="preserve">- un fichier de valeurs exemple conforme à ce Json-schema
</t>
  </si>
  <si>
    <t xml:space="preserve">- un fichier descripteur de l'interface au format AsyncAPI</t>
  </si>
  <si>
    <t xml:space="preserve">utilisation indirecte</t>
  </si>
  <si>
    <t xml:space="preserve">- une IHM web de visualisation de l'interface (/specs)</t>
  </si>
  <si>
    <t xml:space="preserve">à partir du descripteur AsyncAPI,</t>
  </si>
  <si>
    <t xml:space="preserve">- les classes Java utilisables par le composant "Dispatcher" (en charge des opérations de contrôle et de routage dans le Hub Santé), respectant scrupuleusement le modèle</t>
  </si>
  <si>
    <t xml:space="preserve">à partir du json-schema,</t>
  </si>
  <si>
    <t xml:space="preserve">- une IHM web de démo / test (/demo)
</t>
  </si>
  <si>
    <t xml:space="preserve">- une IHM web de visualisation du modèle (/jsv, Json-schema-viewer)</t>
  </si>
  <si>
    <r>
      <rPr>
        <sz val="14"/>
        <color theme="5" tint="-0.249977111117893"/>
        <rFont val="Arial"/>
      </rPr>
      <t xml:space="preserve">En générant toutes ces ressources à partir d'un unique point d'entrée, on assure la cohérence de l'ensemble des composants de l'écosystème et on facilite la maintenabilité du projet.</t>
    </r>
    <r>
      <rPr>
        <b/>
        <sz val="14"/>
        <color theme="5" tint="-0.249977111117893"/>
        <rFont val="Arial"/>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</si>
  <si>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 xml:space="preserve">Les colonnes et lignes ci-dessous servent au bon fonctionnement du script et doivent être remplies de la manière décrite ici</t>
  </si>
  <si>
    <t xml:space="preserve">Ligne ou colonne concernées</t>
  </si>
  <si>
    <t xml:space="preserve">Référence d'exemple - feuille RC-EDA</t>
  </si>
  <si>
    <t xml:space="preserve">Modification de valeur autorisée</t>
  </si>
  <si>
    <t xml:space="preserve">Déplacement autorisé</t>
  </si>
  <si>
    <t xml:space="preserve">Suppression autorisée</t>
  </si>
  <si>
    <t xml:space="preserve">Règles de modification des valeurs / format de cellule</t>
  </si>
  <si>
    <t xml:space="preserve">Régles de déplacement</t>
  </si>
  <si>
    <t>Commentaire</t>
  </si>
  <si>
    <t xml:space="preserve">Ligne de "headers" (dont la valeur correspond au titre des colonnes)</t>
  </si>
  <si>
    <t xml:space="preserve">ligne 8</t>
  </si>
  <si>
    <t>NON</t>
  </si>
  <si>
    <t>N/A</t>
  </si>
  <si>
    <t xml:space="preserve">Cellule A1</t>
  </si>
  <si>
    <t>createCase</t>
  </si>
  <si>
    <t>OUI</t>
  </si>
  <si>
    <t xml:space="preserve">A modifier uniquement si l'on souhaite modifier le nom de l'objet racine du MDD</t>
  </si>
  <si>
    <t xml:space="preserve">La valeur renseignée ici sert à nommer l'objet racine du modèle de donnée.
Utilisé aussi pour la génération du diagramme UML.</t>
  </si>
  <si>
    <t xml:space="preserve">Les 6 colonnes "Donnée (Niveau N)"</t>
  </si>
  <si>
    <t xml:space="preserve">colonnes [B - G]</t>
  </si>
  <si>
    <t xml:space="preserve">Le titre de la colonne ne doit pas être modifié</t>
  </si>
  <si>
    <t xml:space="preserve">Les colonnes "Donnée (Niveau N)" permettent de générer l'arborescence : c'est le décalage (=l'ordre) des colonnes qui donne l'information "parent"/"enfant"</t>
  </si>
  <si>
    <t xml:space="preserve">Les 2 colonnes "Description" / "Exemples"</t>
  </si>
  <si>
    <t xml:space="preserve">colonnes [H - I]</t>
  </si>
  <si>
    <t xml:space="preserve">- Les colonnes doivent être situées parmis les 35 premières colonnes du tableau
- La ligne contenant le titre de colonne ne doit pas être modifiée/déplacée</t>
  </si>
  <si>
    <t xml:space="preserve">La cohérence des champs d'exemple avec les formats indiqués n'est pas testée</t>
  </si>
  <si>
    <t xml:space="preserve">Les 2 colonnes "Balise NexSIS" / "Nouvelle Balise"</t>
  </si>
  <si>
    <t xml:space="preserve">colonnes [K - L]</t>
  </si>
  <si>
    <t xml:space="preserve">Pour chaque ligne :
- Le nom utilisé est celui présent dans la colonne Nouvelle Balise  par défaut. 
Si 'Nouvelle Balise' est vide, le nom utilisé sera celui présent dans la colonne 'Balise NexSIS'.</t>
  </si>
  <si>
    <t xml:space="preserve">Colonne "Objet" </t>
  </si>
  <si>
    <t xml:space="preserve">colonne R</t>
  </si>
  <si>
    <t xml:space="preserve">- On spécifie si la donnée est de type objet par un "X" dans la colonne.
- Si la donnée est standard, on laisse la cellule vide</t>
  </si>
  <si>
    <t xml:space="preserve">Colonne "Format (ou type)"</t>
  </si>
  <si>
    <t xml:space="preserve">colonne S</t>
  </si>
  <si>
    <r>
      <rPr>
        <b/>
        <sz val="11"/>
        <rFont val="Arial"/>
      </rPr>
      <t xml:space="preserve">Si la donnée est un objet</t>
    </r>
    <r>
      <rPr>
        <sz val="11"/>
        <rFont val="Arial"/>
      </rPr>
      <t xml:space="preserve">
- il s'agit d'un objet utilisé une seule fois : on laisse la cellule "Format" vide
Par exemple, les coordonnées GPS ne sont utilisées que dans l'objet "Géométrie". 
</t>
    </r>
    <r>
      <rPr>
        <b/>
        <sz val="11"/>
        <rFont val="Arial"/>
      </rPr>
      <t xml:space="preserve">OU
</t>
    </r>
    <r>
      <rPr>
        <sz val="11"/>
        <rFont val="Arial"/>
      </rPr>
      <t xml:space="preserve">-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</si>
  <si>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xml:space="preserve">- Les colonnes doivent être situées parmis les 35 premières colonnes du tableau
- La ligne contenant le titre de colonne ne doit pas être modifiée/déplacée
- Pour les objets, la définition d'un objet doit être le plus à la racine possible</t>
  </si>
  <si>
    <t xml:space="preserve">Si la cellule est vide : Le script donnera le même nom au type de l'objet, et à sa clé</t>
  </si>
  <si>
    <r>
      <rPr>
        <b/>
        <sz val="11"/>
        <rFont val="Arial"/>
      </rPr>
      <t xml:space="preserve">Si la donnée n'est pas un objet</t>
    </r>
    <r>
      <rPr>
        <sz val="11"/>
        <rFont val="Arial"/>
      </rPr>
      <t xml:space="preserve">
Utiliser la correspondance suivante pour les valeurs : 
- texte =&gt; "string", 
- nombre entier =&gt; "integer",
- nombre décimal =&gt; "number" 
- date avec heure =&gt; "datetime" 
- date sans heure =&gt; "date"
Voir DSF pour description des types</t>
    </r>
  </si>
  <si>
    <t xml:space="preserve">Colonne "Cardinalité"</t>
  </si>
  <si>
    <t xml:space="preserve">colonne Q</t>
  </si>
  <si>
    <r>
      <t xml:space="preserve">Format attendu : 
min..max
où min peut prendre les valeurs </t>
    </r>
    <r>
      <rPr>
        <sz val="11"/>
        <color rgb="FF0070C0"/>
        <rFont val="Arial"/>
      </rPr>
      <t>0</t>
    </r>
    <r>
      <rPr>
        <sz val="11"/>
        <rFont val="Arial"/>
      </rPr>
      <t xml:space="preserve"> ou </t>
    </r>
    <r>
      <rPr>
        <sz val="11"/>
        <color rgb="FF0070C0"/>
        <rFont val="Arial"/>
      </rPr>
      <t>1</t>
    </r>
    <r>
      <rPr>
        <sz val="11"/>
        <rFont val="Arial"/>
      </rPr>
      <t xml:space="preserve">
et max peut prendre les valeurs </t>
    </r>
    <r>
      <rPr>
        <sz val="11"/>
        <color rgb="FF0070C0"/>
        <rFont val="Arial"/>
      </rPr>
      <t>1</t>
    </r>
    <r>
      <rPr>
        <sz val="11"/>
        <rFont val="Arial"/>
      </rPr>
      <t xml:space="preserve"> ou </t>
    </r>
    <r>
      <rPr>
        <sz val="11"/>
        <color rgb="FF0070C0"/>
        <rFont val="Arial"/>
      </rPr>
      <t>n</t>
    </r>
    <r>
      <rPr>
        <sz val="11"/>
        <rFont val="Arial"/>
      </rPr>
      <t xml:space="preserve">
et min &lt; max</t>
    </r>
  </si>
  <si>
    <t xml:space="preserve">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</si>
  <si>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"Détails de format"</t>
  </si>
  <si>
    <t xml:space="preserve">colonne U</t>
  </si>
  <si>
    <r>
      <rPr>
        <b/>
        <sz val="11"/>
        <rFont val="Arial"/>
      </rPr>
      <t xml:space="preserve">Si pas de restriction de forma</t>
    </r>
    <r>
      <rPr>
        <sz val="11"/>
        <rFont val="Arial"/>
      </rPr>
      <t xml:space="preserve">t : laisser la cellule vide</t>
    </r>
  </si>
  <si>
    <t xml:space="preserve">En l'absence de préfixe ou la présence d'un préfixe non listé ci-contre, le script ignorera le contenu de cette colonne.</t>
  </si>
  <si>
    <r>
      <t xml:space="preserve">
</t>
    </r>
    <r>
      <rPr>
        <b/>
        <sz val="11"/>
        <rFont val="Arial"/>
      </rPr>
      <t xml:space="preserve">Si restriction de format,</t>
    </r>
    <r>
      <rPr>
        <sz val="11"/>
        <rFont val="Arial"/>
      </rPr>
      <t xml:space="preserve"> utiliser l'un des préfixes suivants :
- REGEX (pour "expression regulière", "regular expression" en anglais) pour définir le format d'une chaîne de caractères.
</t>
    </r>
    <r>
      <rPr>
        <i/>
        <sz val="11"/>
        <color rgb="FF0070C0"/>
        <rFont val="Arial"/>
      </rPr>
      <t xml:space="preserve">REGEX: [0-9]{5}
</t>
    </r>
    <r>
      <rPr>
        <sz val="11"/>
        <rFont val="Arial"/>
      </rPr>
      <t xml:space="preserve">
- ENUM (pour "énumération"), pour définir une liste de valeurs acceptées
</t>
    </r>
    <r>
      <rPr>
        <i/>
        <sz val="11"/>
        <color rgb="FF0070C0"/>
        <rFont val="Arial"/>
      </rPr>
      <t xml:space="preserve">ENUM: CITY, STREET, ADDRESS
</t>
    </r>
    <r>
      <rPr>
        <sz val="11"/>
        <rFont val="Arial"/>
      </rPr>
      <t xml:space="preserve">
- NOMENCLATURE (pour "nomenclature"), pour définir une liste de valeurs acceptées depuis un fichier tierce. Indiquer le nom de fichier sans extension
</t>
    </r>
    <r>
      <rPr>
        <i/>
        <sz val="11"/>
        <color rgb="FF0070C0"/>
        <rFont val="Arial"/>
      </rPr>
      <t xml:space="preserve">NOMENCLATURE: ISO 3166-ISO3166-2</t>
    </r>
  </si>
  <si>
    <t xml:space="preserve">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</si>
  <si>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 xml:space="preserve">Colonnes périmètres</t>
  </si>
  <si>
    <t xml:space="preserve">colonne [V W]</t>
  </si>
  <si>
    <t xml:space="preserve">Indique si les lignes sont à prendre en compte dans les contrats d'interface 15-15/15-18
Si les colonnes ne sont pas cochées, le parser ne prend pas en compte la ligne</t>
  </si>
  <si>
    <t xml:space="preserve">Toutes les autres colonnes</t>
  </si>
  <si>
    <t xml:space="preserve">Pas de règle</t>
  </si>
  <si>
    <t>DistributionElement</t>
  </si>
  <si>
    <t xml:space="preserve">Champs NexSIS repris</t>
  </si>
  <si>
    <t xml:space="preserve">Validé métier</t>
  </si>
  <si>
    <t xml:space="preserve">Header de message = distributionElement</t>
  </si>
  <si>
    <t>Couleurs</t>
  </si>
  <si>
    <t>0..1</t>
  </si>
  <si>
    <t xml:space="preserve">Champs NexSIS supprimé</t>
  </si>
  <si>
    <t xml:space="preserve">Validé NexSIS</t>
  </si>
  <si>
    <t>1..1</t>
  </si>
  <si>
    <t xml:space="preserve">Champs repris de CISU</t>
  </si>
  <si>
    <t xml:space="preserve">Validé NexSIS + métier</t>
  </si>
  <si>
    <t>0..n</t>
  </si>
  <si>
    <t xml:space="preserve">Champs ajouté Santé</t>
  </si>
  <si>
    <t xml:space="preserve">Désaccord NexSIS ou métier</t>
  </si>
  <si>
    <t xml:space="preserve">Champs modifié Santé</t>
  </si>
  <si>
    <t xml:space="preserve">Besoin de plus d'informations</t>
  </si>
  <si>
    <t xml:space="preserve">Liens existants 15-18</t>
  </si>
  <si>
    <t>Périmètre</t>
  </si>
  <si>
    <t>Validations</t>
  </si>
  <si>
    <t>ID</t>
  </si>
  <si>
    <t xml:space="preserve">Donnée (Niveau 1)</t>
  </si>
  <si>
    <t xml:space="preserve">Donnée (Niveau 2)</t>
  </si>
  <si>
    <t xml:space="preserve">Donnée (Niveau 3)</t>
  </si>
  <si>
    <t xml:space="preserve">Donnée (Niveau 4)</t>
  </si>
  <si>
    <t xml:space="preserve">Donnée (Niveau 5)</t>
  </si>
  <si>
    <t xml:space="preserve">Donnée (Niveau 6)</t>
  </si>
  <si>
    <t>Exemples</t>
  </si>
  <si>
    <t xml:space="preserve">Fichier XSD</t>
  </si>
  <si>
    <t xml:space="preserve">Balise EMSI</t>
  </si>
  <si>
    <t xml:space="preserve">Balise NexSIS</t>
  </si>
  <si>
    <t xml:space="preserve">Nouvelle balise</t>
  </si>
  <si>
    <t xml:space="preserve">Nantes - balise</t>
  </si>
  <si>
    <t xml:space="preserve">Nantes - description</t>
  </si>
  <si>
    <t>GT399</t>
  </si>
  <si>
    <t xml:space="preserve">GT399 description</t>
  </si>
  <si>
    <t>Priorisation</t>
  </si>
  <si>
    <r>
      <t xml:space="preserve">Format (ou </t>
    </r>
    <r>
      <rPr>
        <i/>
        <sz val="11"/>
        <color indexed="23"/>
        <rFont val="Calibri3"/>
      </rPr>
      <t>type</t>
    </r>
    <r>
      <rPr>
        <sz val="11"/>
        <color indexed="23"/>
        <rFont val="Calibri3"/>
      </rPr>
      <t>)</t>
    </r>
  </si>
  <si>
    <t xml:space="preserve">Détails de format</t>
  </si>
  <si>
    <t>15-18</t>
  </si>
  <si>
    <t>15-15</t>
  </si>
  <si>
    <t>CUT</t>
  </si>
  <si>
    <t xml:space="preserve">Commentaire Hub Santé</t>
  </si>
  <si>
    <t xml:space="preserve">Commentaire Philippe Dreyfus</t>
  </si>
  <si>
    <t xml:space="preserve">Commentaire FBE</t>
  </si>
  <si>
    <t xml:space="preserve">Commentaire Yann Penverne</t>
  </si>
  <si>
    <t>NexSIS</t>
  </si>
  <si>
    <t xml:space="preserve">Identifiant du message</t>
  </si>
  <si>
    <t>I</t>
  </si>
  <si>
    <t>d350c9d2-9d76-4568-b0b7-a747ffadc949</t>
  </si>
  <si>
    <t>Alert</t>
  </si>
  <si>
    <t>messageId</t>
  </si>
  <si>
    <t>string</t>
  </si>
  <si>
    <t>X</t>
  </si>
  <si>
    <t xml:space="preserve">Système émetteur</t>
  </si>
  <si>
    <t xml:space="preserve">Objet contenant les données relatives au système à l'origine du message. Les messages NexSIS peuvent être émis par des systèmes distincts des systèmes à l'origine des alertes.</t>
  </si>
  <si>
    <t>sender</t>
  </si>
  <si>
    <t xml:space="preserve">Nom du système emetteur</t>
  </si>
  <si>
    <t xml:space="preserve">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</si>
  <si>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</si>
  <si>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</si>
  <si>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 xml:space="preserve">URI (identifiant technique)</t>
  </si>
  <si>
    <t xml:space="preserve">uri du système. Permet d'identifier le vecteur utilisé par les échanges
Format :
=&gt; Pour les LRM : {nom éditeur}:{sender:name}
=&gt; Pour NexSIS : sge:{sender:name}</t>
  </si>
  <si>
    <t>sge:sga-nexsis</t>
  </si>
  <si>
    <t>URI</t>
  </si>
  <si>
    <t xml:space="preserve">Horodatage envoi message</t>
  </si>
  <si>
    <t xml:space="preserve">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</si>
  <si>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</si>
  <si>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</si>
  <si>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 xml:space="preserve">Type de message</t>
  </si>
  <si>
    <t xml:space="preserve">Prend la valeur &lt;distributionKind de l'enveloppe EDXL (voir DST)</t>
  </si>
  <si>
    <t>ALERT</t>
  </si>
  <si>
    <t>kind</t>
  </si>
  <si>
    <t xml:space="preserve">ENUM: REPORT, UPDATE, CANCEL, ACK, ERROR</t>
  </si>
  <si>
    <t xml:space="preserve">Statut du message</t>
  </si>
  <si>
    <t xml:space="preserve">Prend la valeur &lt;distributionStatus&gt; de l'enveloppe EDXL (voir DST)</t>
  </si>
  <si>
    <t>ACTUAL</t>
  </si>
  <si>
    <t>status</t>
  </si>
  <si>
    <t xml:space="preserve">ENUM: ACTUAL, EXERCISE, SYSTEM</t>
  </si>
  <si>
    <t xml:space="preserve">Systèmes destinataires</t>
  </si>
  <si>
    <t xml:space="preserve">Objet contenant une liste de systèmes destinataires du message.</t>
  </si>
  <si>
    <t>recipients</t>
  </si>
  <si>
    <t>1..n</t>
  </si>
  <si>
    <t>recipient</t>
  </si>
  <si>
    <t xml:space="preserve">Identifiant technique du système destinataire</t>
  </si>
  <si>
    <t xml:space="preserve">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</si>
  <si>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</si>
  <si>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 xml:space="preserve">uri du système. Permet d'identifier le vecteur utilisé par les échanges
Format :
=&gt; Pour les LRM : sge:{recipient:name}
=&gt; Pour NexSIS : sge:{recipient:name}</t>
  </si>
  <si>
    <t>sge:samu-77</t>
  </si>
  <si>
    <t xml:space="preserve">Raison de partage avec le système destinataire</t>
  </si>
  <si>
    <t xml:space="preserve">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</si>
  <si>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</si>
  <si>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</si>
  <si>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 xml:space="preserve">ENUM: INFORMATION, GENERAL, CONCERN, REPONSE, DEMANDE</t>
  </si>
  <si>
    <t xml:space="preserve">Source d'émission</t>
  </si>
  <si>
    <t xml:space="preserve">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</si>
  <si>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</si>
  <si>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</si>
  <si>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 xml:space="preserve">ENUM: ABONNEMENT, MANUEL, REPONSE</t>
  </si>
  <si>
    <t>communication</t>
  </si>
  <si>
    <t xml:space="preserve">Création affaire = RC-EDA (message "createCase")</t>
  </si>
  <si>
    <t xml:space="preserve">Version de travail 15-15</t>
  </si>
  <si>
    <r>
      <t xml:space="preserve">Format (ou </t>
    </r>
    <r>
      <rPr>
        <i/>
        <sz val="11"/>
        <color indexed="23"/>
        <rFont val="Calibri"/>
        <scheme val="minor"/>
      </rPr>
      <t>type</t>
    </r>
    <r>
      <rPr>
        <sz val="11"/>
        <color indexed="23"/>
        <rFont val="Calibri"/>
        <scheme val="minor"/>
      </rPr>
      <t>)</t>
    </r>
  </si>
  <si>
    <t xml:space="preserve">Nomenclature/ énumération</t>
  </si>
  <si>
    <t>Métier</t>
  </si>
  <si>
    <t xml:space="preserve">Identifiant affaire/dossier</t>
  </si>
  <si>
    <t xml:space="preserve">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</si>
  <si>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</si>
  <si>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</si>
  <si>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 xml:space="preserve">Quand on reçoit un dossier, on en crée un de notre côté aussi. Clé de pouvoir partager le numéro de dossier du voisin =&gt; pouvoir passer son ID locale dans un autre champs</t>
  </si>
  <si>
    <t xml:space="preserve">n'est-ce pas le numero de dossier ?</t>
  </si>
  <si>
    <t xml:space="preserve">Identifiant local de l'affaire/dossier -&gt; RC-DE ?</t>
  </si>
  <si>
    <t xml:space="preserve">Objectif : pouvoir transmettre les dossiers/affaires des différentes forces impliquées</t>
  </si>
  <si>
    <t>CA126B445579GD4A67AV</t>
  </si>
  <si>
    <t>senderCaseId</t>
  </si>
  <si>
    <t>NO</t>
  </si>
  <si>
    <t xml:space="preserve">Numéro de dossier de l'émetteur</t>
  </si>
  <si>
    <t xml:space="preserve">Date Heure de création de la communication</t>
  </si>
  <si>
    <t xml:space="preserve">Groupe date heure de la communication</t>
  </si>
  <si>
    <t>2022-09-27T08:23:34+02:00</t>
  </si>
  <si>
    <t>creation</t>
  </si>
  <si>
    <t xml:space="preserve">Format datetime décrit dans le DSF</t>
  </si>
  <si>
    <t>Auteur</t>
  </si>
  <si>
    <t xml:space="preserve">Auteur de la communication</t>
  </si>
  <si>
    <t>1.2</t>
  </si>
  <si>
    <t>author</t>
  </si>
  <si>
    <t>Contenu</t>
  </si>
  <si>
    <t xml:space="preserve">Contenu texte libre de la communication</t>
  </si>
  <si>
    <t>freetext</t>
  </si>
  <si>
    <t xml:space="preserve">Lien externe</t>
  </si>
  <si>
    <t xml:space="preserve">Partage de liens et ressources</t>
  </si>
  <si>
    <t>link</t>
  </si>
  <si>
    <t>eventId</t>
  </si>
  <si>
    <t>NR</t>
  </si>
  <si>
    <t xml:space="preserve">Numéro de requête émise</t>
  </si>
  <si>
    <t xml:space="preserve">Identifiant local de l'affaire/dossier</t>
  </si>
  <si>
    <t xml:space="preserve">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</si>
  <si>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 xml:space="preserve">Date Heure de création de l'affaire/dossier</t>
  </si>
  <si>
    <t xml:space="preserve">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</si>
  <si>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</si>
  <si>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 xml:space="preserve">Version des nomenclatures du référentiel CISU</t>
  </si>
  <si>
    <t xml:space="preserve">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</si>
  <si>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</si>
  <si>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</si>
  <si>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 xml:space="preserve">Qualification de l'affaire/dossier</t>
  </si>
  <si>
    <t xml:space="preserve">Permet de qualifier l'affaire en générale. La qualification est issue d'une interprétation métier des alertes reçues.</t>
  </si>
  <si>
    <t>alertCode</t>
  </si>
  <si>
    <t>qualification</t>
  </si>
  <si>
    <t xml:space="preserve">Nature de fait</t>
  </si>
  <si>
    <t xml:space="preserve">Décrit la nature de fait de l'alerte (NF) à partir de la nomenclature CISU</t>
  </si>
  <si>
    <t>whatsHappen</t>
  </si>
  <si>
    <t>CE/CK</t>
  </si>
  <si>
    <t xml:space="preserve">raison de l'appel</t>
  </si>
  <si>
    <t>nomenclature</t>
  </si>
  <si>
    <t xml:space="preserve">nomenclature CISU</t>
  </si>
  <si>
    <t xml:space="preserve">A valoriser avec un code la nomenclature associée</t>
  </si>
  <si>
    <t>C07.13.02</t>
  </si>
  <si>
    <t>code</t>
  </si>
  <si>
    <t>Libellé</t>
  </si>
  <si>
    <t xml:space="preserve">A valoriser avec le libellé de la nomenclature associée.
Dans le cas où un système n'est pas en mesure de reconnaître un code, il peut directement afficher le libellé qui est obligatoirement fourni avec le code.</t>
  </si>
  <si>
    <t xml:space="preserve">Rodéo automobile</t>
  </si>
  <si>
    <t>label</t>
  </si>
  <si>
    <t xml:space="preserve">Permet de complémenter en commentaire libre l'attribut permettant de qualifier l'événement.</t>
  </si>
  <si>
    <t xml:space="preserve">Type de lieu</t>
  </si>
  <si>
    <t xml:space="preserve"># Voir whatsHappen (type nomenclature)</t>
  </si>
  <si>
    <t xml:space="preserve">Décrit le type de lieu (TL). Référentiel : nomenclature CISU</t>
  </si>
  <si>
    <t>locationKind</t>
  </si>
  <si>
    <t>CI</t>
  </si>
  <si>
    <t xml:space="preserve">Type de lieu d'intervention</t>
  </si>
  <si>
    <t xml:space="preserve">Risque, menace et sensibilité</t>
  </si>
  <si>
    <t xml:space="preserve">Décrit les risques, menaces et sensibilités (RMS). Référentiel : nomenclature CISU.</t>
  </si>
  <si>
    <t>riskThreat</t>
  </si>
  <si>
    <t xml:space="preserve">Motif de recours médico-secouriste</t>
  </si>
  <si>
    <t xml:space="preserve">Décrit le motif de recours médico-secouriste (MR). Référentiel : nomenclature CISU.</t>
  </si>
  <si>
    <t>healthMotive</t>
  </si>
  <si>
    <t xml:space="preserve">Devenir du dossier </t>
  </si>
  <si>
    <t xml:space="preserve">cf. cycle SI SAMU uniquement (si applicable) </t>
  </si>
  <si>
    <t>filefuture</t>
  </si>
  <si>
    <t xml:space="preserve">nomenclature SI-SAMU</t>
  </si>
  <si>
    <t xml:space="preserve">cf. cycle SI SAMU uniquement (si applicable) : échanger l'état du dossier si le cycle de vie du dossier est implémenté de manière conforme au cycle de vie du dossier SI-SAMU</t>
  </si>
  <si>
    <t>filestatus</t>
  </si>
  <si>
    <t xml:space="preserve">ENUM: Nouveau , Actif , Validé , Clôturé , Classé </t>
  </si>
  <si>
    <t xml:space="preserve">nomenclature cycle de vie SI-SAMU</t>
  </si>
  <si>
    <t xml:space="preserve">Type de dossier</t>
  </si>
  <si>
    <t xml:space="preserve">D/DR/DRM si cycle SI-SAMU implémenté</t>
  </si>
  <si>
    <t xml:space="preserve">D, DR, DRM</t>
  </si>
  <si>
    <t>filetype</t>
  </si>
  <si>
    <t xml:space="preserve">ENUM : D, DR, DRM</t>
  </si>
  <si>
    <t xml:space="preserve">Attribution du dossier</t>
  </si>
  <si>
    <t xml:space="preserve">Décrit le type de professionnel médical à qui le dossier est attribué</t>
  </si>
  <si>
    <t xml:space="preserve">Médecin généraliste, médecin urgentiste etc.</t>
  </si>
  <si>
    <t>fileusage</t>
  </si>
  <si>
    <t xml:space="preserve">Priorité de régulation médicale</t>
  </si>
  <si>
    <t xml:space="preserve">Décrit la priorité de régulation médicale du dossier.</t>
  </si>
  <si>
    <t xml:space="preserve">P0, P1, P2, P3</t>
  </si>
  <si>
    <t>medicalPriority</t>
  </si>
  <si>
    <t xml:space="preserve">ENUM: P0, P1, P2, P3</t>
  </si>
  <si>
    <t xml:space="preserve">Quelle est la nomenclature exacte à appliquer ici ? Est-ce une nomenclature SI-SAMU ?</t>
  </si>
  <si>
    <t>Patients/Victimes</t>
  </si>
  <si>
    <t>victims</t>
  </si>
  <si>
    <t xml:space="preserve">Nombre de patients-victimes</t>
  </si>
  <si>
    <t xml:space="preserve">Indique le nombre de victimes selon la nomenclature du référentiel CISU</t>
  </si>
  <si>
    <t>SEVERAL</t>
  </si>
  <si>
    <t>count</t>
  </si>
  <si>
    <t>NV</t>
  </si>
  <si>
    <t xml:space="preserve">Nombre de victimes</t>
  </si>
  <si>
    <t xml:space="preserve">ENUM: 0, 1, SEVERAL, MANY, UNKNOWN</t>
  </si>
  <si>
    <t xml:space="preserve">Type du patient-victime principal</t>
  </si>
  <si>
    <t xml:space="preserve">Identifie le type de la principale victime (celle dont l'état de santé provoque le déclenchement de l'envoi des secours). Prend les valeurs du référentiel CISU. Entre dans la détermination des partenaires impliqués par NexSIS.</t>
  </si>
  <si>
    <t>CHILD</t>
  </si>
  <si>
    <t>mainVictim</t>
  </si>
  <si>
    <t xml:space="preserve">ENUM: INFANT, CHILD, ADULT, SENIOR</t>
  </si>
  <si>
    <t xml:space="preserve">quelles sont les infos traitées ? nomenclature incorrecte ? ne devrait pas être en VERT</t>
  </si>
  <si>
    <t xml:space="preserve">Informations complémentaires sur les patients-victimes</t>
  </si>
  <si>
    <t xml:space="preserve">Permet de complémenter en commentaire libre la(les) victime(s)</t>
  </si>
  <si>
    <t xml:space="preserve">Jeanne Dupont, 6 ans, ne répond plus</t>
  </si>
  <si>
    <t xml:space="preserve">Localisation de l'affaire/dossier</t>
  </si>
  <si>
    <t xml:space="preserve">Concerne bien le dossier de régulation pour le périmetre 15-15</t>
  </si>
  <si>
    <t>eventLocation</t>
  </si>
  <si>
    <t>location</t>
  </si>
  <si>
    <t xml:space="preserve">Identifiant technique de localisation</t>
  </si>
  <si>
    <t xml:space="preserve">ID technique et provisoire permettant d'identifier le lieu dans le cadre des échanges de cette affaire.</t>
  </si>
  <si>
    <t>111fb03a-6fd9-41e0-8e81-990c45188887</t>
  </si>
  <si>
    <t>locID</t>
  </si>
  <si>
    <t xml:space="preserve">Résumé de la localisation</t>
  </si>
  <si>
    <t xml:space="preserve">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</si>
  <si>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 xml:space="preserve">Lycée Pierre de Coubertin - 12 rue de l'Amitié 77288 Melun, Musée Bossuet - Accès 2 - 77048 Saint-Albray</t>
  </si>
  <si>
    <t>locLabel</t>
  </si>
  <si>
    <t xml:space="preserve">Nom du lieu</t>
  </si>
  <si>
    <t xml:space="preserve">Indique le nom de lieu : nom commercial, forêt de Fontainebleau, lac du Der (plutôt à destination des systèmes).</t>
  </si>
  <si>
    <t xml:space="preserve">Lycée Pierre de Coubertin</t>
  </si>
  <si>
    <t>LE/L4</t>
  </si>
  <si>
    <t xml:space="preserve">Nom de l'établissement répertorié/point d'intérêt</t>
  </si>
  <si>
    <t xml:space="preserve">Détails de l'adresse</t>
  </si>
  <si>
    <t>detailedAdress</t>
  </si>
  <si>
    <t xml:space="preserve">Numéro, type et nom de voie</t>
  </si>
  <si>
    <t xml:space="preserve">Numéro, type et nom de la voie. 
Utilisé pour tout type de voie :  autoroute (PK, nom et sens), voie ferrée, voie navigable…
Obligatoire et seule valeur des détails de l'adresse fournie par NexSIS.</t>
  </si>
  <si>
    <t xml:space="preserve">9 Bd du Montparnasse</t>
  </si>
  <si>
    <t>address</t>
  </si>
  <si>
    <t>complete</t>
  </si>
  <si>
    <t xml:space="preserve">TEMPLATE: {number} {wayName}</t>
  </si>
  <si>
    <t xml:space="preserve">Numéro dans la voie</t>
  </si>
  <si>
    <t xml:space="preserve">Numéro dans l'adresse (inclut point kilométrique sur l'autoroute, voie ferrée ou voie navigable). Inclut l'indice de répétition associé au numéro (par exemple bis, a…).</t>
  </si>
  <si>
    <t xml:space="preserve">9, 4bis, PK10, …</t>
  </si>
  <si>
    <t>number</t>
  </si>
  <si>
    <t>LO</t>
  </si>
  <si>
    <t xml:space="preserve">Type et nom de voie</t>
  </si>
  <si>
    <t>wayName</t>
  </si>
  <si>
    <t>LY/LB/LV</t>
  </si>
  <si>
    <t xml:space="preserve">Type, particule, nom de voie</t>
  </si>
  <si>
    <t xml:space="preserve">Type et nom</t>
  </si>
  <si>
    <t xml:space="preserve">Type et nom de la voie (venant d'un référentiel ou non)
Si les champs type et name sont renseignés, le champ callerName doit être valorisé ainsi : "{type} {nom}".</t>
  </si>
  <si>
    <t xml:space="preserve">Boulevard du Montparnasse</t>
  </si>
  <si>
    <t xml:space="preserve">TEMPLATE: {type} {name}</t>
  </si>
  <si>
    <t>Type</t>
  </si>
  <si>
    <t>Boulevard</t>
  </si>
  <si>
    <t>type</t>
  </si>
  <si>
    <t>Nom</t>
  </si>
  <si>
    <t xml:space="preserve">du Montparnasse</t>
  </si>
  <si>
    <t xml:space="preserve">Détails de la commune</t>
  </si>
  <si>
    <t>city</t>
  </si>
  <si>
    <t xml:space="preserve">Nom officiel de la commune actuelle</t>
  </si>
  <si>
    <t>Lille</t>
  </si>
  <si>
    <t>LC</t>
  </si>
  <si>
    <t xml:space="preserve">pas d'intérêt à échanger cette variable (c'est le code INSEE qui est utile)</t>
  </si>
  <si>
    <t xml:space="preserve">Code INSEE de la commune actuelle sur la base du Code Officiel géographique en vigueur. Obligatoire si le nom de la commune est renseigné.</t>
  </si>
  <si>
    <t>citycode</t>
  </si>
  <si>
    <t>inseeCode</t>
  </si>
  <si>
    <t>LZ</t>
  </si>
  <si>
    <t xml:space="preserve">REGEX: [0-9]{5}</t>
  </si>
  <si>
    <t xml:space="preserve">Complément de commune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</si>
  <si>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</si>
  <si>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Quartie Melun Nord, Lhomme, …</t>
  </si>
  <si>
    <t>detail</t>
  </si>
  <si>
    <t xml:space="preserve">Détails d'accès</t>
  </si>
  <si>
    <t xml:space="preserve">Non gérés par NexSIS : ne seront pas transmis au SAMU et seront affichés côté NexSIS en clés / valeurs dans le champ libre</t>
  </si>
  <si>
    <t>access</t>
  </si>
  <si>
    <t xml:space="preserve">Etage </t>
  </si>
  <si>
    <t xml:space="preserve">RDC, 1, 2, …</t>
  </si>
  <si>
    <t>floor</t>
  </si>
  <si>
    <t>LG</t>
  </si>
  <si>
    <t xml:space="preserve">Numéro de porte</t>
  </si>
  <si>
    <t xml:space="preserve">Spécifie numéro d'appartement, de chambre, de bureau</t>
  </si>
  <si>
    <t xml:space="preserve">A16, 37, 104, …</t>
  </si>
  <si>
    <t>roomNumber</t>
  </si>
  <si>
    <t>LP</t>
  </si>
  <si>
    <t xml:space="preserve">Indique les informations nécessaires  à l'identification de l'interphone (numéro, nom)</t>
  </si>
  <si>
    <t>Dupont</t>
  </si>
  <si>
    <t>interphone</t>
  </si>
  <si>
    <t xml:space="preserve">Indique le ou les digicodes dans l'ordre de progression dans le bâtiment</t>
  </si>
  <si>
    <t xml:space="preserve">['1234A', '4321B']</t>
  </si>
  <si>
    <t>accessCode</t>
  </si>
  <si>
    <t>LD</t>
  </si>
  <si>
    <t>Ascenseur/escalier</t>
  </si>
  <si>
    <t xml:space="preserve">Indique l'ascenseur ou la cage d'escalier </t>
  </si>
  <si>
    <t>C3</t>
  </si>
  <si>
    <t>elevator</t>
  </si>
  <si>
    <t>Bâtiment</t>
  </si>
  <si>
    <t xml:space="preserve">Batiment B, Batiment Maunoury</t>
  </si>
  <si>
    <t>buildingName</t>
  </si>
  <si>
    <t>Entrée</t>
  </si>
  <si>
    <t xml:space="preserve">Zone Sud, Porte 1, …</t>
  </si>
  <si>
    <t>entrance</t>
  </si>
  <si>
    <t xml:space="preserve">Nom du service concerné au sein de l'établissement</t>
  </si>
  <si>
    <t xml:space="preserve">Infirmerie, service finance, service cardiologie, …</t>
  </si>
  <si>
    <t>entity</t>
  </si>
  <si>
    <t xml:space="preserve">N° de téléphone du lieu</t>
  </si>
  <si>
    <t xml:space="preserve">Numéro de téléphone permettant d'accéder au lieu de l'intervention, par exemple : téléphone du secrétariat, téléphone du service administratif ou se trouve le patient/victime.</t>
  </si>
  <si>
    <t>locphonenumber</t>
  </si>
  <si>
    <t xml:space="preserve">Géometrie associée</t>
  </si>
  <si>
    <t>objectGeometry</t>
  </si>
  <si>
    <t>geometry</t>
  </si>
  <si>
    <t xml:space="preserve">Heure du dernier relevé</t>
  </si>
  <si>
    <t xml:space="preserve">Groupe date heure de renseignement des coordonnées du point clé de la localisation. Permet de connaître la fraîcheur et donc pertinence des informations pour intervenir.</t>
  </si>
  <si>
    <t>obsDatime</t>
  </si>
  <si>
    <t xml:space="preserve">format date/heure</t>
  </si>
  <si>
    <t xml:space="preserve">Point </t>
  </si>
  <si>
    <t xml:space="preserve">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</si>
  <si>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</si>
  <si>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</si>
  <si>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 xml:space="preserve">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</si>
  <si>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</si>
  <si>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</si>
  <si>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</si>
  <si>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</si>
  <si>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</si>
  <si>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 xml:space="preserve">en décimales</t>
  </si>
  <si>
    <t xml:space="preserve">préciser l'unité utilisée (il existe au moins 3 formats)</t>
  </si>
  <si>
    <t>Longitude</t>
  </si>
  <si>
    <t xml:space="preserve">Longitude du point clé de la localisation</t>
  </si>
  <si>
    <t>2.333333</t>
  </si>
  <si>
    <t>lon</t>
  </si>
  <si>
    <t xml:space="preserve">Altitude </t>
  </si>
  <si>
    <t xml:space="preserve">Altitude du point clé de la localisation, en mètre, ignoré côté NexSIS. </t>
  </si>
  <si>
    <t>height</t>
  </si>
  <si>
    <t xml:space="preserve">en mètres</t>
  </si>
  <si>
    <t>Cap</t>
  </si>
  <si>
    <t xml:space="preserve">En degré</t>
  </si>
  <si>
    <t>heading</t>
  </si>
  <si>
    <t xml:space="preserve">en degrés</t>
  </si>
  <si>
    <t>Vitesse</t>
  </si>
  <si>
    <t xml:space="preserve">Vitesse en km/h, notamment fournie par eCall, tel, nouveau AML, …</t>
  </si>
  <si>
    <t>speed</t>
  </si>
  <si>
    <t xml:space="preserve">en km/h</t>
  </si>
  <si>
    <t>Précision</t>
  </si>
  <si>
    <t xml:space="preserve">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</si>
  <si>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</si>
  <si>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</si>
  <si>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 xml:space="preserve">ENUM: CITY, STREET, ADDRESS, EXACT, UNKNOWN</t>
  </si>
  <si>
    <t xml:space="preserve">Système de coordonnées</t>
  </si>
  <si>
    <t xml:space="preserve">Indique le type de coordonnées utilisé. Actuellement, la seule valeur valide est «EPSG-4326», indiquant l'utilisation de WGS-84. Si ce champ n'est pas renseigné, on considère que la valeur par défaut est «».</t>
  </si>
  <si>
    <t>EPSG-4326</t>
  </si>
  <si>
    <t>coordsys</t>
  </si>
  <si>
    <t>sysCoord</t>
  </si>
  <si>
    <t xml:space="preserve">Formes géométriques</t>
  </si>
  <si>
    <t xml:space="preserve">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</si>
  <si>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</si>
  <si>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 xml:space="preserve">Liens aux systèmes externes</t>
  </si>
  <si>
    <t xml:space="preserve">Permet de partager l'identifiant d'un objet ayant servi à l'établissement de la localisation. L'objet reprend la structure EXTERNAL_INFO de l'EMSI
L'identifiant BAN de l'adresse (clé d'interopérabilité) doit être partagé au maximum.</t>
  </si>
  <si>
    <t>externalInfo</t>
  </si>
  <si>
    <t xml:space="preserve">Nom de la source</t>
  </si>
  <si>
    <t xml:space="preserve">Système fournissant le localisant :  NexSiS ou l'ORG_ID (BAN, IGN, ...)</t>
  </si>
  <si>
    <t xml:space="preserve">NexSIS, BAN, IGN, …</t>
  </si>
  <si>
    <t xml:space="preserve">ENUM: BAN, IGN, NexSIS</t>
  </si>
  <si>
    <t xml:space="preserve">Type </t>
  </si>
  <si>
    <t xml:space="preserve">Définition du type d'objet dans le système
Ex : SIG NexSIS / OSM ont plusieurs types de données -&gt; savoir du quel on parle (POI, tronçon de route, …) pour faciliter le filtre | Aussi table dans une base de données</t>
  </si>
  <si>
    <t xml:space="preserve">ega, egr, egm, DIO (données d'influence opérationnelle), …</t>
  </si>
  <si>
    <t xml:space="preserve">ENUM: MANUAL, MAP, OTHER, PHOTO, WEBSIT</t>
  </si>
  <si>
    <t>Identifiant</t>
  </si>
  <si>
    <t xml:space="preserve">Identifiant unique dans le type. Exemple : UUID d'un ega</t>
  </si>
  <si>
    <t>id987</t>
  </si>
  <si>
    <t>id</t>
  </si>
  <si>
    <t>uri</t>
  </si>
  <si>
    <t>France</t>
  </si>
  <si>
    <t>country</t>
  </si>
  <si>
    <t xml:space="preserve">NOMENCLATURE: ISO 3166-ISO3166-2</t>
  </si>
  <si>
    <t xml:space="preserve">nomenclature internationale</t>
  </si>
  <si>
    <t xml:space="preserve">ce n'est pas le nom du pays qu'il faut s'échanger mais son code iNSEE</t>
  </si>
  <si>
    <t xml:space="preserve">Champ libre pour compléter les informations de localisation</t>
  </si>
  <si>
    <t xml:space="preserve">Clé derrière le pot de fleur</t>
  </si>
  <si>
    <t>comment</t>
  </si>
  <si>
    <t>LI</t>
  </si>
  <si>
    <t xml:space="preserve">Itinéraire (texte libre)</t>
  </si>
  <si>
    <t xml:space="preserve">Alerte initiale</t>
  </si>
  <si>
    <t xml:space="preserve">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</si>
  <si>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</si>
  <si>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</si>
  <si>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</si>
  <si>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 xml:space="preserve">Identifiant alerte</t>
  </si>
  <si>
    <t xml:space="preserve">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a)Si cette dernière concerne un partenaire (caractère médical pour la Santé par exemple), elle est relayée seule dans le message. Il y’a un seul objet initialAlert.
b)Sinon,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</si>
  <si>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</si>
  <si>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</si>
  <si>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 xml:space="preserve">Date de réception de l'alerte</t>
  </si>
  <si>
    <t xml:space="preserve">Groupe date heure de réception de l'alerte</t>
  </si>
  <si>
    <t>2022-09-27T08:21:06+02:00</t>
  </si>
  <si>
    <t>receivedAt</t>
  </si>
  <si>
    <t>reception</t>
  </si>
  <si>
    <t xml:space="preserve">HA </t>
  </si>
  <si>
    <t xml:space="preserve">Date et heure de prise d'appel   (format DD/MM/YYYY HH24:MI:SS)</t>
  </si>
  <si>
    <t>Signalement</t>
  </si>
  <si>
    <t xml:space="preserve">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</si>
  <si>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</si>
  <si>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</si>
  <si>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 xml:space="preserve">ENUM: STANDARD, ATTENTION</t>
  </si>
  <si>
    <t xml:space="preserve">Informations complémentaires sur l'alerte</t>
  </si>
  <si>
    <t xml:space="preserve">Texte libre permettant de donner des informations supplémentaires concernant l'alerte</t>
  </si>
  <si>
    <t xml:space="preserve">Déclenchement téléalarme, voisine sur les liens</t>
  </si>
  <si>
    <t>OG</t>
  </si>
  <si>
    <t xml:space="preserve">Observations générales (texte libre)</t>
  </si>
  <si>
    <t>Requérant</t>
  </si>
  <si>
    <t xml:space="preserve">Objet permettant d'identifer la personne qui a alerté les secours et de la recontacter</t>
  </si>
  <si>
    <t>caller</t>
  </si>
  <si>
    <t xml:space="preserve">Contact requérant</t>
  </si>
  <si>
    <t xml:space="preserve">Type et valeur de l'URI utilisée par le requérant à l'origine de l'alerte.</t>
  </si>
  <si>
    <t>callerURI</t>
  </si>
  <si>
    <t>callerContact</t>
  </si>
  <si>
    <t>AT</t>
  </si>
  <si>
    <t>contact</t>
  </si>
  <si>
    <t xml:space="preserve">attention au format (cf. SI-Samu_M2_ARC_Refonte_numero_tel)</t>
  </si>
  <si>
    <t xml:space="preserve">Type de contact du requérant</t>
  </si>
  <si>
    <t xml:space="preserve">Type de l'URI utilisée par le requérant, cf. nomenclature EMSI</t>
  </si>
  <si>
    <t>PHNADD</t>
  </si>
  <si>
    <t xml:space="preserve">ENUM: PSTADD, EMLADD, IPADD, FTPADD, WWWADD, PHNADD, FAXADD, PMRADD</t>
  </si>
  <si>
    <t xml:space="preserve">URI du contact requérant</t>
  </si>
  <si>
    <t xml:space="preserve">Valeur de l'URI utilisée pour contacter le partenaire</t>
  </si>
  <si>
    <t>0671830530</t>
  </si>
  <si>
    <t xml:space="preserve">Contact de contre-appel</t>
  </si>
  <si>
    <t xml:space="preserve"># voir callerContact (type contact)</t>
  </si>
  <si>
    <t xml:space="preserve">Type et valeur de l'URI permettant un rappel pour avoir plus d'informations : il peut s'agit du requérant, de la victime ou d'un témoin. </t>
  </si>
  <si>
    <t>callbackContact</t>
  </si>
  <si>
    <t>LT</t>
  </si>
  <si>
    <t xml:space="preserve">N° de téléphone sur les lieux</t>
  </si>
  <si>
    <t xml:space="preserve">Langue parlée</t>
  </si>
  <si>
    <t xml:space="preserve">Langue parlée par le requérant. Permet de mettre en place des traducteurs si besoin. Utilise la nomenclature LANGUE du SI-SAMU.</t>
  </si>
  <si>
    <t>FR</t>
  </si>
  <si>
    <t>spokenLanguage</t>
  </si>
  <si>
    <t>language</t>
  </si>
  <si>
    <t xml:space="preserve">JDV_J82-Langue-RASS.tabs (codes ISO-639)</t>
  </si>
  <si>
    <t xml:space="preserve">Type de requérant</t>
  </si>
  <si>
    <t xml:space="preserve">Indique la relation du requérant avec l'incident / le patient / la victime</t>
  </si>
  <si>
    <t xml:space="preserve">le patient lui-même, père, mère</t>
  </si>
  <si>
    <t>reqtype</t>
  </si>
  <si>
    <t xml:space="preserve">Difficulté de communication</t>
  </si>
  <si>
    <t xml:space="preserve">Indique si le requérant rencontre ou non des difficulté de communication</t>
  </si>
  <si>
    <t xml:space="preserve">Malentendant, aucune difficulté de communication</t>
  </si>
  <si>
    <t xml:space="preserve">Informations complémentaires sur le requérant</t>
  </si>
  <si>
    <t xml:space="preserve">Informations complémentaires sur le requérant 
Les informations peuvent être passées sous forme de texte libre ou via une liste d'adjectif</t>
  </si>
  <si>
    <t>Père</t>
  </si>
  <si>
    <t>CH</t>
  </si>
  <si>
    <t xml:space="preserve">Profil appelant</t>
  </si>
  <si>
    <t xml:space="preserve">Nomenc SI-SAMU = TYPAPPLT</t>
  </si>
  <si>
    <t xml:space="preserve">Prénom &amp; nom usuel du requérant</t>
  </si>
  <si>
    <t>callerName</t>
  </si>
  <si>
    <t>detailedName</t>
  </si>
  <si>
    <t xml:space="preserve">Prénom et nom</t>
  </si>
  <si>
    <t xml:space="preserve">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</si>
  <si>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 xml:space="preserve">Jean Dupont</t>
  </si>
  <si>
    <t>AN/AP</t>
  </si>
  <si>
    <t xml:space="preserve">Nom
Prénom</t>
  </si>
  <si>
    <t xml:space="preserve">TEMPLATE: {callerLastName} {callerFirstName}</t>
  </si>
  <si>
    <t xml:space="preserve">Nom du requérant</t>
  </si>
  <si>
    <t>lastName</t>
  </si>
  <si>
    <t>Prénom</t>
  </si>
  <si>
    <t xml:space="preserve">Prénom du réquérant.
Par convention les prénoms composés doivent préférablement être séparés par le caractère "-"</t>
  </si>
  <si>
    <t>Jean</t>
  </si>
  <si>
    <t>firstName</t>
  </si>
  <si>
    <t xml:space="preserve">Source de l'alerte</t>
  </si>
  <si>
    <t xml:space="preserve">Source de contact permettant d'identifier le requérant.
Dans le cas où le requérant est à l'origine de l'alerte les objets contactSource et callerContact sont valorisés de la même façon</t>
  </si>
  <si>
    <t>alertSource</t>
  </si>
  <si>
    <t>contactSource</t>
  </si>
  <si>
    <t>Canal</t>
  </si>
  <si>
    <t xml:space="preserve">Permet d'indiquer l'origine du canal établit : Personne, application, DAU, BAU, défibrillateur, ecall</t>
  </si>
  <si>
    <t>Personne</t>
  </si>
  <si>
    <t>channel</t>
  </si>
  <si>
    <t xml:space="preserve">nomenclature à créer</t>
  </si>
  <si>
    <t xml:space="preserve">Type de contact de la source</t>
  </si>
  <si>
    <t xml:space="preserve">Type de l'URI utilisée par la source, cf. nomenclature EMSI</t>
  </si>
  <si>
    <t xml:space="preserve">URI de contact de la source</t>
  </si>
  <si>
    <t xml:space="preserve">Valeur de l'URI utilisée par la source</t>
  </si>
  <si>
    <t xml:space="preserve">Localisation de l'alerte</t>
  </si>
  <si>
    <t xml:space="preserve"># Voir createCase.location (type location)</t>
  </si>
  <si>
    <t xml:space="preserve">Cet élément peut représenter la localisation du requérant si celle-ci diffère de celle de l'événement ou pointer vers la localisation d'accès à l'affaire si elle est confondue avec celle de l'alerte.</t>
  </si>
  <si>
    <t>alertLocation</t>
  </si>
  <si>
    <t>AB/AV/AC/AZ</t>
  </si>
  <si>
    <t xml:space="preserve">Particule et nom de voie, nom/code commune</t>
  </si>
  <si>
    <t>Qualification</t>
  </si>
  <si>
    <t xml:space="preserve"># Voir qualification</t>
  </si>
  <si>
    <t xml:space="preserve">Qualification de l'alerte.</t>
  </si>
  <si>
    <t>Agent</t>
  </si>
  <si>
    <t xml:space="preserve">Objet permettant d'identifer et recontacter l'opérateur ayant traité l'alerte</t>
  </si>
  <si>
    <t>callTaker</t>
  </si>
  <si>
    <t xml:space="preserve">Service d'urgence</t>
  </si>
  <si>
    <t xml:space="preserve">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</si>
  <si>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</si>
  <si>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</si>
  <si>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 xml:space="preserve">Centre d'appels</t>
  </si>
  <si>
    <t xml:space="preserve">Décrit le centre d'appel auquel est rattaché l'agent</t>
  </si>
  <si>
    <t xml:space="preserve">CGA, CGO 21, CRRA 44, ...</t>
  </si>
  <si>
    <t>controlRoom</t>
  </si>
  <si>
    <t xml:space="preserve">referentiel SI-SAMU</t>
  </si>
  <si>
    <t xml:space="preserve">Rôle agent</t>
  </si>
  <si>
    <t xml:space="preserve">Décrit le rôle de l'agent au sein du service selon la nomenclature PERSO (nomenclature SI-SAMU)</t>
  </si>
  <si>
    <t>ARM</t>
  </si>
  <si>
    <t>callTakerRole</t>
  </si>
  <si>
    <t>role</t>
  </si>
  <si>
    <t xml:space="preserve">NOMENCLATURE: PERSO (nomenclature SI-SAMU)</t>
  </si>
  <si>
    <t xml:space="preserve">Contact de l'agent</t>
  </si>
  <si>
    <t xml:space="preserve">Objet contact permettant d'indiquer le contact de l'agent</t>
  </si>
  <si>
    <t>calltakerURI</t>
  </si>
  <si>
    <t>calltakeContact</t>
  </si>
  <si>
    <t xml:space="preserve">ID de l'agent</t>
  </si>
  <si>
    <t xml:space="preserve">Identifiant unique de l'opérateur ayant traité l'alerte (peut être un identifiant technique, un numéro de carte CPS etc)</t>
  </si>
  <si>
    <t>id1234</t>
  </si>
  <si>
    <t>calltakerId</t>
  </si>
  <si>
    <t>O1</t>
  </si>
  <si>
    <t xml:space="preserve">Code de l'opérateur ayant pris l'appel</t>
  </si>
  <si>
    <t xml:space="preserve">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</si>
  <si>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</si>
  <si>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</si>
  <si>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</si>
  <si>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 xml:space="preserve">Type ou description pj</t>
  </si>
  <si>
    <t xml:space="preserve">Décrit la ressource en précisant le type et le contenu, tels que «carte» ou «photo»</t>
  </si>
  <si>
    <t xml:space="preserve">photo, carte, …</t>
  </si>
  <si>
    <t>resourceDesc</t>
  </si>
  <si>
    <t>description</t>
  </si>
  <si>
    <t xml:space="preserve">Type MIME</t>
  </si>
  <si>
    <t xml:space="preserve">L'identifiant du type MIME de contenu et sous-type décrivant la ressource</t>
  </si>
  <si>
    <t xml:space="preserve">PDF, XML, JPEG, …</t>
  </si>
  <si>
    <t>mimeType</t>
  </si>
  <si>
    <t xml:space="preserve">Taille approximative</t>
  </si>
  <si>
    <t xml:space="preserve">Taille approximative de la ressource en kO</t>
  </si>
  <si>
    <t xml:space="preserve">1235, 35, …</t>
  </si>
  <si>
    <t>size</t>
  </si>
  <si>
    <t>integer</t>
  </si>
  <si>
    <t xml:space="preserve">Une URI, généralement une URL, qui permet d'atteindre la ressource sur Internet ou sur un réseau privé
Nous suggérons d'employer le format suivant de regex (https?|ftp|file):\/\/([\w-]+(\.[\w-]+)*)(\/[\w\-\.]*)*\/?(\?[^\s]*)?</t>
  </si>
  <si>
    <t>https://hub.esante.gouv.fr/resourceExample</t>
  </si>
  <si>
    <t xml:space="preserve">URI base 64</t>
  </si>
  <si>
    <t xml:space="preserve">Peut être utilisé à la place de l'élément 'URI' pour envoyer la ressource encodée en base64 pour éviter des problèmes de transcodage (sur des double quotes qui casseraient le message, …)</t>
  </si>
  <si>
    <t>derefURI</t>
  </si>
  <si>
    <t>Hash</t>
  </si>
  <si>
    <t xml:space="preserve">Hash de la ressource pour confirmer la réception de la bonne ressource
La ressource est hashée avec le protocole SHA-256</t>
  </si>
  <si>
    <t>digest</t>
  </si>
  <si>
    <t xml:space="preserve">CRRA référent</t>
  </si>
  <si>
    <t xml:space="preserve">Grand principe de la maitrise du dossier : définie par la doctrine actuelle. Les dossiers = Samu qui s'occupent du lieu d'intervention. Utilisation et notion à préciser (en cours)</t>
  </si>
  <si>
    <t xml:space="preserve"> CRRA 44, ...</t>
  </si>
  <si>
    <t>crraowner</t>
  </si>
  <si>
    <t xml:space="preserve">idem ligne 47 - centre d'appel -
référentiel PSAP - GT 399</t>
  </si>
  <si>
    <t xml:space="preserve">Le format est bien la nomenclature NOS</t>
  </si>
  <si>
    <t xml:space="preserve">utiliser le "code entité" de SI-SAMU : disponible dans "Matrice_Entites_Territoires_v06_FBE_211206.xls"</t>
  </si>
  <si>
    <t xml:space="preserve">CRRA traitant</t>
  </si>
  <si>
    <t xml:space="preserve">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</si>
  <si>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</si>
  <si>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crratransfert</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</si>
  <si>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</si>
  <si>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 xml:space="preserve">Opérateurs impliqués</t>
  </si>
  <si>
    <t xml:space="preserve">Si pertinent et si le SAMU émetteur souhaite partager les opérateurs spécifiques à contacter chez lui (ARM Référent, Médeci référent, etc) pour le traitement d'un dossier.</t>
  </si>
  <si>
    <t>operators</t>
  </si>
  <si>
    <t>NOM</t>
  </si>
  <si>
    <t xml:space="preserve">Nom de famille de l'opérateur</t>
  </si>
  <si>
    <t>opname</t>
  </si>
  <si>
    <t xml:space="preserve">a suppr ?</t>
  </si>
  <si>
    <t xml:space="preserve">Prénom de l'opérateur référent</t>
  </si>
  <si>
    <t>opfirstname</t>
  </si>
  <si>
    <t xml:space="preserve">Identifiant professionnel de l'opérateur si existant</t>
  </si>
  <si>
    <t>opid</t>
  </si>
  <si>
    <t>Rôle</t>
  </si>
  <si>
    <t xml:space="preserve">Rôle de l'opérateur au sein de l'entité émettrice du message</t>
  </si>
  <si>
    <t xml:space="preserve">ARM, Medecin régulateur…</t>
  </si>
  <si>
    <t>oprole</t>
  </si>
  <si>
    <t xml:space="preserve">Patients / victimes</t>
  </si>
  <si>
    <t xml:space="preserve">Identification des patients / victimes</t>
  </si>
  <si>
    <t>patients</t>
  </si>
  <si>
    <t xml:space="preserve">ID patient partagé</t>
  </si>
  <si>
    <t xml:space="preserve">Identifiant technique du patient pour permettre les rapprochements d'infos. Le 1er qui créé l'ID patient a raison.</t>
  </si>
  <si>
    <t>patientcaseID</t>
  </si>
  <si>
    <t xml:space="preserve">Dossier administratif</t>
  </si>
  <si>
    <t>patientFile</t>
  </si>
  <si>
    <t>identifier</t>
  </si>
  <si>
    <t xml:space="preserve">important pour rattachement bilan / patients</t>
  </si>
  <si>
    <t xml:space="preserve">Identifiant(s) patient(s)</t>
  </si>
  <si>
    <t xml:space="preserve">Identifiant autre que le matricule INS</t>
  </si>
  <si>
    <t>patientID</t>
  </si>
  <si>
    <t>patientid</t>
  </si>
  <si>
    <t xml:space="preserve">Source  /  type d'identifiant</t>
  </si>
  <si>
    <t xml:space="preserve">Type de l'identifiant fourni</t>
  </si>
  <si>
    <t xml:space="preserve">NIR, SINUS, SI-VIC, …</t>
  </si>
  <si>
    <t xml:space="preserve">ENUM: NIR, SINUS, SI-VIC, …</t>
  </si>
  <si>
    <t xml:space="preserve">L'identifiant en lui-même</t>
  </si>
  <si>
    <t>patIDvalue</t>
  </si>
  <si>
    <t xml:space="preserve">Implémentation INS</t>
  </si>
  <si>
    <t xml:space="preserve">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</si>
  <si>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</si>
  <si>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 xml:space="preserve">Statut de l'identité</t>
  </si>
  <si>
    <t>patIDstatus</t>
  </si>
  <si>
    <t xml:space="preserve">nomenclature INS</t>
  </si>
  <si>
    <t xml:space="preserve">Attribut de l'identité</t>
  </si>
  <si>
    <t xml:space="preserve">Le RNIV recommande que les logiciels référentiels d’identités gèrent a minima les 3 attributs suivants :
- identité homonyme,
- identité douteuse,
- identité fictive.</t>
  </si>
  <si>
    <t>patIDattribute</t>
  </si>
  <si>
    <t xml:space="preserve">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</si>
  <si>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</si>
  <si>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</si>
  <si>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 xml:space="preserve">Matricule </t>
  </si>
  <si>
    <t xml:space="preserve">2 77 01 01 154 002 29</t>
  </si>
  <si>
    <t>matINSvalue</t>
  </si>
  <si>
    <t>OID</t>
  </si>
  <si>
    <t xml:space="preserve">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</si>
  <si>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</si>
  <si>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matINSoid</t>
  </si>
  <si>
    <t xml:space="preserve">Traits stricts de l'identité</t>
  </si>
  <si>
    <t xml:space="preserve">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</si>
  <si>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</si>
  <si>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 xml:space="preserve">Nom de naissance</t>
  </si>
  <si>
    <t xml:space="preserve">Egalement appelé nom de famille.</t>
  </si>
  <si>
    <t>birthname</t>
  </si>
  <si>
    <t xml:space="preserve">Premier prénom de naissance</t>
  </si>
  <si>
    <t xml:space="preserve">Doit être cohérent avec la liste des prénoms de naissance renvoyée par INSi. Ex: si la liste des prénoms renvoyée est "Pierre Alain Jacques", le premier prénom de naissance ne peut être que : 
Pierre
Pierre Alain
Pierre Alain Jacques</t>
  </si>
  <si>
    <t>firstfirstname</t>
  </si>
  <si>
    <t xml:space="preserve">Liste des prénoms de naissance</t>
  </si>
  <si>
    <t xml:space="preserve">Ensemble des prénoms de naissance (renvoyés par INSi)</t>
  </si>
  <si>
    <t>firstnameslist</t>
  </si>
  <si>
    <t xml:space="preserve">Date de naissance</t>
  </si>
  <si>
    <t xml:space="preserve">Date de naissance du patient</t>
  </si>
  <si>
    <t>birthDate</t>
  </si>
  <si>
    <t xml:space="preserve">Sexe </t>
  </si>
  <si>
    <t xml:space="preserve">Sexe du patient</t>
  </si>
  <si>
    <t>sex</t>
  </si>
  <si>
    <t xml:space="preserve">ENUM: U, F, M, O</t>
  </si>
  <si>
    <t xml:space="preserve">Code lieu de naissance</t>
  </si>
  <si>
    <t xml:space="preserve">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</si>
  <si>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</si>
  <si>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 xml:space="preserve">code insee</t>
  </si>
  <si>
    <t xml:space="preserve">Traits non stricts de l'identité</t>
  </si>
  <si>
    <t>nonstrictINStraits</t>
  </si>
  <si>
    <t xml:space="preserve">Nom usuel </t>
  </si>
  <si>
    <t xml:space="preserve">Nom porté dans la vie courante. Le nom utilisé peut être similaire au nom de naissance.</t>
  </si>
  <si>
    <t>customaryname</t>
  </si>
  <si>
    <t>Vn</t>
  </si>
  <si>
    <t xml:space="preserve">Nom de la première victime</t>
  </si>
  <si>
    <t xml:space="preserve">Prénom usuel</t>
  </si>
  <si>
    <t xml:space="preserve">Prénom porté dans la vie courante. Le prénom utilisé peut être l’un des prénom(s) de naissance ou tout autre prénom choisi par l’usager.</t>
  </si>
  <si>
    <t>Jeanne</t>
  </si>
  <si>
    <t>customaryfirstname</t>
  </si>
  <si>
    <t>Vp</t>
  </si>
  <si>
    <t xml:space="preserve">Prénom de la première victime</t>
  </si>
  <si>
    <t xml:space="preserve">Contact patient</t>
  </si>
  <si>
    <r>
      <t xml:space="preserve"># voir </t>
    </r>
    <r>
      <rPr>
        <i/>
        <sz val="11"/>
        <rFont val="Calibri"/>
        <scheme val="minor"/>
      </rPr>
      <t xml:space="preserve">callerContact </t>
    </r>
    <r>
      <rPr>
        <sz val="11"/>
        <rFont val="Calibri"/>
        <scheme val="minor"/>
      </rPr>
      <t xml:space="preserve">(type contact)</t>
    </r>
  </si>
  <si>
    <t xml:space="preserve">Type et valeur des URI utilisées par le patient concerné</t>
  </si>
  <si>
    <t>patientContact</t>
  </si>
  <si>
    <t xml:space="preserve">REGEX: tel:([#\+\*]|37000|00+)?[0-9]{2,15}</t>
  </si>
  <si>
    <t xml:space="preserve">Adresse patient</t>
  </si>
  <si>
    <t xml:space="preserve">Voir pour ajouter l'adresse postale du patient uniquement : pas besoin du niveau de détail de l'adresse d'intervention qui est un objet différent</t>
  </si>
  <si>
    <t>patientAddress</t>
  </si>
  <si>
    <t>personalAddress</t>
  </si>
  <si>
    <t>Adresse</t>
  </si>
  <si>
    <r>
      <t xml:space="preserve"># Voir </t>
    </r>
    <r>
      <rPr>
        <i/>
        <sz val="11"/>
        <rFont val="Calibri"/>
        <scheme val="minor"/>
      </rPr>
      <t>detailedAdress</t>
    </r>
  </si>
  <si>
    <t>detailedAddress</t>
  </si>
  <si>
    <t>Ville</t>
  </si>
  <si>
    <r>
      <t xml:space="preserve"># Voir</t>
    </r>
    <r>
      <rPr>
        <i/>
        <sz val="11"/>
        <rFont val="Calibri"/>
        <scheme val="minor"/>
      </rPr>
      <t xml:space="preserve"> city</t>
    </r>
  </si>
  <si>
    <t xml:space="preserve">Médecin traitant </t>
  </si>
  <si>
    <t>personalGP</t>
  </si>
  <si>
    <t xml:space="preserve">Nom du médecin traitant du patient si connu</t>
  </si>
  <si>
    <t>GPname</t>
  </si>
  <si>
    <t xml:space="preserve">Prénom du médecin traitant du patient si connu</t>
  </si>
  <si>
    <t>GPfirstname</t>
  </si>
  <si>
    <t xml:space="preserve">Numéro RPPS du médecin traitant</t>
  </si>
  <si>
    <t>GPID</t>
  </si>
  <si>
    <t>RPPS</t>
  </si>
  <si>
    <t xml:space="preserve">Adresse medecin</t>
  </si>
  <si>
    <r>
      <t xml:space="preserve"># voir</t>
    </r>
    <r>
      <rPr>
        <i/>
        <sz val="11"/>
        <rFont val="Calibri"/>
        <scheme val="minor"/>
      </rPr>
      <t xml:space="preserve"> patientAddress</t>
    </r>
    <r>
      <rPr>
        <sz val="11"/>
        <rFont val="Calibri"/>
        <scheme val="minor"/>
      </rPr>
      <t xml:space="preserve"> (type personalAddress)</t>
    </r>
  </si>
  <si>
    <t>GPAddress</t>
  </si>
  <si>
    <t xml:space="preserve">Contact médecin</t>
  </si>
  <si>
    <r>
      <t xml:space="preserve"># voir </t>
    </r>
    <r>
      <rPr>
        <i/>
        <sz val="11"/>
        <rFont val="Calibri"/>
        <scheme val="minor"/>
      </rPr>
      <t>callerContact</t>
    </r>
    <r>
      <rPr>
        <sz val="11"/>
        <rFont val="Calibri"/>
        <scheme val="minor"/>
      </rPr>
      <t xml:space="preserve"> (type contact)</t>
    </r>
  </si>
  <si>
    <t>GPContact</t>
  </si>
  <si>
    <t xml:space="preserve">Décrit le motif de recours médico-secouriste spécifique au patient concerné (MR). Référentiel : nomenclature CISU.</t>
  </si>
  <si>
    <t>patientwhatsHappen</t>
  </si>
  <si>
    <t xml:space="preserve">Informations patient</t>
  </si>
  <si>
    <t>patinfo</t>
  </si>
  <si>
    <t xml:space="preserve">pour la partie patient, vérifier que tous les champs du RPIS sont bien pris en compte &gt; ajouter ce qui manque ; utiliser les mêmes nomenclatures</t>
  </si>
  <si>
    <t>Poids</t>
  </si>
  <si>
    <t xml:space="preserve">Poids en kilogrammes</t>
  </si>
  <si>
    <t>weight</t>
  </si>
  <si>
    <t>Taille</t>
  </si>
  <si>
    <t xml:space="preserve">Taille en centimètres</t>
  </si>
  <si>
    <t>Age</t>
  </si>
  <si>
    <t xml:space="preserve">Age du patient (Norme ISO_8601)</t>
  </si>
  <si>
    <t>6Y</t>
  </si>
  <si>
    <t>age</t>
  </si>
  <si>
    <t xml:space="preserve">REGEX: </t>
  </si>
  <si>
    <t xml:space="preserve">Régulation médicale</t>
  </si>
  <si>
    <t xml:space="preserve">Données spécifiques à la régulation médicale</t>
  </si>
  <si>
    <t>medicalAnalysis</t>
  </si>
  <si>
    <t xml:space="preserve">Faut-il créer un type de message à part pour gérer le transfert du dossier médical ? </t>
  </si>
  <si>
    <t xml:space="preserve"># Voir patientcaseID</t>
  </si>
  <si>
    <t xml:space="preserve">ID du patient concerné, lorsque le patient existe et est identifié</t>
  </si>
  <si>
    <t xml:space="preserve">Notes de régulation</t>
  </si>
  <si>
    <t xml:space="preserve">Notes médicales</t>
  </si>
  <si>
    <t>medicalfile</t>
  </si>
  <si>
    <t xml:space="preserve">Professionnel de santé qui réalise l'interrogatoire</t>
  </si>
  <si>
    <r>
      <t xml:space="preserve"># Voir </t>
    </r>
    <r>
      <rPr>
        <i/>
        <sz val="11"/>
        <rFont val="Calibri"/>
        <scheme val="minor"/>
      </rPr>
      <t>operators</t>
    </r>
  </si>
  <si>
    <t xml:space="preserve">Observations médicales du professionnel de santé qui réalise l'interrogatoire</t>
  </si>
  <si>
    <t>Antécédents</t>
  </si>
  <si>
    <t xml:space="preserve">Antécédents médicaux </t>
  </si>
  <si>
    <t>medicalhistory</t>
  </si>
  <si>
    <t xml:space="preserve">Complément antecédents</t>
  </si>
  <si>
    <t xml:space="preserve">Texte libre a utiliser au besoin si nomenclature non implémentée,et/ou précisions à apporter</t>
  </si>
  <si>
    <t>Traitements</t>
  </si>
  <si>
    <t xml:space="preserve">Traitements pris par le patient</t>
  </si>
  <si>
    <t>treatments</t>
  </si>
  <si>
    <t xml:space="preserve">Compléments traitements</t>
  </si>
  <si>
    <t>Allergies</t>
  </si>
  <si>
    <t xml:space="preserve">Texte libre pour décrire les allergies du patient</t>
  </si>
  <si>
    <t xml:space="preserve">Autres Commentaires</t>
  </si>
  <si>
    <t xml:space="preserve">Champ libre pour compléter les informations du dossier médical (notes médicales)</t>
  </si>
  <si>
    <t>Décisions</t>
  </si>
  <si>
    <t xml:space="preserve">Mesures prises par le Samu-Centre 15 en réponse à la demande exprimée en fonction de l’événement et de la situation du ou des patients</t>
  </si>
  <si>
    <t>patPathway</t>
  </si>
  <si>
    <t>patientPathway</t>
  </si>
  <si>
    <t xml:space="preserve">Type de décision</t>
  </si>
  <si>
    <t xml:space="preserve">Type de décision prise</t>
  </si>
  <si>
    <t xml:space="preserve">conseil médical  / décision d’intervention / décision d’orientation et de transport / Pas de décision supplémentaire</t>
  </si>
  <si>
    <t>decisiontype</t>
  </si>
  <si>
    <t xml:space="preserve">ENUM : Conseil médical, Décision d’intervention, Décision d’orientation et de transport, Pas de décision supplémentaire</t>
  </si>
  <si>
    <t xml:space="preserve">nomemclature guide de regul</t>
  </si>
  <si>
    <t>Orientation</t>
  </si>
  <si>
    <t xml:space="preserve">Décision(s) d'orientation prise par le médecin régulateur</t>
  </si>
  <si>
    <t>orientation</t>
  </si>
  <si>
    <t xml:space="preserve">Voir pour  liaison avec les moyens mobilisés =  ID de la ressource ? </t>
  </si>
  <si>
    <t xml:space="preserve">Vecteur de transport</t>
  </si>
  <si>
    <t xml:space="preserve">Type de transport engagé pour la prise en charge du patient</t>
  </si>
  <si>
    <t xml:space="preserve">SMUR </t>
  </si>
  <si>
    <t>rtypeTransport</t>
  </si>
  <si>
    <t xml:space="preserve">Voir pour liaison avec les moyens mobilisés ?</t>
  </si>
  <si>
    <t xml:space="preserve">Niveau de médicalisation</t>
  </si>
  <si>
    <t xml:space="preserve">Type d’équipe (médical, paramédicale, non médicale, standard, incomplete, ...)</t>
  </si>
  <si>
    <t xml:space="preserve">Médical, paramédical, secouriste</t>
  </si>
  <si>
    <t>teamMedicalLevel</t>
  </si>
  <si>
    <t>R[X]</t>
  </si>
  <si>
    <t>Destination</t>
  </si>
  <si>
    <t>patdestination</t>
  </si>
  <si>
    <t xml:space="preserve">Voir pour  liaison avec les moyens mobilisés ?</t>
  </si>
  <si>
    <t xml:space="preserve">numero FINESS de l'EG</t>
  </si>
  <si>
    <t>Etablissement</t>
  </si>
  <si>
    <t>facility</t>
  </si>
  <si>
    <t>service</t>
  </si>
  <si>
    <t>Autre</t>
  </si>
  <si>
    <t>other</t>
  </si>
  <si>
    <t xml:space="preserve">Niveau de soin</t>
  </si>
  <si>
    <t>R1/R2/R3/R4</t>
  </si>
  <si>
    <t>carelevel</t>
  </si>
  <si>
    <t xml:space="preserve">ENUM: R1, R2, R3, R4</t>
  </si>
  <si>
    <t xml:space="preserve">A retravailler</t>
  </si>
  <si>
    <t xml:space="preserve">Hypothèses de régulation médicale</t>
  </si>
  <si>
    <t>hypothesis</t>
  </si>
  <si>
    <t xml:space="preserve">Hypothèse de régulation médicale principale</t>
  </si>
  <si>
    <t xml:space="preserve">Hypothese diagnostique principale émise par le médecin régulateur du CRAA</t>
  </si>
  <si>
    <t>mainDiagnosis</t>
  </si>
  <si>
    <t xml:space="preserve">Hypothèses de régulation médicale secondaires</t>
  </si>
  <si>
    <t xml:space="preserve">Hypotheses diagnostiques secondaires émises par le médecin régulateur du CRAA</t>
  </si>
  <si>
    <t>otherDiagnosis</t>
  </si>
  <si>
    <t xml:space="preserve">Diagnostic de l'effecteur</t>
  </si>
  <si>
    <t xml:space="preserve">Diagnostic posé par le médecin effecteur qui se trouve sur les lieux de l'affaire</t>
  </si>
  <si>
    <t>resourceDiagnosis</t>
  </si>
  <si>
    <t>CIM11?</t>
  </si>
  <si>
    <t xml:space="preserve">Nouvelle alerte</t>
  </si>
  <si>
    <t xml:space="preserve"># Voir alerte initiale</t>
  </si>
  <si>
    <t xml:space="preserve">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</si>
  <si>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</si>
  <si>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</si>
  <si>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 xml:space="preserve">Informations complémentaires</t>
  </si>
  <si>
    <t>additionalInformation</t>
  </si>
  <si>
    <t xml:space="preserve">Clé valeur adaptable</t>
  </si>
  <si>
    <t xml:space="preserve">Permet de rajouter quelques paires de champs</t>
  </si>
  <si>
    <t>customMap</t>
  </si>
  <si>
    <t>0..3</t>
  </si>
  <si>
    <t>Clé</t>
  </si>
  <si>
    <t xml:space="preserve">Nom de la balise</t>
  </si>
  <si>
    <t>neighborhood</t>
  </si>
  <si>
    <t>key</t>
  </si>
  <si>
    <t xml:space="preserve">Libellé correspondant</t>
  </si>
  <si>
    <t>Valeur</t>
  </si>
  <si>
    <t xml:space="preserve">Valeur associée à la clé</t>
  </si>
  <si>
    <t xml:space="preserve">LYON 2e arrondissement</t>
  </si>
  <si>
    <t>value</t>
  </si>
  <si>
    <t>Détails</t>
  </si>
  <si>
    <t xml:space="preserve">Informations complémentaires sur le contexte / utilisation de ce matching additionnel</t>
  </si>
  <si>
    <t xml:space="preserve">Précision sur le quartier d'intervention</t>
  </si>
  <si>
    <t xml:space="preserve">Description de l'affaire/dossier</t>
  </si>
  <si>
    <t xml:space="preserve">Texte libre permettant de donner des informations supplémentaires concernant l'affaire</t>
  </si>
  <si>
    <t>patidvalue</t>
  </si>
  <si>
    <t>patidstatus</t>
  </si>
  <si>
    <t>patidattribute</t>
  </si>
  <si>
    <t>matins</t>
  </si>
  <si>
    <t>matinsvalue</t>
  </si>
  <si>
    <t>matinsoid</t>
  </si>
  <si>
    <t>strictinstraits</t>
  </si>
  <si>
    <t>tel:0606060606</t>
  </si>
  <si>
    <t>patientcontact</t>
  </si>
  <si>
    <t>????</t>
  </si>
  <si>
    <r>
      <t xml:space="preserve"># Voir </t>
    </r>
    <r>
      <rPr>
        <i/>
        <sz val="11"/>
        <color indexed="64"/>
        <rFont val="Calibri"/>
        <scheme val="minor"/>
      </rPr>
      <t>detailedAdress</t>
    </r>
  </si>
  <si>
    <r>
      <t xml:space="preserve"># Voir</t>
    </r>
    <r>
      <rPr>
        <i/>
        <sz val="11"/>
        <color indexed="64"/>
        <rFont val="Calibri"/>
        <scheme val="minor"/>
      </rPr>
      <t xml:space="preserve"> city</t>
    </r>
  </si>
  <si>
    <t xml:space="preserve">personal GP</t>
  </si>
  <si>
    <t>gpname</t>
  </si>
  <si>
    <t>gpfirstname</t>
  </si>
  <si>
    <t xml:space="preserve">Numéro RPPS du médecin traitant ?</t>
  </si>
  <si>
    <t>gpID</t>
  </si>
  <si>
    <t xml:space="preserve">Numéro de téléphone</t>
  </si>
  <si>
    <t xml:space="preserve">N° de téléphone du médecin traitant du patient</t>
  </si>
  <si>
    <t>pgphone</t>
  </si>
  <si>
    <t xml:space="preserve">Age du patient</t>
  </si>
  <si>
    <t>emsi</t>
  </si>
  <si>
    <t> </t>
  </si>
  <si>
    <t xml:space="preserve">Liens existants</t>
  </si>
  <si>
    <r>
      <t xml:space="preserve">Description EMSI (EN) </t>
    </r>
    <r>
      <rPr>
        <b/>
        <i/>
        <sz val="11"/>
        <color indexed="65"/>
        <rFont val="Calibri"/>
      </rPr>
      <t xml:space="preserve">- informatif</t>
    </r>
  </si>
  <si>
    <t xml:space="preserve">Usage NexSIS</t>
  </si>
  <si>
    <t xml:space="preserve">Cardinalité DC</t>
  </si>
  <si>
    <t xml:space="preserve">Cardinalité EO</t>
  </si>
  <si>
    <t xml:space="preserve"># cardinalité DC vs EO</t>
  </si>
  <si>
    <r>
      <t xml:space="preserve">Format (ou </t>
    </r>
    <r>
      <rPr>
        <i/>
        <sz val="11"/>
        <color indexed="65"/>
        <rFont val="Calibri"/>
      </rPr>
      <t>type</t>
    </r>
    <r>
      <rPr>
        <sz val="11"/>
        <color indexed="65"/>
        <rFont val="Calibri"/>
      </rPr>
      <t>)</t>
    </r>
  </si>
  <si>
    <t>Nomenclatures</t>
  </si>
  <si>
    <t>Contexte</t>
  </si>
  <si>
    <t xml:space="preserve">L'objet contexte fournit certaines informations contextuelles pertienentes pour l'échange opérationnel</t>
  </si>
  <si>
    <t xml:space="preserve">Identifies the context of the EMSI.</t>
  </si>
  <si>
    <t>CONTEXT</t>
  </si>
  <si>
    <t>context</t>
  </si>
  <si>
    <t xml:space="preserve">A constituer par le rédacteur du présent EMSI pour être unique, il est préconisé de reprendre la valeur du champ messageId de l'entête RC-DE.</t>
  </si>
  <si>
    <t xml:space="preserve">Provides the identifier of the EMSI. It shall be unique.</t>
  </si>
  <si>
    <t xml:space="preserve">Longueur maximale : 40 caractères</t>
  </si>
  <si>
    <t>Mode</t>
  </si>
  <si>
    <t xml:space="preserve">Valeur constante dans le cadre des échanges LRM-NexSIS : ACTUAL</t>
  </si>
  <si>
    <t xml:space="preserve">States whether the EMSI is related to an actual event (ACTUAL value), an exercise (EXERCS value) or a test (SYSTEM value) for messages that support alert network internal functions or (TEST value) for technical testing only, all recipients disregard.</t>
  </si>
  <si>
    <t>MODE</t>
  </si>
  <si>
    <t xml:space="preserve">ENUM: ACTUAL, EXERCS, SYSTEM, TEST</t>
  </si>
  <si>
    <t xml:space="preserve">- A valoriser avec la valeur "ALERT" lors du premier échange entre systèmes.
- A valoriser avec la valeur constante "UPDATE" ensuite.
Peut ne pas être interprété par les LRM.</t>
  </si>
  <si>
    <t xml:space="preserve">Describes the nature of the message. </t>
  </si>
  <si>
    <t>UPDATE</t>
  </si>
  <si>
    <t>MSGTYPE</t>
  </si>
  <si>
    <t xml:space="preserve">ENUM: ACK, ALERT, CANCEL, ERROR, UPDATE</t>
  </si>
  <si>
    <t xml:space="preserve">Date et heure de création</t>
  </si>
  <si>
    <t xml:space="preserve">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</si>
  <si>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 xml:space="preserve">Describes the date and time when the EMSI was created.</t>
  </si>
  <si>
    <t>2022-09-27T08:25:54+02:00</t>
  </si>
  <si>
    <t>CREATION</t>
  </si>
  <si>
    <t>Lien</t>
  </si>
  <si>
    <t>Optionnel</t>
  </si>
  <si>
    <t xml:space="preserve">Provides a link to one or more EMSI files</t>
  </si>
  <si>
    <t>LINK</t>
  </si>
  <si>
    <t xml:space="preserve">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</si>
  <si>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 xml:space="preserve">Rôle du lien</t>
  </si>
  <si>
    <t xml:space="preserve">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</si>
  <si>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 xml:space="preserve">Define the relation of the linked EMSI.</t>
  </si>
  <si>
    <t>ADDSTO</t>
  </si>
  <si>
    <t>LINK_ROLE</t>
  </si>
  <si>
    <t xml:space="preserve">ENUM: ADDSTO, SPRSDS</t>
  </si>
  <si>
    <t>Niveau</t>
  </si>
  <si>
    <t xml:space="preserve">A valoriser avec la valeur constante "OPR" dans le cadre du message EMSI-EO</t>
  </si>
  <si>
    <t xml:space="preserve">Describes the level of the node creating this EMSI file.</t>
  </si>
  <si>
    <t>OPR</t>
  </si>
  <si>
    <t>LEVEL</t>
  </si>
  <si>
    <t xml:space="preserve">ENUM: STRTGC, OPR, TACTCL</t>
  </si>
  <si>
    <t xml:space="preserve">Niveau de classification</t>
  </si>
  <si>
    <t xml:space="preserve">Optionnel
Dans NexSIS ; 
Les messages transmis par NexSIS auront un champ valorisé avec systématiquement le même code: "RESTRC"=restricted
Les LRM doivent également renseigner la valeur "RESTRC"</t>
  </si>
  <si>
    <t xml:space="preserve">Describes the security classification of the EMSI.</t>
  </si>
  <si>
    <t>RESTRC</t>
  </si>
  <si>
    <t>SECLASS</t>
  </si>
  <si>
    <t xml:space="preserve">ENUM: CONFID, RESTRC, SECRET, TOPSRT, UNCLAS, UNMARK</t>
  </si>
  <si>
    <t xml:space="preserve">Texte libre</t>
  </si>
  <si>
    <t xml:space="preserve">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</si>
  <si>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 xml:space="preserve">Allows free text description. Max 500 characters</t>
  </si>
  <si>
    <t xml:space="preserve">Contexte de grand incendie à Nantes</t>
  </si>
  <si>
    <t>FREETEXT</t>
  </si>
  <si>
    <t>Origine</t>
  </si>
  <si>
    <t xml:space="preserve">Provides the identity of the creator of the EMSI.</t>
  </si>
  <si>
    <t>ORIGIN</t>
  </si>
  <si>
    <t>origin</t>
  </si>
  <si>
    <t xml:space="preserve">Origine ID</t>
  </si>
  <si>
    <t xml:space="preserve">Optionnel, identifiant du service à l'origine de l'EMSI
Se référer au DSF pour la structure normée des organisations
Le format est le suivant {pays}.{domaine}.{code département}.{organisation}.{structure interne}*.{unité fonctionnelle}*.</t>
  </si>
  <si>
    <t xml:space="preserve">The unique identifier of an organization
element.</t>
  </si>
  <si>
    <t>fr.health.44.samu44</t>
  </si>
  <si>
    <t>ORG_ID</t>
  </si>
  <si>
    <t xml:space="preserve">ID d'utilisateur de l'origine</t>
  </si>
  <si>
    <t xml:space="preserve">Optionnel, identifiant de l'opérateur du service à l'origine de l'EMSI</t>
  </si>
  <si>
    <t xml:space="preserve">It provides the unique identifier of the user who created the EMSI. </t>
  </si>
  <si>
    <t>USER_ID</t>
  </si>
  <si>
    <t xml:space="preserve">Nom Origine </t>
  </si>
  <si>
    <t xml:space="preserve">Optionnel
A constituer par le rédacteur pour être intelligible (exemple [structure].[nom])</t>
  </si>
  <si>
    <t xml:space="preserve">It provides the name which identifies the agency and the EMSI node.
NOTE: Subsequently, other information such as contact point,
telephone number or address can be provided in this element.</t>
  </si>
  <si>
    <t>samu44</t>
  </si>
  <si>
    <t>NAME</t>
  </si>
  <si>
    <t xml:space="preserve">Informations exterieures </t>
  </si>
  <si>
    <t xml:space="preserve">Optionnel
Permettra à terme d'indiquer des liens vers des objets du SGV de NexSIS</t>
  </si>
  <si>
    <t xml:space="preserve">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</si>
  <si>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</si>
  <si>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</si>
  <si>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 xml:space="preserve">Allows free text description of the external information.</t>
  </si>
  <si>
    <t xml:space="preserve">URI informations extérieures</t>
  </si>
  <si>
    <t xml:space="preserve">Provides a full absolute URI</t>
  </si>
  <si>
    <t>289d6939-d225-4c71-9a56-68c03ada2f5e</t>
  </si>
  <si>
    <t xml:space="preserve">Describes the type of the attached information. Table B.7 — CONTEXT EXTERNAL_INFO TYPE</t>
  </si>
  <si>
    <t>SPRSDS</t>
  </si>
  <si>
    <t>TYPE</t>
  </si>
  <si>
    <t xml:space="preserve">Niveau d'urgence de l'événement</t>
  </si>
  <si>
    <t xml:space="preserve">Niveau d'urgence pour l'affaire en cours
Dans le cadre des échanges LRM-NexSIS, optionnel</t>
  </si>
  <si>
    <t xml:space="preserve">Defines the urgency of the message. </t>
  </si>
  <si>
    <t>URGENT</t>
  </si>
  <si>
    <t>URGENCY</t>
  </si>
  <si>
    <t xml:space="preserve">ENUM: URGENT, NOT_URGENT</t>
  </si>
  <si>
    <t>Evenement</t>
  </si>
  <si>
    <t xml:space="preserve">Objet générique EVENT</t>
  </si>
  <si>
    <t xml:space="preserve">Describes the event that the EMSI relates to.</t>
  </si>
  <si>
    <t>EVENT</t>
  </si>
  <si>
    <t>event</t>
  </si>
  <si>
    <t xml:space="preserve">Identifiant local de l'affaire</t>
  </si>
  <si>
    <t xml:space="preserve">Identifiant local de l'affaire dans le système du partenaire emetteur</t>
  </si>
  <si>
    <t xml:space="preserve">Describes the identifier of the event for the creator of the EMSI. Unique inside the node.</t>
  </si>
  <si>
    <t xml:space="preserve">Nom donné à l'événement</t>
  </si>
  <si>
    <t xml:space="preserve">Optionnel
Dans nexSIS; [libelle NF 1 métier] &amp; " - " &amp; [libelle TL 1 métier] &amp; " - " &amp; [libellé commune]</t>
  </si>
  <si>
    <t xml:space="preserve">Provides a name for the event. It is the responsibility of the node to have unique event names.</t>
  </si>
  <si>
    <t xml:space="preserve">Grand Incendie Nantes</t>
  </si>
  <si>
    <t xml:space="preserve">Identifiant de l'affaire</t>
  </si>
  <si>
    <t xml:space="preserve">Identifiant d’affaire partagé issu du message RC-EDA transmis en amont
NB : Dans le cas d’un partage initié par un SAMU, on peut avoir EVENT.ID = EVENT.MAIN_EVENT_ID</t>
  </si>
  <si>
    <t xml:space="preserve">Provides a link to the main event ift he current event is a sub-event of this main event</t>
  </si>
  <si>
    <t>MAIN_EVENT_ID</t>
  </si>
  <si>
    <t xml:space="preserve">Type de l'événement</t>
  </si>
  <si>
    <t xml:space="preserve">The type of the event, which is the collation of
several facets.</t>
  </si>
  <si>
    <t>ETYPE</t>
  </si>
  <si>
    <t>etype</t>
  </si>
  <si>
    <t xml:space="preserve">Catégorie d'événement</t>
  </si>
  <si>
    <t xml:space="preserve">Le champ peut ne pas être interprété ou renseigné avec une valeur comme 'UKN' = 'UNKOWN'
A constituer depuis ref_mapping_EMSI&lt;ETYPE&gt;&lt;CATEGORY&gt;_NEXSIS</t>
  </si>
  <si>
    <t xml:space="preserve">The description of the scenario which leads to the event. Table B.12 — EVENT ETYPE CATEGORY</t>
  </si>
  <si>
    <t>FIR</t>
  </si>
  <si>
    <t>CATEGORY</t>
  </si>
  <si>
    <t xml:space="preserve">NOMENCLATURE: EMSI-EVENT.ETYPE.CATEGORY</t>
  </si>
  <si>
    <t>Acteurs</t>
  </si>
  <si>
    <t xml:space="preserve">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</si>
  <si>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 xml:space="preserve">Describes the type of the endangered object(s). Table B.11 — EVENT ETYPE ACTOR</t>
  </si>
  <si>
    <t>PPL/GRP</t>
  </si>
  <si>
    <t>ACTOR</t>
  </si>
  <si>
    <t xml:space="preserve">NOMENCLATURE: EMSI-EVENT.ETYPE.ACTOR</t>
  </si>
  <si>
    <t xml:space="preserve">Type de localisation</t>
  </si>
  <si>
    <t xml:space="preserve">Le champ peut ne pas être affiché. Par défaut, possible de renvoyer le code "OTH" =  "OTHER"</t>
  </si>
  <si>
    <t xml:space="preserve">Describes the type of the location where the event is taking place. Table B.14 — EVENT ETYPE LOCTYPE</t>
  </si>
  <si>
    <t>URB/STRT</t>
  </si>
  <si>
    <t>LOCTYPE</t>
  </si>
  <si>
    <t>Environnement</t>
  </si>
  <si>
    <t xml:space="preserve">Describes the general environment (or context) of the event. Table B.13 — EVENT ETYPE ENV</t>
  </si>
  <si>
    <t>CDIS/RIOT</t>
  </si>
  <si>
    <t>ENV</t>
  </si>
  <si>
    <t xml:space="preserve">NOMENCLATURE: EMSI-EVENT.ETYPE.ENV</t>
  </si>
  <si>
    <t>Source</t>
  </si>
  <si>
    <t xml:space="preserve">Describes the origin of the declaration of the event.
Possible values are: COMFOR (computer forecast), HUMDED (human deduction), HUMOBS (human observation), SENSOR (sensor observation).</t>
  </si>
  <si>
    <t>HUMOBS</t>
  </si>
  <si>
    <t>SOURCE</t>
  </si>
  <si>
    <t xml:space="preserve">ENUM: COMFOR, HUMDED, HUMOBS, SENSOR</t>
  </si>
  <si>
    <t xml:space="preserve">Echelle de sévérité de l'environnement</t>
  </si>
  <si>
    <t xml:space="preserve">Optionnel, Niveau de criticité de l'opération</t>
  </si>
  <si>
    <t xml:space="preserve">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</si>
  <si>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</si>
  <si>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 xml:space="preserve">ENUM: 1, 2, 3, 4, 5</t>
  </si>
  <si>
    <t>Fiabilité</t>
  </si>
  <si>
    <t xml:space="preserve">Prend une valeur entière entre 0 et 100, et décrit à quel point l'alerte associée à l'événement est fiable
Optionnel</t>
  </si>
  <si>
    <t xml:space="preserve">Provides a percentage probability of occurrence of the event.
NOTE: This is typically used for computerised prediction of a future event such as a flood prediction according to meteorological models.</t>
  </si>
  <si>
    <t>CERTAINTY</t>
  </si>
  <si>
    <t xml:space="preserve">Date de déclaration de l'event</t>
  </si>
  <si>
    <t xml:space="preserve">Dans le cadre d'une demande de concours, ce champ est valorisé avec la date/heure de création de l'affaire ou de l'opération.
NexSIS transmettra la date/heure de création de l'opération dans ses systèmes (qui peut diverger de la date/heure de création de l'affaire)</t>
  </si>
  <si>
    <t xml:space="preserve">Describes the date and time of the declaration of the event. This may refer to a future occurrence.</t>
  </si>
  <si>
    <t>2022-09-27T08:24:50+02:00</t>
  </si>
  <si>
    <t>DECL_DATIME</t>
  </si>
  <si>
    <t xml:space="preserve">Décrit la date et le lieu de l'événement</t>
  </si>
  <si>
    <t xml:space="preserve">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</si>
  <si>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 xml:space="preserve">Describes the date and time of the occur- rence of the event. This may refer to a future occurrence.</t>
  </si>
  <si>
    <t>2022-09-27T08:20:50+02:00</t>
  </si>
  <si>
    <t>OCC_DATIME</t>
  </si>
  <si>
    <t xml:space="preserve">Date à laquelle l'observation la plus récente a été réalisée</t>
  </si>
  <si>
    <t xml:space="preserve">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</si>
  <si>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 xml:space="preserve">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</si>
  <si>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</si>
  <si>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</si>
  <si>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</si>
  <si>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</si>
  <si>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 xml:space="preserve">Describes the current status of the event.</t>
  </si>
  <si>
    <t>IPR</t>
  </si>
  <si>
    <t>STATUS</t>
  </si>
  <si>
    <t xml:space="preserve">ENUM: COM, IPR, NST, STOP</t>
  </si>
  <si>
    <t xml:space="preserve">Prédiction sur le risque d'évolution de l'event</t>
  </si>
  <si>
    <t xml:space="preserve">States the predicted evolution of the event.
COM = event complete, IPR = event in progress, NST = event not started, STOP = STOP = event under control, no need for additional resource</t>
  </si>
  <si>
    <t>STABLE</t>
  </si>
  <si>
    <t>RISK_ASSESMENT</t>
  </si>
  <si>
    <t xml:space="preserve">ENUM: NCREA, DECREA, STABLE</t>
  </si>
  <si>
    <t xml:space="preserve">Lien vers d'autres objets événements EMSI</t>
  </si>
  <si>
    <t xml:space="preserve">Optionnel
Peut être renseigné avec les identifiants de l'affaire traitées dans d'autres systèmes partenaires</t>
  </si>
  <si>
    <t xml:space="preserve">Provides the list of events identifiers which may be related to the same event.
The software using the EMSI files in different nodes shall provide the capability to map identifiers for the same event coming from different nodes.</t>
  </si>
  <si>
    <t>REFERENCE</t>
  </si>
  <si>
    <t>reference</t>
  </si>
  <si>
    <t xml:space="preserve">ID de l'organisation</t>
  </si>
  <si>
    <t xml:space="preserve">Identification de l'organisation partenaire</t>
  </si>
  <si>
    <t xml:space="preserve">Defines the unique identifier for a node creating the EMSI.
If the element OTHER_EVENT_ID is provided.</t>
  </si>
  <si>
    <t xml:space="preserve">ID des autres event</t>
  </si>
  <si>
    <t xml:space="preserve">Indique d'autres identifiants utilisés pour l'affaire dans le système partenaire</t>
  </si>
  <si>
    <t xml:space="preserve">States the identifiers for the same event, used by other agencies.</t>
  </si>
  <si>
    <t>samu4412345</t>
  </si>
  <si>
    <t>OTHER_EVENT_ID</t>
  </si>
  <si>
    <t>Victimes</t>
  </si>
  <si>
    <t xml:space="preserve">Dans le cadre d'une demande de concours, optionnel. Le champ peut ne pas être émis ni interprété</t>
  </si>
  <si>
    <t xml:space="preserve">Provides the number of the actual or predicted casualties.
This is the description of the actual casualties if there is no DATIME element or for predicted casualties, at the time of the DATIME element.</t>
  </si>
  <si>
    <t>CASUALTIES</t>
  </si>
  <si>
    <t>casualties</t>
  </si>
  <si>
    <t xml:space="preserve">Le champ doit être renseigné mais peut ne pas être interprété</t>
  </si>
  <si>
    <t xml:space="preserve">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</si>
  <si>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</si>
  <si>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 xml:space="preserve">Timestamp du contexte</t>
  </si>
  <si>
    <t xml:space="preserve">Describes the date and time of the predicted context.</t>
  </si>
  <si>
    <t>2022-09-27T08:00:00+02:00</t>
  </si>
  <si>
    <t>DATIME</t>
  </si>
  <si>
    <t>Décontamination</t>
  </si>
  <si>
    <t xml:space="preserve">Provides the number of casualties who need treatment against CBRN agents in the current context.</t>
  </si>
  <si>
    <t>DECONT</t>
  </si>
  <si>
    <t xml:space="preserve">Triage Rouge</t>
  </si>
  <si>
    <t xml:space="preserve">Optionnel, Triage victime au sens EMSI</t>
  </si>
  <si>
    <t xml:space="preserve">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</si>
  <si>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</si>
  <si>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</si>
  <si>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</si>
  <si>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</si>
  <si>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</si>
  <si>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 xml:space="preserve">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</si>
  <si>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</si>
  <si>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</si>
  <si>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</si>
  <si>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</si>
  <si>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</si>
  <si>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 xml:space="preserve">Provides the number of individuals reported or presumed missing, kidnapped, etc. in the current context.</t>
  </si>
  <si>
    <t>MISSING</t>
  </si>
  <si>
    <t>Evacués</t>
  </si>
  <si>
    <t xml:space="preserve">Provides the number of the evacuated people</t>
  </si>
  <si>
    <t>EVAC</t>
  </si>
  <si>
    <t>evac</t>
  </si>
  <si>
    <t>timestamp</t>
  </si>
  <si>
    <t xml:space="preserve">It provides the date and time of the predicted context.</t>
  </si>
  <si>
    <t>2022-09-27T10:00:00+02:00</t>
  </si>
  <si>
    <t>déplacés</t>
  </si>
  <si>
    <t xml:space="preserve">Provides the number of people who are moved due to the event in the current context.</t>
  </si>
  <si>
    <t>DISPLACED</t>
  </si>
  <si>
    <t>évacués</t>
  </si>
  <si>
    <t xml:space="preserve">Provides the number of individuals who are undergoing the process of being moved in the current context.</t>
  </si>
  <si>
    <t>EVACUATED</t>
  </si>
  <si>
    <t xml:space="preserve">Localisation de l'événement</t>
  </si>
  <si>
    <t xml:space="preserve">Optionnel
En effet, la localisation de l'affaire est déjà renseignée antérieurement et le lieu d'intervention souhaité est précisé dans un objet MISSION. Reprécise les coordonnées GPS de la localisation de l'affaire.</t>
  </si>
  <si>
    <t xml:space="preserve">Provides the geographical location of the event. Several geographical locations could be provided.</t>
  </si>
  <si>
    <t>EGEO</t>
  </si>
  <si>
    <t>egeo</t>
  </si>
  <si>
    <t xml:space="preserve">Date des dernières remontées de localisation</t>
  </si>
  <si>
    <t xml:space="preserve">Optionnel
La localisation de l'affaire est transmise en amont dans un message RC-EDA et le lieu souhaité pour l'intervention est systématiquement reprécisé dans un objet MISSION</t>
  </si>
  <si>
    <t xml:space="preserve">Describes the date and time for this geographical location. When provided, this element provides the date and time for a forecast. If it is not provided, it indicates that the information describes the current situation</t>
  </si>
  <si>
    <t xml:space="preserve">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</si>
  <si>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 xml:space="preserve">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</si>
  <si>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</si>
  <si>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 xml:space="preserve">NOMENCLATURE: EMSI-EVENT.EGEO.TYPE</t>
  </si>
  <si>
    <t xml:space="preserve">Condition météo</t>
  </si>
  <si>
    <t xml:space="preserve">Where several WEATHER elements are present, all are
applicable.
The complete list of values is in the codes dictionary. Table B.10 — EVENT EGEO WEATHER</t>
  </si>
  <si>
    <t>HUM/RAIN</t>
  </si>
  <si>
    <t>WEATHER</t>
  </si>
  <si>
    <t xml:space="preserve">NOMENCLATURE: EMSI-EVENT.EGEO.WEATHER</t>
  </si>
  <si>
    <t xml:space="preserve">Description de l'événement</t>
  </si>
  <si>
    <t xml:space="preserve">Provides free text information for
description of the location and its
significance in the context of the event.</t>
  </si>
  <si>
    <t xml:space="preserve">Un peu de pluie vers 8h</t>
  </si>
  <si>
    <t xml:space="preserve">Position de l'opération</t>
  </si>
  <si>
    <t xml:space="preserve">Provides the position of the EGEO element. All elements of POSITION are optional, but at least one shall be provided. </t>
  </si>
  <si>
    <t>POSITION</t>
  </si>
  <si>
    <t>position</t>
  </si>
  <si>
    <t xml:space="preserve">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</si>
  <si>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</si>
  <si>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 xml:space="preserve">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</si>
  <si>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</si>
  <si>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 xml:space="preserve">Nom de position</t>
  </si>
  <si>
    <t xml:space="preserve">Optionnel, non utilisé par NexSIS nom de lieu</t>
  </si>
  <si>
    <t xml:space="preserve">NOTE: It is the responsibility of the agency to define a consistent approach to naming locations, for example, using names from a particular map, or, in a multi-lingual marked area, such as Belgium or Wales, putting both names in separated by a “/”.</t>
  </si>
  <si>
    <t xml:space="preserve">Optionnel
Dans le cadre de l'interface LRM NexSIS, seul le libellé POINT doit obligatoirement être interprétable par les deux partenaires.
Cf. Nomenclature EMSI - POSITION pour plus de détails</t>
  </si>
  <si>
    <t xml:space="preserve">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</si>
  <si>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</si>
  <si>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 xml:space="preserve">Indication sur l'utilisation de la balise altitude</t>
  </si>
  <si>
    <t xml:space="preserve">Provides the definition of the height parameter in the COORD element.
Values can be: MIN (minimum), MAX (maximum), AVE (average).</t>
  </si>
  <si>
    <t>MIN</t>
  </si>
  <si>
    <t>HEIGHT_ROLE</t>
  </si>
  <si>
    <t xml:space="preserve">Provides the definition of
the coordinate system in the
COORD element.</t>
  </si>
  <si>
    <t>COORDSYS</t>
  </si>
  <si>
    <t>COORD</t>
  </si>
  <si>
    <t>0…n</t>
  </si>
  <si>
    <t xml:space="preserve">Latitude </t>
  </si>
  <si>
    <t xml:space="preserve">dernière coordonnée x  connue de la ressource</t>
  </si>
  <si>
    <t xml:space="preserve">Defines the latitude of the point in the provided coordinate system.</t>
  </si>
  <si>
    <t>47.221866</t>
  </si>
  <si>
    <t>LAT</t>
  </si>
  <si>
    <t xml:space="preserve">Optionnel. Dans le cas où aucun LOC_ID n'est transféré, permet de localiser le lieu d'intervention souhaité
dernière coordonnée y  connue de la ressource
between −90 and +90</t>
  </si>
  <si>
    <t xml:space="preserve">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</si>
  <si>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</si>
  <si>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</si>
  <si>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</si>
  <si>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between −180 and +180</t>
  </si>
  <si>
    <t xml:space="preserve">Defines the height above mean sea level in metres.</t>
  </si>
  <si>
    <t>HEIGHT</t>
  </si>
  <si>
    <t xml:space="preserve">Optionnel. Dans le cas d'un partage de position, les adresses transmises ne sont pas structurées.</t>
  </si>
  <si>
    <t xml:space="preserve">Provides a physical address for this position.</t>
  </si>
  <si>
    <t xml:space="preserve">Nantes centre ville</t>
  </si>
  <si>
    <t>Cause</t>
  </si>
  <si>
    <t xml:space="preserve">Cause of this event. Valid values are: ACC = accidental, DEL = deliberate, NAT = natural</t>
  </si>
  <si>
    <t>ACC</t>
  </si>
  <si>
    <t>CAUSE</t>
  </si>
  <si>
    <t xml:space="preserve">ENUM: ACC, DEL, NAT</t>
  </si>
  <si>
    <t xml:space="preserve">Provides free text information for describing the event. Max 500 characters </t>
  </si>
  <si>
    <t xml:space="preserve">Maison sur le côté droit de la route</t>
  </si>
  <si>
    <t>Missions</t>
  </si>
  <si>
    <t xml:space="preserve">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</si>
  <si>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 xml:space="preserve">Describes the missions which are completed, are ongoing, or are planned and is related to the event and context reported in the EMSI</t>
  </si>
  <si>
    <t>MISSION</t>
  </si>
  <si>
    <t>mission</t>
  </si>
  <si>
    <t xml:space="preserve">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</si>
  <si>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 xml:space="preserve">Defines the type of the mission. Table B.15 — MISSION TYPE</t>
  </si>
  <si>
    <t>SAV/ASC</t>
  </si>
  <si>
    <t xml:space="preserve">NOMENCLATURE: EMSI-MISSION.TYPE</t>
  </si>
  <si>
    <t xml:space="preserve">Contient des commentaires relatifs aux objectifs et  moyens sollicités dans le cadre de la demande de concours. Les équipements supplémentaires souhaités ou le nom/ prénom des patients à prendre en charge peuvent être explicitement indiqués ici.</t>
  </si>
  <si>
    <t xml:space="preserve">Provides free text description of the mission.</t>
  </si>
  <si>
    <t xml:space="preserve">Besoin d'un grand véhicule car patients à prendre en charge volumineux. Ne pas utiliser les gyrophares en approche</t>
  </si>
  <si>
    <t xml:space="preserve">Identifiant de la mission</t>
  </si>
  <si>
    <t xml:space="preserve">Contient un identifiant de demande de concours unique. Cet identifiant sera réutilisable par le partenaire pour répondre à cette demande.
Identifiant unique de la mission dans le système du partenaire la conduisant.</t>
  </si>
  <si>
    <t xml:space="preserve">Defines the unique identifier of the
mission inside the current node.</t>
  </si>
  <si>
    <t>/FF#bb511708-b004-4d7e-8820-1d56c19f1823</t>
  </si>
  <si>
    <t xml:space="preserve">Identifiant de l'organisation propriétaire</t>
  </si>
  <si>
    <t xml:space="preserve">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</si>
  <si>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 xml:space="preserve">Defines the unique identifier of the node which controls the mission. It can be omitted if the mission is controlled by the node which provides the EMSI.</t>
  </si>
  <si>
    <t xml:space="preserve">Nom de la mission</t>
  </si>
  <si>
    <t xml:space="preserve">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</si>
  <si>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 xml:space="preserve">Defines the name for the mission.
For example, “evacuation of the area of Elancourt”.</t>
  </si>
  <si>
    <t>#DEMANDE_CONCOURS#CARENCE#Z.01.00.00#</t>
  </si>
  <si>
    <t xml:space="preserve">Status de la mission</t>
  </si>
  <si>
    <t xml:space="preserve">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</si>
  <si>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 xml:space="preserve">Defines the current status of the mission.</t>
  </si>
  <si>
    <t xml:space="preserve">ENUM: ABO, NST, CANCLD, COM, IPR, PAU</t>
  </si>
  <si>
    <t xml:space="preserve">Début de la mission</t>
  </si>
  <si>
    <t xml:space="preserve">- Dans le cadre d'une réponse à Demande de Concours
Horraire cible pour l'arrivée sur les lieux décrites (peut diverger de l'horaire demandé)
- Dans le cadre d'une mission décrivant les opérations en cours :
Horaire effectif de début de la mission</t>
  </si>
  <si>
    <t xml:space="preserve">Describes the date and time of the Start of the mission.</t>
  </si>
  <si>
    <t>2022-09-27T08:25:00+02:00</t>
  </si>
  <si>
    <t>START_TIME</t>
  </si>
  <si>
    <t xml:space="preserve">Fin de la mission</t>
  </si>
  <si>
    <t xml:space="preserve">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</si>
  <si>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 xml:space="preserve">Describes the date and time of the End of the mission.</t>
  </si>
  <si>
    <t>2022-09-27T08:55:00+02:00</t>
  </si>
  <si>
    <t>END_TIME</t>
  </si>
  <si>
    <t xml:space="preserve">Ressource engagée</t>
  </si>
  <si>
    <t xml:space="preserve">Liste des identifiants des ressources engagées dans la mission (voire RESSOURCE.ID)</t>
  </si>
  <si>
    <t xml:space="preserve">Defines the link with the description in the RESOURCE/ID element(s).</t>
  </si>
  <si>
    <t xml:space="preserve">77_45102#VSAV 1#</t>
  </si>
  <si>
    <t>RESOURCE_ID</t>
  </si>
  <si>
    <t xml:space="preserve">Missions parentes</t>
  </si>
  <si>
    <t xml:space="preserve">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</si>
  <si>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 xml:space="preserve">Defines the list of the missions which shall be completed before the beginning of this mission.</t>
  </si>
  <si>
    <t>PARENT_MISSION_ID</t>
  </si>
  <si>
    <t xml:space="preserve">Missions filles</t>
  </si>
  <si>
    <t xml:space="preserve">Cf. DSF pour l'organisation liens entre MISSION (sous-section "Découpage de l'opération en missions")</t>
  </si>
  <si>
    <t xml:space="preserve">Defines the list of the missions which shall start when this mission is finished.</t>
  </si>
  <si>
    <t>CHILD_MISSION_ID</t>
  </si>
  <si>
    <t xml:space="preserve">Mission principale</t>
  </si>
  <si>
    <t xml:space="preserve">-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</si>
  <si>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</si>
  <si>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</si>
  <si>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</si>
  <si>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 xml:space="preserve">Position de la mission</t>
  </si>
  <si>
    <t xml:space="preserve"># Voir Position de l'opération</t>
  </si>
  <si>
    <t xml:space="preserve">Reprécise les coordonnées GPS du lieu d’intervention souhaité et fait le lien avec une localisation partagée préalablement en détails dans un message d’échange d’affaire.</t>
  </si>
  <si>
    <t xml:space="preserve">Si adresse intervention différente de mission, KO pour la santé. </t>
  </si>
  <si>
    <t xml:space="preserve">Priorité de la mission</t>
  </si>
  <si>
    <t xml:space="preserve">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</si>
  <si>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 xml:space="preserve">Defines the priority level for this mission. An integer from 0 = low priority to 5 = highest priority</t>
  </si>
  <si>
    <t>PRIORITY</t>
  </si>
  <si>
    <t xml:space="preserve">ENUM: 0, 1, 2, 3, 4, 5</t>
  </si>
  <si>
    <t>Ressource</t>
  </si>
  <si>
    <t xml:space="preserve">Objet resource pouvant modéliser un véhicule, du personnel, du matériel etc</t>
  </si>
  <si>
    <t xml:space="preserve">Describes the resources (human, vehicles, other hardware, etc...) which the EMSI node has the authority to deploy and is related to the event and context reported in the EMSI</t>
  </si>
  <si>
    <t>RESOURCE</t>
  </si>
  <si>
    <t xml:space="preserve">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</si>
  <si>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</si>
  <si>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 xml:space="preserve">Provides a detailed description of the resource</t>
  </si>
  <si>
    <t>RTYPE</t>
  </si>
  <si>
    <t>rtype</t>
  </si>
  <si>
    <t xml:space="preserve">Classes de la ressource</t>
  </si>
  <si>
    <t xml:space="preserve">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</si>
  <si>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 xml:space="preserve">Describes the type of the resource: rescue team, vehicle, tent, water purifier, etc… Table B.19 — RESOURCE RTYPE CLASS</t>
  </si>
  <si>
    <t>MAT/VEH/ROADVE/FRFGTN</t>
  </si>
  <si>
    <t>RCLASS</t>
  </si>
  <si>
    <t xml:space="preserve">NOMENCLATURE: EMSI-RESOURCE.RTYPE.CLASS</t>
  </si>
  <si>
    <t xml:space="preserve">Capacités de la ressource</t>
  </si>
  <si>
    <t xml:space="preserve">Permet d'indiquer les capacités de la ressource d'après le standard EMSI</t>
  </si>
  <si>
    <t xml:space="preserve">Describes the main domains of capabilities and competencies of the resource. Table B.17 — RESOURCE RTYPE CAPABILITY</t>
  </si>
  <si>
    <t>CAPABILITY</t>
  </si>
  <si>
    <t xml:space="preserve">voir DSF pour les détails</t>
  </si>
  <si>
    <t xml:space="preserve">Caractéristiques de la ressource</t>
  </si>
  <si>
    <t xml:space="preserve">Permet d'indiquer des caractéristique physiques de la ressource (hauteur, largeur, longueur et poids).
Le détail de fonctionnement de cette nomenclature est fournie en annexe.</t>
  </si>
  <si>
    <t xml:space="preserve">Provides information about the main
physical characteristics of the resource:
height, weight, size, etc. Table B.18 — RESOURCE RTYPE CHARACTERISTICS</t>
  </si>
  <si>
    <t>CHARACTERISTICS</t>
  </si>
  <si>
    <t xml:space="preserve">ID de la ressource</t>
  </si>
  <si>
    <t xml:space="preserve">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</si>
  <si>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 xml:space="preserve">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</si>
  <si>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 xml:space="preserve">voir description</t>
  </si>
  <si>
    <t xml:space="preserve">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</si>
  <si>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 xml:space="preserve">Defines the unique identifier of the node which controls the resource. It can be omitted if the resource is controlled by the node which provides the EMSI.</t>
  </si>
  <si>
    <t>FR:Administration:44:CASERNENANTES</t>
  </si>
  <si>
    <t xml:space="preserve">Nom de la ressource</t>
  </si>
  <si>
    <t xml:space="preserve">Nom donné à la ressource par le partenaire. L'immatriculation peut être utilisée dans le nom courant des véhicules.
Dans le cas pompier, les véhicules sont nommés
Dans le cas d'équipier, cela peut être leur nom</t>
  </si>
  <si>
    <t xml:space="preserve">Provides a name for this resource (ex: person or team)</t>
  </si>
  <si>
    <t xml:space="preserve">VSAV 1 Nantes</t>
  </si>
  <si>
    <t xml:space="preserve">Description de la ressource</t>
  </si>
  <si>
    <t xml:space="preserve">Texte libre permettant de décrire la ressource où d'ajouter des précisions sur son engagement.
Permet aussi notamment de décrire des attributs librement pour la ressource.
Par exemple, pour un véhicule, sa plaque d'immatriculation.</t>
  </si>
  <si>
    <t xml:space="preserve">Localisation de la ressource</t>
  </si>
  <si>
    <t xml:space="preserve">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</si>
  <si>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 xml:space="preserve">Allows to define several positions of the resource at different times.</t>
  </si>
  <si>
    <t>RGEO</t>
  </si>
  <si>
    <t>rgeo</t>
  </si>
  <si>
    <t xml:space="preserve">Horaire de la localisation</t>
  </si>
  <si>
    <t xml:space="preserve">Horaire associé à l'arrivée de la ressource sur la position. En fonction du TYPE de possition, peut indiquer un horaire de relevé de position, un horaire cible d'arrivée.</t>
  </si>
  <si>
    <t xml:space="preserve">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</si>
  <si>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</si>
  <si>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</si>
  <si>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 xml:space="preserve">If an area can be classified with several types, it shall provide several RGEO elements. Table B.16 — RESOURCE RGEO TYPE</t>
  </si>
  <si>
    <t>CUR</t>
  </si>
  <si>
    <t xml:space="preserve">ENUM: ASP, CUR, INC, STG, TGT</t>
  </si>
  <si>
    <t xml:space="preserve">Permet de rajouter des précisions sur la localisation de la ressource transmise</t>
  </si>
  <si>
    <t xml:space="preserve">Position actualisée du VSAV 1 Nantes</t>
  </si>
  <si>
    <t xml:space="preserve">ID localisation</t>
  </si>
  <si>
    <t xml:space="preserve">Identifiant unique de la position dans le système du partenaire</t>
  </si>
  <si>
    <t xml:space="preserve">Defines the identifier for this geographical
area for later reference. This ID shall be unique inside an event for the node.</t>
  </si>
  <si>
    <t xml:space="preserve">Position géographique</t>
  </si>
  <si>
    <t xml:space="preserve">Détail de la position géographique</t>
  </si>
  <si>
    <t xml:space="preserve">Defines the position of the RESOURCE element. All elements of POSITION are optional, but at least one should be provided</t>
  </si>
  <si>
    <t xml:space="preserve">Quantité de la ressource</t>
  </si>
  <si>
    <t xml:space="preserve">Dans le cadre d'un échange d'opération, optionnel. Permet de quantifier une ressource :
- à ne pas utiliser pour les véhicules ni le personnel
- utilisable pour du matériel
- utilisable pour des consommables (dans le cas de consommable, à compléter avec le champ UM)</t>
  </si>
  <si>
    <t xml:space="preserve">Defines the quantity of this type of resource in the unit of measurement provided in the UM element.</t>
  </si>
  <si>
    <t>QUANTITY</t>
  </si>
  <si>
    <t xml:space="preserve">Unité de mesure pour la ressource</t>
  </si>
  <si>
    <t xml:space="preserve">Dans le cadre d'un échange d'opération, optionnel. Unité de mesure pour des ressources consommables</t>
  </si>
  <si>
    <t xml:space="preserve">Provides the unit of measure for the quantity.</t>
  </si>
  <si>
    <t>UM</t>
  </si>
  <si>
    <t xml:space="preserve">NOMENCLATURE: EMSI-RESOURCE.UM</t>
  </si>
  <si>
    <t xml:space="preserve">Statut de la ressource</t>
  </si>
  <si>
    <t xml:space="preserve">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</si>
  <si>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 xml:space="preserve">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</si>
  <si>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</si>
  <si>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 xml:space="preserve">ENUM: AVAILB, UNAV, MAINTC, RESRVD, VIRTUAL, IN_USE/MOBILE, IN_USE/ON_SCENE</t>
  </si>
  <si>
    <t xml:space="preserve">Nationalité de la ressource</t>
  </si>
  <si>
    <t xml:space="preserve">Nationalité d'une ressource, réemployer ISO 3166-1-alpha-2 code elements.</t>
  </si>
  <si>
    <t xml:space="preserve">Defines the national origin of this resource. It is a string, from the ISO 3166-1-alpha-2 code elements.</t>
  </si>
  <si>
    <t>NATIONALITY</t>
  </si>
  <si>
    <t>Contacts</t>
  </si>
  <si>
    <t xml:space="preserve">Liste de contacts utiles pour contacter par exemple le véhicule ou le personnel engagé dans l'opération.</t>
  </si>
  <si>
    <t xml:space="preserve">Defines the one or more types of contact information for a resource. This could be postal contact or electronic contact (the type is mandatory).</t>
  </si>
  <si>
    <t>CONTACTS</t>
  </si>
  <si>
    <t xml:space="preserve">Type de contact</t>
  </si>
  <si>
    <t xml:space="preserve">Type de contact, voir énumération associée
1. PMRADD (si RFGI disponible)
2. PHNADD pour téléphonie</t>
  </si>
  <si>
    <t xml:space="preserve">Defines the type of contact.
Possible values are: PSTADD = postal address,
EMLADD = email address, IPADD = Internet address, FTPADD = FTP address, WWWADD = Web address, PHNADD = phone number, FAXADD = telefax address, PMRADD = professional radio number.</t>
  </si>
  <si>
    <t xml:space="preserve">Détails de contact</t>
  </si>
  <si>
    <t xml:space="preserve">1. RFGI du moyen NEXSIS (si RFGI disponible)
2. Numéro de téléphone</t>
  </si>
  <si>
    <t xml:space="preserve">Provides an actual contact detailed information of the resource.</t>
  </si>
  <si>
    <t>DETAIL</t>
  </si>
  <si>
    <t xml:space="preserve">[CISU] Projet de référentiel des données attributaires / Sources documentaires</t>
  </si>
  <si>
    <t xml:space="preserve">Principales sources </t>
  </si>
  <si>
    <t xml:space="preserve">SI SAMU – Modernisation SI &amp; Télécom des Samu Centres-15, septembre 2016</t>
  </si>
  <si>
    <t xml:space="preserve">SI SAMU – Travaux sur une nomenclature partagée, 2016/2017</t>
  </si>
  <si>
    <t xml:space="preserve">MCIC-2 – Codes évènements NMCI (Nouvelle Main Courante Informatisée), mai 2017</t>
  </si>
  <si>
    <t xml:space="preserve">BDSP – Référentiel des listes de catégorie, date non définie</t>
  </si>
  <si>
    <t xml:space="preserve">NexSIS – Projet d’arbre décisionnel, décembre 2017</t>
  </si>
  <si>
    <t xml:space="preserve">Arrêté du 5 juin 2015 relatif aux motifs de départs réflexe SIS inscrits au référentiel commun d’organisation du secours à personne et de l’aide médicale urgente du 25 juin 2008</t>
  </si>
  <si>
    <t xml:space="preserve">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</si>
</sst>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1">
    <numFmt numFmtId="164" formatCode="#,##0.00\ [$€-40C];[Red]\-#,##0.00\ [$€-40C]"/>
  </numFmts>
  <fonts count="116">
    <font>
      <sz val="11.000000"/>
      <color indexed="23"/>
      <name val="Tahoma"/>
    </font>
    <font>
      <sz val="11.000000"/>
      <color theme="1"/>
      <name val="Calibri"/>
      <scheme val="minor"/>
    </font>
    <font>
      <sz val="11.000000"/>
      <color theme="1"/>
      <name val="Calibri"/>
      <scheme val="minor"/>
    </font>
    <font>
      <sz val="11.000000"/>
      <color indexed="23"/>
      <name val="Calibri2"/>
    </font>
    <font>
      <u/>
      <sz val="11.000000"/>
      <color rgb="FF0563C1"/>
      <name val="Tahoma"/>
    </font>
    <font>
      <sz val="11.000000"/>
      <color indexed="23"/>
      <name val="Calibri1"/>
    </font>
    <font>
      <sz val="11.000000"/>
      <color indexed="64"/>
      <name val="Calibri"/>
    </font>
    <font>
      <b/>
      <i/>
      <u/>
      <sz val="11.000000"/>
      <color indexed="23"/>
      <name val="Tahoma"/>
    </font>
    <font>
      <sz val="11.000000"/>
      <color indexed="23"/>
      <name val="Calibri"/>
    </font>
    <font>
      <b/>
      <sz val="11.000000"/>
      <color indexed="23"/>
      <name val="Calibri"/>
    </font>
    <font>
      <b/>
      <sz val="12.000000"/>
      <color indexed="65"/>
      <name val="Calibri"/>
    </font>
    <font>
      <b/>
      <sz val="11.000000"/>
      <color indexed="65"/>
      <name val="Calibri"/>
    </font>
    <font>
      <i/>
      <sz val="11.000000"/>
      <color indexed="23"/>
      <name val="Calibri"/>
    </font>
    <font>
      <sz val="11.000000"/>
      <color rgb="FFEF413D"/>
      <name val="Calibri"/>
    </font>
    <font>
      <b/>
      <sz val="11.000000"/>
      <color indexed="64"/>
      <name val="Calibri"/>
    </font>
    <font>
      <sz val="11.000000"/>
      <color rgb="FF666666"/>
      <name val="Calibri"/>
    </font>
    <font>
      <sz val="10.000000"/>
      <color indexed="64"/>
      <name val="Calibri"/>
    </font>
    <font>
      <sz val="14.000000"/>
      <color indexed="64"/>
      <name val="Calibri"/>
    </font>
    <font>
      <b/>
      <sz val="11.000000"/>
      <color rgb="FFEF413D"/>
      <name val="Calibri"/>
    </font>
    <font>
      <sz val="11.000000"/>
      <color rgb="FF44546A"/>
      <name val="Calibri"/>
    </font>
    <font>
      <sz val="8.000000"/>
      <color indexed="64"/>
      <name val="Calibri"/>
    </font>
    <font>
      <b/>
      <sz val="11.000000"/>
      <color indexed="2"/>
      <name val="Calibri"/>
    </font>
    <font>
      <sz val="8.000000"/>
      <color indexed="23"/>
      <name val="Calibri"/>
    </font>
    <font>
      <b/>
      <sz val="11.000000"/>
      <color rgb="FFC00000"/>
      <name val="Calibri"/>
    </font>
    <font>
      <b/>
      <i/>
      <sz val="11.000000"/>
      <color indexed="23"/>
      <name val="Calibri"/>
    </font>
    <font>
      <i/>
      <sz val="11.000000"/>
      <color indexed="64"/>
      <name val="Calibri"/>
    </font>
    <font>
      <i/>
      <sz val="11.000000"/>
      <color indexed="23"/>
      <name val="Tahoma"/>
    </font>
    <font>
      <b/>
      <sz val="11.000000"/>
      <color indexed="23"/>
      <name val="Tahoma"/>
    </font>
    <font>
      <sz val="11.000000"/>
      <color rgb="FF009353"/>
      <name val="Tahoma"/>
    </font>
    <font>
      <sz val="11.000000"/>
      <color rgb="FF2A6099"/>
      <name val="Tahoma"/>
    </font>
    <font>
      <b/>
      <u/>
      <sz val="11.000000"/>
      <color indexed="2"/>
      <name val="Calibri"/>
    </font>
    <font>
      <sz val="11.000000"/>
      <color indexed="2"/>
      <name val="Calibri"/>
    </font>
    <font>
      <sz val="11.000000"/>
      <color rgb="FF2A6099"/>
      <name val="Calibri"/>
    </font>
    <font>
      <sz val="11.000000"/>
      <color indexed="2"/>
      <name val="Tahoma"/>
    </font>
    <font>
      <sz val="11.000000"/>
      <color indexed="23"/>
      <name val="Calibri3"/>
    </font>
    <font>
      <sz val="11.000000"/>
      <color indexed="64"/>
      <name val="Calibri3"/>
    </font>
    <font>
      <b/>
      <sz val="11.000000"/>
      <color indexed="65"/>
      <name val="Calibri3"/>
    </font>
    <font>
      <sz val="11.000000"/>
      <color rgb="FF2A6099"/>
      <name val="Calibri3"/>
    </font>
    <font>
      <sz val="8.000000"/>
      <color indexed="23"/>
      <name val="Calibri3"/>
    </font>
    <font>
      <b/>
      <sz val="11.000000"/>
      <color rgb="FF2A6099"/>
      <name val="Calibri3"/>
    </font>
    <font>
      <b/>
      <sz val="11.000000"/>
      <color rgb="FF2A6099"/>
      <name val="Calibri"/>
    </font>
    <font>
      <b/>
      <sz val="11.000000"/>
      <color indexed="23"/>
      <name val="Calibri3"/>
    </font>
    <font>
      <b/>
      <sz val="11.000000"/>
      <color indexed="64"/>
      <name val="Calibri3"/>
    </font>
    <font>
      <sz val="11.000000"/>
      <color indexed="23"/>
      <name val="Tahoma"/>
    </font>
    <font>
      <sz val="11.000000"/>
      <color theme="1"/>
      <name val="Calibri"/>
    </font>
    <font>
      <i/>
      <sz val="11.000000"/>
      <color indexed="23"/>
      <name val="Calibri3"/>
    </font>
    <font>
      <b/>
      <sz val="11.000000"/>
      <color indexed="2"/>
      <name val="Calibri3"/>
    </font>
    <font>
      <b/>
      <sz val="11.000000"/>
      <color rgb="FF00B050"/>
      <name val="Calibri3"/>
    </font>
    <font>
      <b/>
      <sz val="11.000000"/>
      <color theme="4"/>
      <name val="Calibri3"/>
    </font>
    <font>
      <b/>
      <sz val="11.000000"/>
      <color theme="5"/>
      <name val="Calibri3"/>
    </font>
    <font>
      <b/>
      <sz val="11.000000"/>
      <color rgb="FF7030A0"/>
      <name val="Calibri3"/>
    </font>
    <font>
      <sz val="11.000000"/>
      <color rgb="FF7030A0"/>
      <name val="Calibri3"/>
    </font>
    <font>
      <sz val="11.000000"/>
      <color rgb="FF7030A0"/>
      <name val="Tahoma"/>
    </font>
    <font>
      <sz val="11.000000"/>
      <color theme="1"/>
      <name val="Calibri3"/>
    </font>
    <font>
      <sz val="11.000000"/>
      <color indexed="23"/>
      <name val="Calibri"/>
      <scheme val="minor"/>
    </font>
    <font>
      <b/>
      <sz val="11.000000"/>
      <color indexed="2"/>
      <name val="Calibri"/>
      <scheme val="minor"/>
    </font>
    <font>
      <sz val="11.000000"/>
      <color theme="4"/>
      <name val="Calibri"/>
      <scheme val="minor"/>
    </font>
    <font>
      <sz val="11.000000"/>
      <color indexed="2"/>
      <name val="Calibri"/>
      <scheme val="minor"/>
    </font>
    <font>
      <b/>
      <sz val="11.000000"/>
      <color theme="4"/>
      <name val="Calibri"/>
      <scheme val="minor"/>
    </font>
    <font>
      <b/>
      <sz val="11.000000"/>
      <color theme="0"/>
      <name val="Calibri3"/>
    </font>
    <font>
      <sz val="11.000000"/>
      <name val="Calibri"/>
      <scheme val="minor"/>
    </font>
    <font>
      <sz val="11.000000"/>
      <name val="Calibri3"/>
    </font>
    <font>
      <b/>
      <sz val="14.000000"/>
      <color theme="0"/>
      <name val="Calibri"/>
      <scheme val="minor"/>
    </font>
    <font>
      <sz val="11.000000"/>
      <name val="Calibri Light"/>
      <scheme val="major"/>
    </font>
    <font>
      <b/>
      <sz val="11.000000"/>
      <color indexed="23"/>
      <name val="Calibri"/>
      <scheme val="minor"/>
    </font>
    <font>
      <b/>
      <sz val="11.000000"/>
      <name val="Arial"/>
    </font>
    <font>
      <sz val="11.000000"/>
      <name val="Arial"/>
    </font>
    <font>
      <b/>
      <sz val="16.000000"/>
      <name val="Arial"/>
    </font>
    <font>
      <u/>
      <sz val="11.000000"/>
      <name val="Arial"/>
    </font>
    <font>
      <b/>
      <u/>
      <sz val="11.000000"/>
      <color indexed="2"/>
      <name val="Arial"/>
    </font>
    <font>
      <sz val="11.000000"/>
      <color rgb="FF00B0F0"/>
      <name val="Arial"/>
    </font>
    <font>
      <b/>
      <sz val="11.000000"/>
      <color theme="5" tint="-0.249977111117893"/>
      <name val="Arial"/>
    </font>
    <font>
      <b/>
      <sz val="16.000000"/>
      <color theme="5" tint="-0.249977111117893"/>
      <name val="Arial"/>
    </font>
    <font>
      <sz val="11.000000"/>
      <color rgb="FF0070C0"/>
      <name val="Arial"/>
    </font>
    <font>
      <i/>
      <sz val="11.000000"/>
      <color rgb="FF0070C0"/>
      <name val="Arial"/>
    </font>
    <font>
      <b/>
      <sz val="12.000000"/>
      <name val="Arial"/>
    </font>
    <font>
      <b/>
      <sz val="14.000000"/>
      <color theme="5" tint="-0.249977111117893"/>
      <name val="Arial"/>
    </font>
    <font>
      <sz val="14.000000"/>
      <color theme="5" tint="-0.249977111117893"/>
      <name val="Arial"/>
    </font>
    <font>
      <sz val="8.000000"/>
      <name val="Tahoma"/>
    </font>
    <font>
      <sz val="8.000000"/>
      <color theme="1" tint="0.249977111117893"/>
      <name val="Calibri"/>
      <scheme val="minor"/>
    </font>
    <font>
      <b/>
      <sz val="11.000000"/>
      <color theme="1"/>
      <name val="Calibri3"/>
    </font>
    <font>
      <b/>
      <sz val="11.000000"/>
      <color theme="0"/>
      <name val="Calibri"/>
      <scheme val="minor"/>
    </font>
    <font>
      <b/>
      <sz val="11.000000"/>
      <color theme="1"/>
      <name val="Calibri"/>
      <scheme val="minor"/>
    </font>
    <font>
      <b/>
      <sz val="11.000000"/>
      <color indexed="65"/>
      <name val="Calibri"/>
      <scheme val="minor"/>
    </font>
    <font>
      <i/>
      <sz val="11.000000"/>
      <color indexed="23"/>
      <name val="Calibri"/>
      <scheme val="minor"/>
    </font>
    <font>
      <sz val="11.000000"/>
      <color indexed="64"/>
      <name val="Calibri"/>
      <scheme val="minor"/>
    </font>
    <font>
      <i/>
      <sz val="11.000000"/>
      <color indexed="64"/>
      <name val="Calibri"/>
      <scheme val="minor"/>
    </font>
    <font>
      <b/>
      <sz val="11.000000"/>
      <color indexed="64"/>
      <name val="Calibri"/>
      <scheme val="minor"/>
    </font>
    <font>
      <i/>
      <sz val="11.000000"/>
      <color theme="1"/>
      <name val="Calibri"/>
      <scheme val="minor"/>
    </font>
    <font>
      <u/>
      <sz val="11.000000"/>
      <color theme="10"/>
      <name val="Calibri"/>
      <scheme val="minor"/>
    </font>
    <font>
      <i/>
      <sz val="11.000000"/>
      <color indexed="65"/>
      <name val="Calibri"/>
      <scheme val="minor"/>
    </font>
    <font>
      <sz val="11.000000"/>
      <color rgb="FF2A6099"/>
      <name val="Calibri"/>
      <scheme val="minor"/>
    </font>
    <font>
      <b/>
      <i/>
      <sz val="11.000000"/>
      <color theme="4"/>
      <name val="Calibri"/>
      <scheme val="minor"/>
    </font>
    <font>
      <b/>
      <i/>
      <sz val="11.000000"/>
      <color indexed="2"/>
      <name val="Calibri"/>
      <scheme val="minor"/>
    </font>
    <font>
      <b/>
      <sz val="11.000000"/>
      <name val="Calibri"/>
      <scheme val="minor"/>
    </font>
    <font>
      <i/>
      <sz val="11.000000"/>
      <name val="Calibri"/>
      <scheme val="minor"/>
    </font>
    <font>
      <i/>
      <sz val="11.000000"/>
      <color theme="0"/>
      <name val="Calibri"/>
      <scheme val="minor"/>
    </font>
    <font>
      <sz val="11.000000"/>
      <color rgb="FF7030A0"/>
      <name val="Calibri"/>
      <scheme val="minor"/>
    </font>
    <font>
      <u/>
      <sz val="11.000000"/>
      <color rgb="FF0563C1"/>
      <name val="Calibri"/>
      <scheme val="minor"/>
    </font>
    <font>
      <sz val="11.000000"/>
      <name val="Tahoma"/>
    </font>
    <font>
      <b/>
      <sz val="11.000000"/>
      <name val="Calibri3"/>
    </font>
    <font>
      <b/>
      <sz val="11.000000"/>
      <color rgb="FF4472C4"/>
      <name val="Calibri3"/>
    </font>
    <font>
      <b/>
      <sz val="11.000000"/>
      <color rgb="FFED7D31"/>
      <name val="Calibri3"/>
    </font>
    <font>
      <i/>
      <sz val="11.000000"/>
      <color indexed="65"/>
      <name val="Calibri"/>
    </font>
    <font>
      <sz val="11.000000"/>
      <color indexed="65"/>
      <name val="Calibri"/>
    </font>
    <font>
      <sz val="11.000000"/>
      <name val="Calibri"/>
    </font>
    <font>
      <i/>
      <sz val="11.000000"/>
      <color indexed="2"/>
      <name val="Calibri"/>
      <scheme val="minor"/>
    </font>
    <font>
      <strike/>
      <sz val="11.000000"/>
      <color indexed="23"/>
      <name val="Calibri"/>
      <scheme val="minor"/>
    </font>
    <font>
      <b/>
      <strike/>
      <sz val="11.000000"/>
      <color indexed="23"/>
      <name val="Calibri"/>
      <scheme val="minor"/>
    </font>
    <font>
      <strike/>
      <sz val="11.000000"/>
      <color indexed="64"/>
      <name val="Calibri"/>
      <scheme val="minor"/>
    </font>
    <font>
      <strike/>
      <sz val="11.000000"/>
      <color theme="1"/>
      <name val="Calibri"/>
      <scheme val="minor"/>
    </font>
    <font>
      <strike/>
      <sz val="11.000000"/>
      <color indexed="2"/>
      <name val="Calibri"/>
      <scheme val="minor"/>
    </font>
    <font>
      <strike/>
      <sz val="11.000000"/>
      <name val="Calibri"/>
      <scheme val="minor"/>
    </font>
    <font>
      <sz val="10.000000"/>
      <color indexed="64"/>
      <name val="Tahoma"/>
    </font>
    <font>
      <b/>
      <sz val="10.000000"/>
      <color indexed="64"/>
      <name val="Tahoma"/>
    </font>
    <font>
      <b/>
      <i/>
      <sz val="11.000000"/>
      <color indexed="65"/>
      <name val="Calibri"/>
    </font>
  </fonts>
  <fills count="48">
    <fill>
      <patternFill patternType="none"/>
    </fill>
    <fill>
      <patternFill patternType="gray125"/>
    </fill>
    <fill>
      <patternFill patternType="solid">
        <fgColor rgb="FFFCD4D1"/>
        <bgColor rgb="FFFCD3C1"/>
      </patternFill>
    </fill>
    <fill>
      <patternFill patternType="solid">
        <fgColor indexed="5"/>
        <bgColor rgb="FFFFC000"/>
      </patternFill>
    </fill>
    <fill>
      <patternFill patternType="solid">
        <fgColor indexed="65"/>
        <bgColor rgb="FFF2F2F2"/>
      </patternFill>
    </fill>
    <fill>
      <patternFill patternType="solid">
        <fgColor rgb="FF00AAAD"/>
        <bgColor rgb="FF009353"/>
      </patternFill>
    </fill>
    <fill>
      <patternFill patternType="solid">
        <fgColor indexed="23"/>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patternFill>
    </fill>
    <fill>
      <patternFill patternType="solid">
        <fgColor theme="7" tint="0.79998168889431442"/>
        <bgColor/>
      </patternFill>
    </fill>
    <fill>
      <patternFill patternType="solid">
        <fgColor theme="4"/>
        <bgColor/>
      </patternFill>
    </fill>
    <fill>
      <patternFill patternType="solid">
        <fgColor theme="5" tint="0.79998168889431442"/>
        <bgColor/>
      </patternFill>
    </fill>
    <fill>
      <patternFill patternType="solid">
        <fgColor theme="9" tint="0.79998168889431442"/>
        <bgColor/>
      </patternFill>
    </fill>
    <fill>
      <patternFill patternType="solid">
        <fgColor rgb="FFF58383"/>
        <bgColor/>
      </patternFill>
    </fill>
    <fill>
      <patternFill patternType="solid">
        <fgColor rgb="FFD9E1F2"/>
        <bgColor rgb="FFD9E1F2"/>
      </patternFill>
    </fill>
    <fill>
      <patternFill patternType="solid">
        <fgColor indexed="5"/>
        <bgColor/>
      </patternFill>
    </fill>
    <fill>
      <patternFill patternType="solid">
        <fgColor rgb="FF69008E"/>
        <bgColor/>
      </patternFill>
    </fill>
    <fill>
      <patternFill patternType="solid">
        <fgColor rgb="FF69008E"/>
        <bgColor theme="4"/>
      </patternFill>
    </fill>
    <fill>
      <patternFill patternType="solid">
        <fgColor rgb="FFAE470E"/>
        <bgColor/>
      </patternFill>
    </fill>
    <fill>
      <patternFill patternType="solid">
        <fgColor theme="0"/>
        <bgColor/>
      </patternFill>
    </fill>
    <fill>
      <patternFill patternType="solid">
        <fgColor theme="1"/>
        <bgColor/>
      </patternFill>
    </fill>
    <fill>
      <patternFill patternType="solid">
        <fgColor theme="2" tint="-0.249977111117893"/>
        <bgColor/>
      </patternFill>
    </fill>
    <fill>
      <patternFill patternType="solid">
        <fgColor rgb="FFFFE1FF"/>
        <bgColor/>
      </patternFill>
    </fill>
    <fill>
      <patternFill patternType="solid">
        <fgColor rgb="FFFFF2CC"/>
        <bgColor indexed="64"/>
      </patternFill>
    </fill>
    <fill>
      <patternFill patternType="solid">
        <fgColor rgb="FFC6E0B4"/>
        <bgColor indexed="64"/>
      </patternFill>
    </fill>
    <fill>
      <patternFill patternType="solid">
        <fgColor rgb="FFFCE4D6"/>
        <bgColor indexed="64"/>
      </patternFill>
    </fill>
    <fill>
      <patternFill patternType="solid">
        <fgColor rgb="FFE2EFDA"/>
        <bgColor indexed="64"/>
      </patternFill>
    </fill>
    <fill>
      <patternFill patternType="solid">
        <fgColor rgb="FFF58383"/>
        <bgColor indexed="64"/>
      </patternFill>
    </fill>
    <fill>
      <patternFill patternType="solid">
        <fgColor rgb="FF69008E"/>
        <bgColor indexed="64"/>
      </patternFill>
    </fill>
    <fill>
      <patternFill patternType="solid">
        <fgColor rgb="FFAE470E"/>
        <bgColor indexed="64"/>
      </patternFill>
    </fill>
    <fill>
      <patternFill patternType="solid">
        <fgColor rgb="FF7030A0"/>
        <bgColor indexed="64"/>
      </patternFill>
    </fill>
    <fill>
      <patternFill patternType="solid">
        <fgColor rgb="FF4472C4"/>
        <bgColor rgb="FF4472C4"/>
      </patternFill>
    </fill>
    <fill>
      <patternFill patternType="solid">
        <fgColor rgb="FF4472C4"/>
        <bgColor indexed="64"/>
      </patternFill>
    </fill>
    <fill>
      <patternFill patternType="solid">
        <fgColor indexed="64"/>
        <bgColor indexed="64"/>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indexed="64"/>
      </patternFill>
    </fill>
    <fill>
      <patternFill patternType="solid">
        <fgColor rgb="FFE2EFDA"/>
        <bgColor rgb="FFD9E1F2"/>
      </patternFill>
    </fill>
    <fill>
      <patternFill patternType="solid">
        <fgColor rgb="FFEDEDED"/>
        <bgColor rgb="FFD9E1F2"/>
      </patternFill>
    </fill>
    <fill>
      <patternFill patternType="solid">
        <fgColor rgb="FFA5A5A5"/>
        <bgColor indexed="64"/>
      </patternFill>
    </fill>
    <fill>
      <patternFill patternType="solid">
        <fgColor rgb="FFEDEDED"/>
        <bgColor indexed="64"/>
      </patternFill>
    </fill>
    <fill>
      <patternFill patternType="solid">
        <fgColor rgb="FFFFC000"/>
        <bgColor/>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left>
      <right/>
      <top style="medium">
        <color/>
      </top>
      <bottom/>
      <diagonal/>
    </border>
    <border>
      <left/>
      <right/>
      <top style="medium">
        <color/>
      </top>
      <bottom/>
      <diagonal/>
    </border>
    <border>
      <left/>
      <right style="medium">
        <color/>
      </right>
      <top style="medium">
        <color/>
      </top>
      <bottom/>
      <diagonal/>
    </border>
    <border>
      <left style="medium">
        <color/>
      </left>
      <right/>
      <top/>
      <bottom/>
      <diagonal/>
    </border>
    <border>
      <left/>
      <right style="medium">
        <color/>
      </right>
      <top/>
      <bottom/>
      <diagonal/>
    </border>
    <border>
      <left style="medium">
        <color/>
      </left>
      <right/>
      <top/>
      <bottom style="medium">
        <color/>
      </bottom>
      <diagonal/>
    </border>
    <border>
      <left/>
      <right/>
      <top/>
      <bottom style="medium">
        <color/>
      </bottom>
      <diagonal/>
    </border>
    <border>
      <left/>
      <right style="medium">
        <color/>
      </right>
      <top/>
      <bottom style="medium">
        <color/>
      </bottom>
      <diagonal/>
    </border>
    <border>
      <left/>
      <right/>
      <top style="thin">
        <color theme="4" tint="0.39997558519241921"/>
      </top>
      <bottom style="thin">
        <color theme="4" tint="0.39997558519241921"/>
      </bottom>
      <diagonal/>
    </border>
    <border>
      <left style="medium">
        <color/>
      </left>
      <right/>
      <top style="medium">
        <color/>
      </top>
      <bottom style="medium">
        <color/>
      </bottom>
      <diagonal/>
    </border>
    <border>
      <left/>
      <right/>
      <top style="medium">
        <color/>
      </top>
      <bottom style="medium">
        <color/>
      </bottom>
      <diagonal/>
    </border>
    <border>
      <left/>
      <right style="medium">
        <color/>
      </right>
      <top style="medium">
        <color/>
      </top>
      <bottom style="medium">
        <color/>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left>
      <right style="thin">
        <color/>
      </right>
      <top style="thin">
        <color/>
      </top>
      <bottom style="thin">
        <color/>
      </bottom>
      <diagonal/>
    </border>
    <border>
      <left style="thin">
        <color/>
      </left>
      <right style="thin">
        <color/>
      </right>
      <top/>
      <bottom style="thin">
        <color/>
      </bottom>
      <diagonal/>
    </border>
    <border>
      <left style="medium">
        <color/>
      </left>
      <right style="thin">
        <color/>
      </right>
      <top style="medium">
        <color/>
      </top>
      <bottom style="medium">
        <color/>
      </bottom>
      <diagonal/>
    </border>
    <border>
      <left style="thin">
        <color/>
      </left>
      <right style="thin">
        <color/>
      </right>
      <top style="medium">
        <color/>
      </top>
      <bottom style="medium">
        <color/>
      </bottom>
      <diagonal/>
    </border>
    <border>
      <left style="thin">
        <color/>
      </left>
      <right style="medium">
        <color/>
      </right>
      <top style="medium">
        <color/>
      </top>
      <bottom style="medium">
        <color/>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fontId="0" fillId="0" borderId="0" numFmtId="0"/>
    <xf fontId="43" fillId="2" borderId="0" numFmtId="0" applyBorder="0" applyProtection="0"/>
    <xf fontId="43" fillId="2" borderId="0" numFmtId="0" applyBorder="0" applyProtection="0"/>
    <xf fontId="3" fillId="2" borderId="0" numFmtId="0" applyBorder="0" applyProtection="0"/>
    <xf fontId="43" fillId="2" borderId="0" numFmtId="0" applyBorder="0" applyProtection="0"/>
    <xf fontId="3" fillId="2" borderId="0" numFmtId="0" applyBorder="0" applyProtection="0"/>
    <xf fontId="5" fillId="0" borderId="0" numFmtId="0" applyBorder="0" applyProtection="0"/>
    <xf fontId="6" fillId="0" borderId="0" numFmtId="0" applyBorder="0" applyProtection="0"/>
    <xf fontId="7" fillId="0" borderId="0" numFmtId="164" applyBorder="0" applyProtection="0"/>
    <xf fontId="43" fillId="2" borderId="0" numFmtId="0" applyBorder="0" applyProtection="0"/>
    <xf fontId="43" fillId="2" borderId="0" numFmtId="0" applyBorder="0" applyProtection="0"/>
    <xf fontId="43" fillId="2" borderId="0" numFmtId="0" applyBorder="0" applyProtection="0"/>
    <xf fontId="3" fillId="2" borderId="0" numFmtId="0" applyBorder="0" applyProtection="0"/>
    <xf fontId="4" fillId="0" borderId="0" numFmtId="0" applyBorder="0" applyProtection="0"/>
  </cellStyleXfs>
  <cellXfs count="440">
    <xf fontId="0" fillId="0" borderId="0" numFmtId="0" xfId="0"/>
    <xf fontId="9" fillId="0" borderId="0" numFmtId="0" xfId="0" applyFont="1" applyAlignment="1">
      <alignment wrapText="1"/>
    </xf>
    <xf fontId="9" fillId="0" borderId="0" numFmtId="0" xfId="0" applyFont="1"/>
    <xf fontId="8" fillId="0" borderId="0" numFmtId="0" xfId="0" applyFont="1"/>
    <xf fontId="6" fillId="0" borderId="0" numFmtId="0" xfId="0" applyFont="1" applyAlignment="1">
      <alignment vertical="center"/>
    </xf>
    <xf fontId="8" fillId="0" borderId="0" numFmtId="0" xfId="0" applyFont="1" applyAlignment="1">
      <alignment wrapText="1"/>
    </xf>
    <xf fontId="13" fillId="0" borderId="0" numFmtId="0" xfId="0" applyFont="1" applyAlignment="1">
      <alignment wrapText="1"/>
    </xf>
    <xf fontId="8" fillId="0" borderId="0" numFmtId="0" xfId="0" applyFont="1" applyAlignment="1">
      <alignment horizontal="center"/>
    </xf>
    <xf fontId="9" fillId="5" borderId="1" numFmtId="0" xfId="0" applyFont="1" applyFill="1" applyBorder="1" applyAlignment="1">
      <alignment vertical="center"/>
    </xf>
    <xf fontId="10" fillId="5" borderId="1" numFmtId="0" xfId="0" applyFont="1" applyFill="1" applyBorder="1" applyAlignment="1">
      <alignment vertical="center"/>
    </xf>
    <xf fontId="8" fillId="5" borderId="1" numFmtId="0" xfId="0" applyFont="1" applyFill="1" applyBorder="1" applyAlignment="1">
      <alignment vertical="center"/>
    </xf>
    <xf fontId="11" fillId="5" borderId="1" numFmtId="0" xfId="0" applyFont="1" applyFill="1" applyBorder="1" applyAlignment="1">
      <alignment vertical="center"/>
    </xf>
    <xf fontId="14" fillId="5" borderId="1" numFmtId="0" xfId="0" applyFont="1" applyFill="1" applyBorder="1" applyAlignment="1">
      <alignment vertical="center"/>
    </xf>
    <xf fontId="11" fillId="5" borderId="0" numFmtId="0" xfId="0" applyFont="1" applyFill="1" applyAlignment="1">
      <alignment vertical="center" wrapText="1"/>
    </xf>
    <xf fontId="8" fillId="5" borderId="0" numFmtId="0" xfId="0" applyFont="1" applyFill="1" applyAlignment="1">
      <alignment horizontal="center" vertical="center"/>
    </xf>
    <xf fontId="8" fillId="5" borderId="0" numFmtId="0" xfId="0" applyFont="1" applyFill="1" applyAlignment="1">
      <alignment vertical="center"/>
    </xf>
    <xf fontId="9" fillId="0" borderId="1" numFmtId="0" xfId="0" applyFont="1" applyBorder="1" applyAlignment="1">
      <alignment vertical="center"/>
    </xf>
    <xf fontId="15" fillId="0" borderId="1" numFmtId="0" xfId="0" applyFont="1" applyBorder="1" applyAlignment="1">
      <alignment horizontal="left" vertical="center"/>
    </xf>
    <xf fontId="16" fillId="4" borderId="1" numFmtId="0" xfId="0" applyFont="1" applyFill="1" applyBorder="1" applyAlignment="1">
      <alignment vertical="center"/>
    </xf>
    <xf fontId="15" fillId="4" borderId="1" numFmtId="0" xfId="0" applyFont="1" applyFill="1" applyBorder="1" applyAlignment="1">
      <alignment vertical="center"/>
    </xf>
    <xf fontId="6" fillId="4" borderId="1" numFmtId="0" xfId="0" applyFont="1" applyFill="1" applyBorder="1" applyAlignment="1">
      <alignment horizontal="left" vertical="center"/>
    </xf>
    <xf fontId="14" fillId="4" borderId="1" numFmtId="0" xfId="0" applyFont="1" applyFill="1" applyBorder="1" applyAlignment="1">
      <alignment vertical="center"/>
    </xf>
    <xf fontId="11" fillId="0" borderId="1" numFmtId="0" xfId="0" applyFont="1" applyBorder="1" applyAlignment="1">
      <alignment vertical="center"/>
    </xf>
    <xf fontId="0" fillId="0" borderId="1" numFmtId="0" xfId="0" applyBorder="1"/>
    <xf fontId="17" fillId="0" borderId="1" numFmtId="0" xfId="0" applyFont="1" applyBorder="1" applyAlignment="1">
      <alignment horizontal="center" vertical="center" wrapText="1"/>
    </xf>
    <xf fontId="18" fillId="0" borderId="1" numFmtId="0" xfId="0" applyFont="1" applyBorder="1" applyAlignment="1">
      <alignment vertical="center" wrapText="1"/>
    </xf>
    <xf fontId="11" fillId="0" borderId="0" numFmtId="0" xfId="0" applyFont="1" applyAlignment="1">
      <alignment vertical="center" wrapText="1"/>
    </xf>
    <xf fontId="8" fillId="0" borderId="0" numFmtId="0" xfId="0" applyFont="1" applyAlignment="1">
      <alignment horizontal="center" vertical="center"/>
    </xf>
    <xf fontId="8" fillId="0" borderId="0" numFmtId="0" xfId="0" applyFont="1" applyAlignment="1">
      <alignment vertical="center"/>
    </xf>
    <xf fontId="9" fillId="5" borderId="1" numFmtId="0" xfId="0" applyFont="1" applyFill="1" applyBorder="1"/>
    <xf fontId="11" fillId="5" borderId="1" numFmtId="0" xfId="0" applyFont="1" applyFill="1" applyBorder="1"/>
    <xf fontId="11" fillId="5" borderId="1" numFmtId="0" xfId="0" applyFont="1" applyFill="1" applyBorder="1" applyAlignment="1">
      <alignment wrapText="1"/>
    </xf>
    <xf fontId="11" fillId="5" borderId="0" numFmtId="0" xfId="0" applyFont="1" applyFill="1" applyAlignment="1">
      <alignment wrapText="1"/>
    </xf>
    <xf fontId="11" fillId="6" borderId="0" numFmtId="0" xfId="0" applyFont="1" applyFill="1" applyAlignment="1">
      <alignment horizontal="center" vertical="center" wrapText="1"/>
    </xf>
    <xf fontId="8" fillId="5" borderId="0" numFmtId="0" xfId="0" applyFont="1" applyFill="1"/>
    <xf fontId="9" fillId="0" borderId="1" numFmtId="0" xfId="0" applyFont="1" applyBorder="1"/>
    <xf fontId="8" fillId="0" borderId="1" numFmtId="0" xfId="0" applyFont="1" applyBorder="1"/>
    <xf fontId="6" fillId="7" borderId="1" numFmtId="0" xfId="0" applyFont="1" applyFill="1" applyBorder="1" applyAlignment="1">
      <alignment vertical="center"/>
    </xf>
    <xf fontId="11" fillId="0" borderId="0" numFmtId="0" xfId="0" applyFont="1"/>
    <xf fontId="11" fillId="0" borderId="0" numFmtId="0" xfId="0" applyFont="1" applyAlignment="1">
      <alignment wrapText="1"/>
    </xf>
    <xf fontId="19" fillId="0" borderId="0" numFmtId="0" xfId="0" applyFont="1" applyAlignment="1">
      <alignment horizontal="center" vertical="center" wrapText="1"/>
    </xf>
    <xf fontId="11" fillId="0" borderId="0" numFmtId="0" xfId="0" applyFont="1" applyAlignment="1">
      <alignment horizontal="center" vertical="center" wrapText="1"/>
    </xf>
    <xf fontId="9" fillId="0" borderId="2" numFmtId="0" xfId="0" applyFont="1" applyBorder="1"/>
    <xf fontId="6" fillId="7" borderId="1" numFmtId="0" xfId="0" applyFont="1" applyFill="1" applyBorder="1" applyAlignment="1">
      <alignment vertical="center" wrapText="1"/>
    </xf>
    <xf fontId="19" fillId="8" borderId="2" numFmtId="0" xfId="0" applyFont="1" applyFill="1" applyBorder="1" applyAlignment="1">
      <alignment horizontal="center" vertical="center" wrapText="1"/>
    </xf>
    <xf fontId="8" fillId="0" borderId="1" numFmtId="49" xfId="0" applyNumberFormat="1" applyFont="1" applyBorder="1"/>
    <xf fontId="14" fillId="0" borderId="1" numFmtId="0" xfId="0" applyFont="1" applyBorder="1" applyAlignment="1">
      <alignment vertical="center"/>
    </xf>
    <xf fontId="8" fillId="4" borderId="1" numFmtId="0" xfId="0" applyFont="1" applyFill="1" applyBorder="1"/>
    <xf fontId="8" fillId="4" borderId="1" numFmtId="0" xfId="0" applyFont="1" applyFill="1" applyBorder="1" applyAlignment="1">
      <alignment wrapText="1"/>
    </xf>
    <xf fontId="13" fillId="4" borderId="1" numFmtId="0" xfId="0" applyFont="1" applyFill="1" applyBorder="1" applyAlignment="1">
      <alignment wrapText="1"/>
    </xf>
    <xf fontId="6" fillId="0" borderId="1" numFmtId="0" xfId="0" applyFont="1" applyBorder="1" applyAlignment="1">
      <alignment vertical="center"/>
    </xf>
    <xf fontId="6" fillId="9" borderId="1" numFmtId="0" xfId="0" applyFont="1" applyFill="1" applyBorder="1" applyAlignment="1">
      <alignment vertical="center"/>
    </xf>
    <xf fontId="9" fillId="0" borderId="1" numFmtId="0" xfId="0" applyFont="1" applyBorder="1" applyAlignment="1">
      <alignment wrapText="1"/>
    </xf>
    <xf fontId="8" fillId="0" borderId="1" numFmtId="0" xfId="0" applyFont="1" applyBorder="1" applyAlignment="1">
      <alignment wrapText="1"/>
    </xf>
    <xf fontId="8" fillId="0" borderId="1" numFmtId="49" xfId="0" applyNumberFormat="1" applyFont="1" applyBorder="1" applyAlignment="1">
      <alignment wrapText="1"/>
    </xf>
    <xf fontId="6" fillId="9" borderId="1" numFmtId="0" xfId="0" applyFont="1" applyFill="1" applyBorder="1" applyAlignment="1">
      <alignment vertical="center" wrapText="1"/>
    </xf>
    <xf fontId="8" fillId="0" borderId="0" numFmtId="0" xfId="0" applyFont="1" applyAlignment="1">
      <alignment horizontal="center" wrapText="1"/>
    </xf>
    <xf fontId="0" fillId="0" borderId="0" numFmtId="0" xfId="0" applyAlignment="1">
      <alignment wrapText="1"/>
    </xf>
    <xf fontId="21" fillId="0" borderId="0" numFmtId="0" xfId="0" applyFont="1" applyAlignment="1">
      <alignment wrapText="1"/>
    </xf>
    <xf fontId="6" fillId="4" borderId="1" numFmtId="0" xfId="0" applyFont="1" applyFill="1" applyBorder="1" applyAlignment="1">
      <alignment vertical="center"/>
    </xf>
    <xf fontId="6" fillId="7" borderId="0" numFmtId="0" xfId="0" applyFont="1" applyFill="1" applyAlignment="1">
      <alignment vertical="center" wrapText="1"/>
    </xf>
    <xf fontId="22" fillId="0" borderId="0" numFmtId="0" xfId="0" applyFont="1"/>
    <xf fontId="8" fillId="0" borderId="0" numFmtId="49" xfId="0" applyNumberFormat="1" applyFont="1"/>
    <xf fontId="6" fillId="0" borderId="1" numFmtId="0" xfId="0" applyFont="1" applyBorder="1" applyAlignment="1">
      <alignment vertical="center" wrapText="1"/>
    </xf>
    <xf fontId="23" fillId="0" borderId="0" numFmtId="0" xfId="0" applyFont="1" applyAlignment="1">
      <alignment wrapText="1"/>
    </xf>
    <xf fontId="0" fillId="10" borderId="2" numFmtId="0" xfId="0" applyFill="1" applyBorder="1"/>
    <xf fontId="14" fillId="7" borderId="1" numFmtId="0" xfId="0" applyFont="1" applyFill="1" applyBorder="1" applyAlignment="1">
      <alignment vertical="center"/>
    </xf>
    <xf fontId="8" fillId="4" borderId="0" numFmtId="0" xfId="0" applyFont="1" applyFill="1" applyAlignment="1">
      <alignment wrapText="1"/>
    </xf>
    <xf fontId="0" fillId="8" borderId="2" numFmtId="0" xfId="0" applyFill="1" applyBorder="1"/>
    <xf fontId="6" fillId="4" borderId="1" numFmtId="0" xfId="0" applyFont="1" applyFill="1" applyBorder="1" applyAlignment="1">
      <alignment wrapText="1"/>
    </xf>
    <xf fontId="6" fillId="7" borderId="0" numFmtId="0" xfId="0" applyFont="1" applyFill="1" applyAlignment="1">
      <alignment vertical="center"/>
    </xf>
    <xf fontId="8" fillId="3" borderId="1" numFmtId="0" xfId="0" applyFont="1" applyFill="1" applyBorder="1"/>
    <xf fontId="9" fillId="8" borderId="2" numFmtId="0" xfId="0" applyFont="1" applyFill="1" applyBorder="1" applyAlignment="1">
      <alignment horizontal="center"/>
    </xf>
    <xf fontId="9" fillId="8" borderId="0" numFmtId="0" xfId="0" applyFont="1" applyFill="1" applyAlignment="1">
      <alignment horizontal="center"/>
    </xf>
    <xf fontId="9" fillId="8" borderId="0" numFmtId="0" xfId="0" applyFont="1" applyFill="1" applyAlignment="1">
      <alignment horizontal="center" vertical="center"/>
    </xf>
    <xf fontId="0" fillId="8" borderId="0" numFmtId="0" xfId="0" applyFill="1"/>
    <xf fontId="24" fillId="0" borderId="0" numFmtId="0" xfId="0" applyFont="1"/>
    <xf fontId="12" fillId="0" borderId="0" numFmtId="0" xfId="0" applyFont="1"/>
    <xf fontId="12" fillId="0" borderId="1" numFmtId="0" xfId="0" applyFont="1" applyBorder="1"/>
    <xf fontId="25" fillId="7" borderId="1" numFmtId="0" xfId="0" applyFont="1" applyFill="1" applyBorder="1" applyAlignment="1">
      <alignment vertical="center"/>
    </xf>
    <xf fontId="12" fillId="0" borderId="0" numFmtId="0" xfId="0" applyFont="1" applyAlignment="1">
      <alignment wrapText="1"/>
    </xf>
    <xf fontId="12" fillId="0" borderId="0" numFmtId="0" xfId="0" applyFont="1" applyAlignment="1">
      <alignment horizontal="center"/>
    </xf>
    <xf fontId="26" fillId="0" borderId="0" numFmtId="0" xfId="0" applyFont="1"/>
    <xf fontId="14" fillId="5" borderId="1" numFmtId="0" xfId="0" applyFont="1" applyFill="1" applyBorder="1" applyAlignment="1">
      <alignment vertical="center" wrapText="1"/>
    </xf>
    <xf fontId="11" fillId="5" borderId="1" numFmtId="0" xfId="0" applyFont="1" applyFill="1" applyBorder="1" applyAlignment="1">
      <alignment horizontal="center" vertical="center"/>
    </xf>
    <xf fontId="27" fillId="0" borderId="3" numFmtId="0" xfId="0" applyFont="1" applyBorder="1"/>
    <xf fontId="0" fillId="0" borderId="3" numFmtId="0" xfId="0" applyBorder="1" applyAlignment="1">
      <alignment wrapText="1"/>
    </xf>
    <xf fontId="28" fillId="0" borderId="0" numFmtId="0" xfId="0" applyFont="1"/>
    <xf fontId="29" fillId="0" borderId="0" numFmtId="0" xfId="0" applyFont="1"/>
    <xf fontId="30" fillId="0" borderId="0" numFmtId="0" xfId="0" applyFont="1"/>
    <xf fontId="30" fillId="0" borderId="0" numFmtId="0" xfId="0" applyFont="1" applyAlignment="1">
      <alignment vertical="center"/>
    </xf>
    <xf fontId="31" fillId="0" borderId="0" numFmtId="0" xfId="0" applyFont="1"/>
    <xf fontId="32" fillId="0" borderId="0" numFmtId="0" xfId="0" applyFont="1"/>
    <xf fontId="31" fillId="0" borderId="0" numFmtId="0" xfId="0" applyFont="1" applyAlignment="1">
      <alignment vertical="center"/>
    </xf>
    <xf fontId="33" fillId="0" borderId="0" numFmtId="0" xfId="0" applyFont="1"/>
    <xf fontId="0" fillId="0" borderId="0" numFmtId="0" xfId="0" applyAlignment="1">
      <alignment horizontal="center"/>
    </xf>
    <xf fontId="34" fillId="0" borderId="0" numFmtId="0" xfId="0" applyFont="1" applyAlignment="1">
      <alignment wrapText="1"/>
    </xf>
    <xf fontId="14" fillId="5" borderId="1" numFmtId="0" xfId="0" applyFont="1" applyFill="1" applyBorder="1" applyAlignment="1">
      <alignment wrapText="1"/>
    </xf>
    <xf fontId="0" fillId="5" borderId="0" numFmtId="0" xfId="0" applyFill="1"/>
    <xf fontId="14" fillId="4" borderId="1" numFmtId="0" xfId="0" applyFont="1" applyFill="1" applyBorder="1" applyAlignment="1">
      <alignment wrapText="1"/>
    </xf>
    <xf fontId="0" fillId="0" borderId="1" numFmtId="0" xfId="0" applyBorder="1" applyAlignment="1">
      <alignment horizontal="center"/>
    </xf>
    <xf fontId="35" fillId="0" borderId="1" numFmtId="0" xfId="0" applyFont="1" applyBorder="1" applyAlignment="1">
      <alignment horizontal="center" wrapText="1"/>
    </xf>
    <xf fontId="18" fillId="0" borderId="0" numFmtId="0" xfId="0" applyFont="1" applyAlignment="1">
      <alignment vertical="center" wrapText="1"/>
    </xf>
    <xf fontId="11" fillId="5" borderId="1" numFmtId="0" xfId="0" applyFont="1" applyFill="1" applyBorder="1" applyAlignment="1">
      <alignment horizontal="center"/>
    </xf>
    <xf fontId="11" fillId="5" borderId="1" numFmtId="0" xfId="0" applyFont="1" applyFill="1" applyBorder="1" applyAlignment="1">
      <alignment horizontal="center" wrapText="1"/>
    </xf>
    <xf fontId="36" fillId="5" borderId="1" numFmtId="0" xfId="0" applyFont="1" applyFill="1" applyBorder="1" applyAlignment="1">
      <alignment wrapText="1"/>
    </xf>
    <xf fontId="11" fillId="5" borderId="1" numFmtId="0" xfId="0" applyFont="1" applyFill="1" applyBorder="1" applyAlignment="1">
      <alignment horizontal="center" vertical="center" wrapText="1"/>
    </xf>
    <xf fontId="11" fillId="5" borderId="1" numFmtId="0" xfId="0" applyFont="1" applyFill="1" applyBorder="1" applyAlignment="1">
      <alignment vertical="center" wrapText="1"/>
    </xf>
    <xf fontId="11" fillId="5" borderId="4" numFmtId="0" xfId="0" applyFont="1" applyFill="1" applyBorder="1" applyAlignment="1">
      <alignment vertical="center" wrapText="1"/>
    </xf>
    <xf fontId="6" fillId="0" borderId="1" numFmtId="0" xfId="0" applyFont="1" applyBorder="1" applyAlignment="1">
      <alignment wrapText="1"/>
    </xf>
    <xf fontId="32" fillId="0" borderId="0" numFmtId="0" xfId="0" applyFont="1" applyAlignment="1">
      <alignment wrapText="1"/>
    </xf>
    <xf fontId="9" fillId="4" borderId="1" numFmtId="0" xfId="0" applyFont="1" applyFill="1" applyBorder="1" applyAlignment="1">
      <alignment horizontal="center"/>
    </xf>
    <xf fontId="37" fillId="0" borderId="0" numFmtId="0" xfId="0" applyFont="1" applyAlignment="1">
      <alignment wrapText="1"/>
    </xf>
    <xf fontId="0" fillId="11" borderId="0" numFmtId="0" xfId="0" applyFill="1"/>
    <xf fontId="37" fillId="0" borderId="1" numFmtId="0" xfId="0" applyFont="1" applyBorder="1" applyAlignment="1">
      <alignment vertical="center" wrapText="1"/>
    </xf>
    <xf fontId="37" fillId="0" borderId="1" numFmtId="0" xfId="0" applyFont="1" applyBorder="1" applyAlignment="1">
      <alignment wrapText="1"/>
    </xf>
    <xf fontId="33" fillId="0" borderId="0" numFmtId="0" xfId="0" applyFont="1" applyAlignment="1">
      <alignment wrapText="1"/>
    </xf>
    <xf fontId="37" fillId="0" borderId="0" numFmtId="0" xfId="0" applyFont="1"/>
    <xf fontId="8" fillId="4" borderId="1" numFmtId="0" xfId="0" applyFont="1" applyFill="1" applyBorder="1" applyAlignment="1">
      <alignment horizontal="center" wrapText="1"/>
    </xf>
    <xf fontId="9" fillId="4" borderId="1" numFmtId="0" xfId="0" applyFont="1" applyFill="1" applyBorder="1" applyAlignment="1">
      <alignment horizontal="center" wrapText="1"/>
    </xf>
    <xf fontId="39" fillId="0" borderId="2" numFmtId="0" xfId="0" applyFont="1" applyBorder="1"/>
    <xf fontId="39" fillId="0" borderId="1" numFmtId="0" xfId="0" applyFont="1" applyBorder="1"/>
    <xf fontId="37" fillId="0" borderId="0" numFmtId="0" xfId="0" applyFont="1" applyAlignment="1">
      <alignment horizontal="left"/>
    </xf>
    <xf fontId="37" fillId="0" borderId="1" numFmtId="0" xfId="0" applyFont="1" applyBorder="1"/>
    <xf fontId="39" fillId="4" borderId="1" numFmtId="0" xfId="0" applyFont="1" applyFill="1" applyBorder="1" applyAlignment="1">
      <alignment horizontal="center"/>
    </xf>
    <xf fontId="37" fillId="0" borderId="0" numFmtId="0" xfId="0" applyFont="1" applyAlignment="1">
      <alignment horizontal="center" wrapText="1"/>
    </xf>
    <xf fontId="40" fillId="4" borderId="1" numFmtId="0" xfId="0" applyFont="1" applyFill="1" applyBorder="1" applyAlignment="1">
      <alignment horizontal="center"/>
    </xf>
    <xf fontId="39" fillId="0" borderId="0" numFmtId="0" xfId="0" applyFont="1" applyAlignment="1">
      <alignment horizontal="center"/>
    </xf>
    <xf fontId="34" fillId="0" borderId="0" numFmtId="0" xfId="0" applyFont="1"/>
    <xf fontId="35" fillId="4" borderId="1" numFmtId="0" xfId="0" applyFont="1" applyFill="1" applyBorder="1"/>
    <xf fontId="35" fillId="0" borderId="1" numFmtId="0" xfId="0" applyFont="1" applyBorder="1"/>
    <xf fontId="6" fillId="0" borderId="0" numFmtId="0" xfId="0" applyFont="1"/>
    <xf fontId="6" fillId="12" borderId="0" numFmtId="0" xfId="0" applyFont="1" applyFill="1" applyAlignment="1">
      <alignment vertical="center"/>
    </xf>
    <xf fontId="11" fillId="12" borderId="0" numFmtId="0" xfId="0" applyFont="1" applyFill="1" applyAlignment="1">
      <alignment vertical="center"/>
    </xf>
    <xf fontId="6" fillId="12" borderId="0" numFmtId="0" xfId="0" applyFont="1" applyFill="1"/>
    <xf fontId="6" fillId="12" borderId="5" numFmtId="0" xfId="0" applyFont="1" applyFill="1" applyBorder="1"/>
    <xf fontId="35" fillId="0" borderId="4" numFmtId="0" xfId="0" applyFont="1" applyBorder="1"/>
    <xf fontId="42" fillId="0" borderId="1" numFmtId="0" xfId="0" applyFont="1" applyBorder="1"/>
    <xf fontId="42" fillId="0" borderId="6" numFmtId="0" xfId="0" applyFont="1" applyBorder="1"/>
    <xf fontId="44" fillId="0" borderId="0" numFmtId="0" xfId="0" applyFont="1"/>
    <xf fontId="44" fillId="0" borderId="0" numFmtId="0" xfId="0" applyFont="1" applyAlignment="1">
      <alignment wrapText="1"/>
    </xf>
    <xf fontId="46" fillId="0" borderId="1" numFmtId="0" xfId="0" applyFont="1" applyBorder="1"/>
    <xf fontId="47" fillId="0" borderId="1" numFmtId="0" xfId="0" applyFont="1" applyBorder="1"/>
    <xf fontId="48" fillId="0" borderId="1" numFmtId="0" xfId="0" applyFont="1" applyBorder="1"/>
    <xf fontId="49" fillId="0" borderId="0" numFmtId="0" xfId="0" applyFont="1"/>
    <xf fontId="50" fillId="0" borderId="0" numFmtId="0" xfId="0" applyFont="1"/>
    <xf fontId="50" fillId="0" borderId="6" numFmtId="0" xfId="0" applyFont="1" applyBorder="1"/>
    <xf fontId="51" fillId="0" borderId="0" numFmtId="0" xfId="0" applyFont="1"/>
    <xf fontId="51" fillId="0" borderId="0" numFmtId="0" xfId="0" applyFont="1" applyAlignment="1">
      <alignment wrapText="1"/>
    </xf>
    <xf fontId="52" fillId="0" borderId="0" numFmtId="0" xfId="0" applyFont="1"/>
    <xf fontId="53" fillId="14" borderId="0" numFmtId="0" xfId="0" applyFont="1" applyFill="1"/>
    <xf fontId="53" fillId="17" borderId="0" numFmtId="0" xfId="0" applyFont="1" applyFill="1"/>
    <xf fontId="53" fillId="16" borderId="0" numFmtId="0" xfId="0" applyFont="1" applyFill="1"/>
    <xf fontId="35" fillId="18" borderId="1" numFmtId="0" xfId="0" applyFont="1" applyFill="1" applyBorder="1"/>
    <xf fontId="44" fillId="0" borderId="0" numFmtId="0" xfId="0" applyFont="1" applyAlignment="1">
      <alignment horizontal="left" wrapText="1"/>
    </xf>
    <xf fontId="8" fillId="0" borderId="0" numFmtId="0" xfId="0" applyFont="1" applyAlignment="1">
      <alignment horizontal="left" wrapText="1"/>
    </xf>
    <xf fontId="44" fillId="0" borderId="0" numFmtId="0" xfId="0" applyFont="1" applyAlignment="1">
      <alignment horizontal="center" wrapText="1"/>
    </xf>
    <xf fontId="34" fillId="0" borderId="0" numFmtId="9" xfId="0" applyNumberFormat="1" applyFont="1"/>
    <xf fontId="60" fillId="0" borderId="0" numFmtId="0" xfId="0" applyFont="1"/>
    <xf fontId="34" fillId="0" borderId="0" numFmtId="0" xfId="0" applyFont="1" applyAlignment="1">
      <alignment horizontal="left" wrapText="1"/>
    </xf>
    <xf fontId="51" fillId="0" borderId="0" numFmtId="0" xfId="0" applyFont="1" applyAlignment="1">
      <alignment horizontal="left" wrapText="1"/>
    </xf>
    <xf fontId="37" fillId="0" borderId="0" numFmtId="0" xfId="0" applyFont="1" applyAlignment="1">
      <alignment horizontal="left" wrapText="1"/>
    </xf>
    <xf fontId="62" fillId="15" borderId="10" numFmtId="0" xfId="0" applyFont="1" applyFill="1" applyBorder="1"/>
    <xf fontId="60" fillId="0" borderId="11" numFmtId="0" xfId="0" applyFont="1" applyBorder="1"/>
    <xf fontId="63" fillId="0" borderId="0" numFmtId="0" xfId="0" applyFont="1"/>
    <xf fontId="60" fillId="0" borderId="12" numFmtId="0" xfId="0" applyFont="1" applyBorder="1"/>
    <xf fontId="60" fillId="0" borderId="13" numFmtId="0" xfId="0" applyFont="1" applyBorder="1"/>
    <xf fontId="63" fillId="0" borderId="14" numFmtId="0" xfId="0" applyFont="1" applyBorder="1"/>
    <xf fontId="60" fillId="0" borderId="15" numFmtId="0" xfId="0" applyFont="1" applyBorder="1"/>
    <xf fontId="63" fillId="20" borderId="0" numFmtId="0" xfId="0" applyFont="1" applyFill="1"/>
    <xf fontId="61" fillId="0" borderId="0" numFmtId="0" xfId="0" applyFont="1"/>
    <xf fontId="34" fillId="5" borderId="0" numFmtId="0" xfId="0" applyFont="1" applyFill="1" applyAlignment="1">
      <alignment horizontal="center" vertical="center"/>
    </xf>
    <xf fontId="36" fillId="5" borderId="0" numFmtId="0" xfId="0" applyFont="1" applyFill="1" applyAlignment="1">
      <alignment horizontal="center" vertical="center"/>
    </xf>
    <xf fontId="34" fillId="0" borderId="0" numFmtId="0" xfId="0" applyFont="1" applyAlignment="1">
      <alignment horizontal="center" vertical="center" wrapText="1"/>
    </xf>
    <xf fontId="34" fillId="0" borderId="0" numFmtId="0" xfId="0" applyFont="1" applyAlignment="1">
      <alignment horizontal="center" vertical="center"/>
    </xf>
    <xf fontId="0" fillId="0" borderId="0" numFmtId="0" xfId="0" applyAlignment="1">
      <alignment horizontal="center" vertical="center"/>
    </xf>
    <xf fontId="44" fillId="0" borderId="16" numFmtId="0" xfId="0" applyFont="1" applyBorder="1" applyAlignment="1">
      <alignment horizontal="center" wrapText="1"/>
    </xf>
    <xf fontId="44" fillId="0" borderId="0" numFmtId="0" xfId="0" applyFont="1" applyAlignment="1">
      <alignment horizontal="left" vertical="top" wrapText="1"/>
    </xf>
    <xf fontId="8" fillId="0" borderId="0" numFmtId="0" xfId="0" applyFont="1" applyAlignment="1">
      <alignment horizontal="left" vertical="top" wrapText="1"/>
    </xf>
    <xf fontId="34" fillId="0" borderId="0" numFmtId="0" xfId="0" applyFont="1" applyAlignment="1">
      <alignment horizontal="left" vertical="top" wrapText="1"/>
    </xf>
    <xf fontId="37" fillId="0" borderId="0" numFmtId="0" xfId="0" applyFont="1" applyAlignment="1">
      <alignment horizontal="left" vertical="top" wrapText="1"/>
    </xf>
    <xf fontId="51" fillId="0" borderId="0" numFmtId="0" xfId="0" applyFont="1" applyAlignment="1">
      <alignment horizontal="left" vertical="top" wrapText="1"/>
    </xf>
    <xf fontId="44" fillId="0" borderId="16" numFmtId="0" xfId="0" applyFont="1" applyBorder="1" applyAlignment="1">
      <alignment horizontal="left" wrapText="1"/>
    </xf>
    <xf fontId="34" fillId="21" borderId="0" numFmtId="0" xfId="0" applyFont="1" applyFill="1" applyAlignment="1">
      <alignment horizontal="center" vertical="center" wrapText="1"/>
    </xf>
    <xf fontId="59" fillId="23" borderId="0" numFmtId="0" xfId="0" applyFont="1" applyFill="1" applyAlignment="1">
      <alignment horizontal="center" vertical="center" wrapText="1"/>
    </xf>
    <xf fontId="59" fillId="22" borderId="16" numFmtId="0" xfId="0" applyFont="1" applyFill="1" applyBorder="1" applyAlignment="1">
      <alignment horizontal="center" vertical="center" wrapText="1"/>
    </xf>
    <xf fontId="51" fillId="0" borderId="0" numFmtId="0" xfId="0" applyFont="1" applyAlignment="1">
      <alignment horizontal="center" vertical="center" wrapText="1"/>
    </xf>
    <xf fontId="44" fillId="0" borderId="0" numFmtId="0" xfId="0" applyFont="1" applyAlignment="1">
      <alignment horizontal="center" vertical="center" wrapText="1"/>
    </xf>
    <xf fontId="8" fillId="0" borderId="0" numFmtId="0" xfId="0" applyFont="1" applyAlignment="1">
      <alignment horizontal="center" vertical="center" wrapText="1"/>
    </xf>
    <xf fontId="37" fillId="0" borderId="0" numFmtId="0" xfId="0" applyFont="1" applyAlignment="1">
      <alignment horizontal="center" vertical="center"/>
    </xf>
    <xf fontId="37" fillId="0" borderId="0" numFmtId="0" xfId="0" applyFont="1" applyAlignment="1">
      <alignment horizontal="center" vertical="center" wrapText="1"/>
    </xf>
    <xf fontId="66" fillId="0" borderId="0" numFmtId="49" xfId="0" applyNumberFormat="1" applyFont="1" applyAlignment="1">
      <alignment horizontal="center" vertical="center"/>
    </xf>
    <xf fontId="66" fillId="0" borderId="0" numFmtId="49" xfId="0" applyNumberFormat="1" applyFont="1" applyAlignment="1">
      <alignment vertical="center"/>
    </xf>
    <xf fontId="66" fillId="0" borderId="0" numFmtId="49" xfId="0" applyNumberFormat="1" applyFont="1"/>
    <xf fontId="70" fillId="0" borderId="0" numFmtId="49" xfId="0" applyNumberFormat="1" applyFont="1"/>
    <xf fontId="66" fillId="0" borderId="0" numFmtId="49" xfId="0" applyNumberFormat="1" applyFont="1" applyAlignment="1">
      <alignment horizontal="left" vertical="top"/>
    </xf>
    <xf fontId="70" fillId="0" borderId="0" numFmtId="49" xfId="0" applyNumberFormat="1" applyFont="1" applyAlignment="1">
      <alignment horizontal="left" vertical="top"/>
    </xf>
    <xf fontId="72" fillId="0" borderId="0" numFmtId="49" xfId="0" applyNumberFormat="1" applyFont="1"/>
    <xf fontId="66" fillId="0" borderId="0" numFmtId="49" xfId="0" applyNumberFormat="1" applyFont="1" applyAlignment="1">
      <alignment horizontal="center"/>
    </xf>
    <xf fontId="67" fillId="0" borderId="0" numFmtId="49" xfId="0" applyNumberFormat="1" applyFont="1"/>
    <xf fontId="68" fillId="0" borderId="0" numFmtId="49" xfId="0" applyNumberFormat="1" applyFont="1" applyAlignment="1">
      <alignment vertical="top"/>
    </xf>
    <xf fontId="68" fillId="0" borderId="0" numFmtId="49" xfId="0" applyNumberFormat="1" applyFont="1" applyAlignment="1">
      <alignment vertical="top" wrapText="1"/>
    </xf>
    <xf fontId="66" fillId="0" borderId="0" numFmtId="49" xfId="0" applyNumberFormat="1" applyFont="1" applyAlignment="1">
      <alignment wrapText="1"/>
    </xf>
    <xf fontId="66" fillId="0" borderId="0" numFmtId="49" xfId="0" applyNumberFormat="1" applyFont="1" applyAlignment="1">
      <alignment vertical="top"/>
    </xf>
    <xf fontId="66" fillId="0" borderId="0" numFmtId="49" xfId="0" applyNumberFormat="1" applyFont="1" applyAlignment="1">
      <alignment vertical="top" wrapText="1"/>
    </xf>
    <xf fontId="71" fillId="0" borderId="0" numFmtId="49" xfId="0" applyNumberFormat="1" applyFont="1" applyAlignment="1">
      <alignment vertical="center" wrapText="1"/>
    </xf>
    <xf fontId="66" fillId="0" borderId="23" numFmtId="49" xfId="0" applyNumberFormat="1" applyFont="1" applyBorder="1" applyAlignment="1">
      <alignment vertical="center" wrapText="1"/>
    </xf>
    <xf fontId="66" fillId="0" borderId="23" numFmtId="49" xfId="0" applyNumberFormat="1" applyFont="1" applyBorder="1" applyAlignment="1">
      <alignment horizontal="center" vertical="center"/>
    </xf>
    <xf fontId="66" fillId="0" borderId="23" numFmtId="49" xfId="0" applyNumberFormat="1" applyFont="1" applyBorder="1" applyAlignment="1">
      <alignment vertical="center"/>
    </xf>
    <xf fontId="66" fillId="0" borderId="23" numFmtId="49" xfId="0" applyNumberFormat="1" applyFont="1" applyBorder="1" applyAlignment="1">
      <alignment horizontal="left" vertical="center" wrapText="1"/>
    </xf>
    <xf fontId="66" fillId="0" borderId="24" numFmtId="49" xfId="0" applyNumberFormat="1" applyFont="1" applyBorder="1" applyAlignment="1">
      <alignment vertical="center" wrapText="1"/>
    </xf>
    <xf fontId="66" fillId="0" borderId="24" numFmtId="49" xfId="0" applyNumberFormat="1" applyFont="1" applyBorder="1" applyAlignment="1">
      <alignment horizontal="center" vertical="center"/>
    </xf>
    <xf fontId="75" fillId="0" borderId="25" numFmtId="49" xfId="0" applyNumberFormat="1" applyFont="1" applyBorder="1" applyAlignment="1">
      <alignment horizontal="center" vertical="center" wrapText="1"/>
    </xf>
    <xf fontId="75" fillId="0" borderId="26" numFmtId="49" xfId="0" applyNumberFormat="1" applyFont="1" applyBorder="1" applyAlignment="1">
      <alignment horizontal="center" vertical="center" wrapText="1"/>
    </xf>
    <xf fontId="75" fillId="0" borderId="27" numFmtId="49" xfId="0" applyNumberFormat="1" applyFont="1" applyBorder="1" applyAlignment="1">
      <alignment horizontal="center" vertical="center" wrapText="1"/>
    </xf>
    <xf fontId="66" fillId="24" borderId="23" numFmtId="49" xfId="0" applyNumberFormat="1" applyFont="1" applyFill="1" applyBorder="1" applyAlignment="1">
      <alignment vertical="center" wrapText="1"/>
    </xf>
    <xf fontId="64" fillId="0" borderId="0" numFmtId="0" xfId="0" applyFont="1" applyAlignment="1">
      <alignment horizontal="left"/>
    </xf>
    <xf fontId="54" fillId="0" borderId="0" numFmtId="0" xfId="0" applyFont="1" applyAlignment="1">
      <alignment horizontal="left"/>
    </xf>
    <xf fontId="57" fillId="0" borderId="0" numFmtId="0" xfId="0" applyFont="1" applyAlignment="1">
      <alignment horizontal="left"/>
    </xf>
    <xf fontId="60" fillId="0" borderId="0" numFmtId="0" xfId="0" applyFont="1" applyAlignment="1">
      <alignment horizontal="left"/>
    </xf>
    <xf fontId="55" fillId="0" borderId="0" numFmtId="0" xfId="0" applyFont="1" applyAlignment="1">
      <alignment horizontal="left"/>
    </xf>
    <xf fontId="58" fillId="0" borderId="0" numFmtId="0" xfId="0" applyFont="1" applyAlignment="1">
      <alignment horizontal="left"/>
    </xf>
    <xf fontId="56" fillId="0" borderId="0" numFmtId="0" xfId="0" applyFont="1" applyAlignment="1">
      <alignment horizontal="left"/>
    </xf>
    <xf fontId="79" fillId="0" borderId="11" numFmtId="0" xfId="0" applyFont="1" applyBorder="1" applyAlignment="1">
      <alignment vertical="center"/>
    </xf>
    <xf fontId="54" fillId="0" borderId="0" numFmtId="0" xfId="0" applyFont="1"/>
    <xf fontId="54" fillId="0" borderId="0" numFmtId="0" xfId="0" applyFont="1" applyAlignment="1">
      <alignment wrapText="1"/>
    </xf>
    <xf fontId="0" fillId="25" borderId="0" numFmtId="0" xfId="0" applyFill="1"/>
    <xf fontId="41" fillId="0" borderId="0" numFmtId="0" xfId="0" applyFont="1" applyAlignment="1">
      <alignment vertical="center" wrapText="1"/>
    </xf>
    <xf fontId="80" fillId="0" borderId="0" numFmtId="0" xfId="0" applyFont="1"/>
    <xf fontId="81" fillId="23" borderId="0" numFmtId="0" xfId="0" applyFont="1" applyFill="1" applyAlignment="1">
      <alignment horizontal="center" vertical="center" wrapText="1"/>
    </xf>
    <xf fontId="54" fillId="25" borderId="0" numFmtId="0" xfId="0" applyFont="1" applyFill="1"/>
    <xf fontId="2" fillId="0" borderId="0" numFmtId="0" xfId="0" applyFont="1"/>
    <xf fontId="54" fillId="26" borderId="0" numFmtId="0" xfId="0" applyFont="1" applyFill="1"/>
    <xf fontId="86" fillId="0" borderId="0" numFmtId="0" xfId="0" applyFont="1" applyAlignment="1">
      <alignment wrapText="1"/>
    </xf>
    <xf fontId="54" fillId="5" borderId="0" numFmtId="0" xfId="0" applyFont="1" applyFill="1" applyAlignment="1">
      <alignment horizontal="center" vertical="center"/>
    </xf>
    <xf fontId="54" fillId="0" borderId="0" numFmtId="0" xfId="0" applyFont="1" applyAlignment="1">
      <alignment horizontal="center" vertical="center" wrapText="1"/>
    </xf>
    <xf fontId="54" fillId="21" borderId="0" numFmtId="0" xfId="0" applyFont="1" applyFill="1" applyAlignment="1">
      <alignment horizontal="center" vertical="center" wrapText="1"/>
    </xf>
    <xf fontId="81" fillId="22" borderId="16" numFmtId="0" xfId="0" applyFont="1" applyFill="1" applyBorder="1" applyAlignment="1">
      <alignment horizontal="center" vertical="center" wrapText="1"/>
    </xf>
    <xf fontId="54" fillId="21" borderId="1" numFmtId="0" xfId="0" applyFont="1" applyFill="1" applyBorder="1" applyAlignment="1">
      <alignment horizontal="center" vertical="center" wrapText="1"/>
    </xf>
    <xf fontId="54" fillId="0" borderId="0" numFmtId="0" xfId="0" applyFont="1" applyAlignment="1">
      <alignment horizontal="center" vertical="center"/>
    </xf>
    <xf fontId="54" fillId="0" borderId="0" numFmtId="0" xfId="0" applyFont="1" applyAlignment="1">
      <alignment horizontal="left" wrapText="1"/>
    </xf>
    <xf fontId="82" fillId="0" borderId="0" numFmtId="0" xfId="0" applyFont="1" applyAlignment="1">
      <alignment horizontal="left"/>
    </xf>
    <xf fontId="85" fillId="0" borderId="0" numFmtId="0" xfId="0" applyFont="1" applyAlignment="1">
      <alignment horizontal="left"/>
    </xf>
    <xf fontId="87" fillId="0" borderId="0" numFmtId="0" xfId="0" applyFont="1" applyAlignment="1">
      <alignment horizontal="left"/>
    </xf>
    <xf fontId="88" fillId="0" borderId="0" numFmtId="0" xfId="0" applyFont="1" applyAlignment="1">
      <alignment wrapText="1"/>
    </xf>
    <xf fontId="58" fillId="0" borderId="0" numFmtId="0" xfId="0" applyFont="1"/>
    <xf fontId="57" fillId="0" borderId="16" numFmtId="0" xfId="0" applyFont="1" applyBorder="1" applyAlignment="1">
      <alignment horizontal="left" wrapText="1"/>
    </xf>
    <xf fontId="89" fillId="0" borderId="0" numFmtId="0" xfId="13" applyFont="1"/>
    <xf fontId="90" fillId="0" borderId="0" numFmtId="0" xfId="0" applyFont="1" applyAlignment="1">
      <alignment horizontal="left"/>
    </xf>
    <xf fontId="88" fillId="0" borderId="0" numFmtId="0" xfId="0" applyFont="1" applyAlignment="1">
      <alignment horizontal="left" vertical="top" wrapText="1"/>
    </xf>
    <xf fontId="57" fillId="0" borderId="0" numFmtId="0" xfId="0" applyFont="1"/>
    <xf fontId="91" fillId="0" borderId="0" numFmtId="0" xfId="0" applyFont="1" applyAlignment="1">
      <alignment horizontal="left"/>
    </xf>
    <xf fontId="91" fillId="0" borderId="0" numFmtId="0" xfId="0" applyFont="1"/>
    <xf fontId="88" fillId="0" borderId="0" numFmtId="0" xfId="0" applyFont="1" applyAlignment="1">
      <alignment horizontal="center" vertical="center" wrapText="1"/>
    </xf>
    <xf fontId="54" fillId="0" borderId="0" numFmtId="0" xfId="0" applyFont="1" applyAlignment="1">
      <alignment horizontal="left" vertical="top"/>
    </xf>
    <xf fontId="56" fillId="0" borderId="0" numFmtId="0" xfId="0" applyFont="1"/>
    <xf fontId="57" fillId="0" borderId="0" numFmtId="0" xfId="0" applyFont="1" applyAlignment="1">
      <alignment wrapText="1"/>
    </xf>
    <xf fontId="85" fillId="0" borderId="7" numFmtId="0" xfId="0" applyFont="1" applyBorder="1" applyAlignment="1">
      <alignment wrapText="1"/>
    </xf>
    <xf fontId="55" fillId="0" borderId="0" numFmtId="0" xfId="0" applyFont="1"/>
    <xf fontId="92" fillId="0" borderId="0" numFmtId="0" xfId="0" applyFont="1"/>
    <xf fontId="93" fillId="0" borderId="0" numFmtId="0" xfId="0" applyFont="1"/>
    <xf fontId="85" fillId="19" borderId="7" numFmtId="0" xfId="0" applyFont="1" applyFill="1" applyBorder="1" applyAlignment="1">
      <alignment wrapText="1"/>
    </xf>
    <xf fontId="60" fillId="0" borderId="16" numFmtId="0" xfId="0" applyFont="1" applyBorder="1" applyAlignment="1">
      <alignment horizontal="center" wrapText="1"/>
    </xf>
    <xf fontId="57" fillId="0" borderId="0" numFmtId="0" xfId="0" applyFont="1" applyAlignment="1">
      <alignment horizontal="left" wrapText="1"/>
    </xf>
    <xf fontId="60" fillId="0" borderId="16" numFmtId="0" xfId="0" applyFont="1" applyBorder="1" applyAlignment="1">
      <alignment horizontal="left" wrapText="1"/>
    </xf>
    <xf fontId="94" fillId="0" borderId="0" numFmtId="0" xfId="0" applyFont="1" applyAlignment="1">
      <alignment horizontal="left"/>
    </xf>
    <xf fontId="60" fillId="0" borderId="0" numFmtId="0" xfId="0" applyFont="1" applyAlignment="1">
      <alignment wrapText="1"/>
    </xf>
    <xf fontId="60" fillId="0" borderId="0" numFmtId="0" xfId="0" applyFont="1" applyAlignment="1">
      <alignment horizontal="left" wrapText="1"/>
    </xf>
    <xf fontId="60" fillId="0" borderId="0" numFmtId="0" xfId="0" applyFont="1" applyAlignment="1">
      <alignment horizontal="center" vertical="center" wrapText="1"/>
    </xf>
    <xf fontId="95" fillId="0" borderId="0" numFmtId="0" xfId="0" applyFont="1" applyAlignment="1">
      <alignment horizontal="left" wrapText="1"/>
    </xf>
    <xf fontId="60" fillId="0" borderId="0" numFmtId="0" xfId="0" applyFont="1" applyAlignment="1">
      <alignment horizontal="left" vertical="top" wrapText="1"/>
    </xf>
    <xf fontId="60" fillId="0" borderId="0" numFmtId="0" xfId="0" applyFont="1" applyAlignment="1">
      <alignment horizontal="left" vertical="center" wrapText="1"/>
    </xf>
    <xf fontId="60" fillId="0" borderId="0" numFmtId="0" xfId="0" applyFont="1" applyAlignment="1">
      <alignment horizontal="center" wrapText="1"/>
    </xf>
    <xf fontId="60" fillId="20" borderId="0" numFmtId="0" xfId="0" applyFont="1" applyFill="1" applyAlignment="1">
      <alignment wrapText="1"/>
    </xf>
    <xf fontId="60" fillId="0" borderId="0" numFmtId="0" xfId="0" applyFont="1" applyAlignment="1">
      <alignment vertical="top" wrapText="1"/>
    </xf>
    <xf fontId="96" fillId="0" borderId="0" numFmtId="0" xfId="0" applyFont="1" applyAlignment="1">
      <alignment horizontal="left"/>
    </xf>
    <xf fontId="54" fillId="0" borderId="0" numFmtId="0" xfId="0" applyFont="1" applyAlignment="1">
      <alignment horizontal="left" vertical="top" wrapText="1"/>
    </xf>
    <xf fontId="42" fillId="0" borderId="0" numFmtId="0" xfId="0" applyFont="1"/>
    <xf fontId="54" fillId="0" borderId="0" numFmtId="0" xfId="0" applyFont="1" applyAlignment="1" quotePrefix="1">
      <alignment wrapText="1"/>
    </xf>
    <xf fontId="54" fillId="0" borderId="0" numFmtId="0" xfId="0" applyFont="1" applyAlignment="1">
      <alignment horizontal="center" wrapText="1"/>
    </xf>
    <xf fontId="97" fillId="0" borderId="0" numFmtId="0" xfId="0" applyFont="1" applyAlignment="1">
      <alignment wrapText="1"/>
    </xf>
    <xf fontId="98" fillId="0" borderId="0" numFmtId="0" xfId="13" applyFont="1"/>
    <xf fontId="91" fillId="0" borderId="0" numFmtId="0" xfId="0" applyFont="1" applyAlignment="1">
      <alignment wrapText="1"/>
    </xf>
    <xf fontId="34" fillId="0" borderId="0" numFmtId="0" xfId="0" applyFont="1" applyAlignment="1">
      <alignment horizontal="center" wrapText="1"/>
    </xf>
    <xf fontId="83" fillId="5" borderId="0" numFmtId="0" xfId="0" applyFont="1" applyFill="1" applyAlignment="1">
      <alignment horizontal="center" vertical="center" wrapText="1"/>
    </xf>
    <xf fontId="51" fillId="0" borderId="0" numFmtId="0" xfId="0" applyFont="1" applyAlignment="1">
      <alignment horizontal="center" wrapText="1"/>
    </xf>
    <xf fontId="86" fillId="0" borderId="0" numFmtId="0" xfId="0" applyFont="1" applyAlignment="1">
      <alignment horizontal="center" wrapText="1"/>
    </xf>
    <xf fontId="85" fillId="0" borderId="0" numFmtId="0" xfId="0" applyFont="1" applyAlignment="1">
      <alignment horizontal="center" wrapText="1"/>
    </xf>
    <xf fontId="88" fillId="0" borderId="0" numFmtId="0" xfId="0" applyFont="1" applyAlignment="1">
      <alignment horizontal="center" wrapText="1"/>
    </xf>
    <xf fontId="54" fillId="0" borderId="0" numFmtId="0" xfId="0" applyFont="1" applyAlignment="1">
      <alignment horizontal="left" vertical="center" wrapText="1"/>
    </xf>
    <xf fontId="34" fillId="0" borderId="0" numFmtId="0" xfId="0" applyFont="1" applyProtection="1">
      <protection locked="0"/>
    </xf>
    <xf fontId="99" fillId="0" borderId="0" numFmtId="0" xfId="0" applyFont="1"/>
    <xf fontId="100" fillId="0" borderId="0" numFmtId="0" xfId="0" applyFont="1"/>
    <xf fontId="66" fillId="0" borderId="24" numFmtId="49" xfId="0" applyNumberFormat="1" applyFont="1" applyBorder="1" applyAlignment="1">
      <alignment horizontal="left" vertical="center" wrapText="1"/>
    </xf>
    <xf fontId="44" fillId="26" borderId="0" numFmtId="0" xfId="0" applyFont="1" applyFill="1" applyAlignment="1">
      <alignment horizontal="center" wrapText="1"/>
    </xf>
    <xf fontId="8" fillId="26" borderId="0" numFmtId="0" xfId="0" applyFont="1" applyFill="1"/>
    <xf fontId="61" fillId="27" borderId="0" numFmtId="0" xfId="0" applyFont="1" applyFill="1"/>
    <xf fontId="66" fillId="0" borderId="23" numFmtId="49" xfId="0" applyNumberFormat="1" applyFont="1" applyBorder="1" applyAlignment="1">
      <alignment horizontal="center" vertical="center" wrapText="1"/>
    </xf>
    <xf fontId="66" fillId="0" borderId="23" numFmtId="49" xfId="0" applyNumberFormat="1" applyFont="1" applyBorder="1" applyAlignment="1">
      <alignment horizontal="left" vertical="center"/>
    </xf>
    <xf fontId="35" fillId="28" borderId="0" numFmtId="0" xfId="0" applyFont="1" applyFill="1"/>
    <xf fontId="41" fillId="29" borderId="0" numFmtId="0" xfId="0" applyFont="1" applyFill="1" applyAlignment="1">
      <alignment wrapText="1"/>
    </xf>
    <xf fontId="46" fillId="0" borderId="28" numFmtId="0" xfId="0" applyFont="1" applyBorder="1"/>
    <xf fontId="35" fillId="30" borderId="0" numFmtId="0" xfId="0" applyFont="1" applyFill="1"/>
    <xf fontId="47" fillId="0" borderId="28" numFmtId="0" xfId="0" applyFont="1" applyBorder="1"/>
    <xf fontId="35" fillId="31" borderId="0" numFmtId="0" xfId="0" applyFont="1" applyFill="1"/>
    <xf fontId="101" fillId="0" borderId="28" numFmtId="0" xfId="0" applyFont="1" applyBorder="1"/>
    <xf fontId="35" fillId="32" borderId="1" numFmtId="0" xfId="0" applyFont="1" applyFill="1" applyBorder="1"/>
    <xf fontId="50" fillId="0" borderId="4" numFmtId="0" xfId="0" applyFont="1" applyBorder="1"/>
    <xf fontId="102" fillId="0" borderId="0" numFmtId="0" xfId="0" applyFont="1"/>
    <xf fontId="42" fillId="0" borderId="29" numFmtId="0" xfId="0" applyFont="1" applyBorder="1"/>
    <xf fontId="36" fillId="0" borderId="0" numFmtId="0" xfId="0" applyFont="1" applyAlignment="1">
      <alignment wrapText="1"/>
    </xf>
    <xf fontId="11" fillId="5" borderId="30" numFmtId="0" xfId="0" applyFont="1" applyFill="1" applyBorder="1"/>
    <xf fontId="11" fillId="5" borderId="7" numFmtId="0" xfId="0" applyFont="1" applyFill="1" applyBorder="1"/>
    <xf fontId="11" fillId="36" borderId="7" numFmtId="0" xfId="0" applyFont="1" applyFill="1" applyBorder="1" applyAlignment="1">
      <alignment wrapText="1"/>
    </xf>
    <xf fontId="11" fillId="33" borderId="7" numFmtId="0" xfId="0" applyFont="1" applyFill="1" applyBorder="1" applyAlignment="1">
      <alignment wrapText="1"/>
    </xf>
    <xf fontId="11" fillId="37" borderId="7" numFmtId="0" xfId="0" applyFont="1" applyFill="1" applyBorder="1" applyAlignment="1">
      <alignment wrapText="1"/>
    </xf>
    <xf fontId="11" fillId="34" borderId="7" numFmtId="0" xfId="0" applyFont="1" applyFill="1" applyBorder="1" applyAlignment="1">
      <alignment wrapText="1"/>
    </xf>
    <xf fontId="11" fillId="38" borderId="7" numFmtId="0" xfId="0" applyFont="1" applyFill="1" applyBorder="1"/>
    <xf fontId="11" fillId="35" borderId="7" numFmtId="0" xfId="0" applyFont="1" applyFill="1" applyBorder="1" applyAlignment="1">
      <alignment wrapText="1"/>
    </xf>
    <xf fontId="11" fillId="35" borderId="1" numFmtId="0" xfId="0" applyFont="1" applyFill="1" applyBorder="1" applyAlignment="1">
      <alignment wrapText="1"/>
    </xf>
    <xf fontId="104" fillId="0" borderId="0" numFmtId="0" xfId="0" applyFont="1"/>
    <xf fontId="6" fillId="39" borderId="7" numFmtId="0" xfId="0" applyFont="1" applyFill="1" applyBorder="1"/>
    <xf fontId="6" fillId="19" borderId="7" numFmtId="0" xfId="0" applyFont="1" applyFill="1" applyBorder="1" applyAlignment="1">
      <alignment wrapText="1"/>
    </xf>
    <xf fontId="6" fillId="19" borderId="7" numFmtId="0" xfId="0" applyFont="1" applyFill="1" applyBorder="1" applyAlignment="1" quotePrefix="1">
      <alignment wrapText="1"/>
    </xf>
    <xf fontId="25" fillId="40" borderId="7" numFmtId="0" xfId="0" applyFont="1" applyFill="1" applyBorder="1"/>
    <xf fontId="6" fillId="41" borderId="7" numFmtId="0" xfId="0" applyFont="1" applyFill="1" applyBorder="1" applyAlignment="1">
      <alignment wrapText="1"/>
    </xf>
    <xf fontId="6" fillId="42" borderId="7" numFmtId="0" xfId="0" applyFont="1" applyFill="1" applyBorder="1"/>
    <xf fontId="6" fillId="31" borderId="7" numFmtId="0" xfId="0" applyFont="1" applyFill="1" applyBorder="1"/>
    <xf fontId="6" fillId="0" borderId="7" numFmtId="0" xfId="0" applyFont="1" applyBorder="1" applyAlignment="1">
      <alignment wrapText="1"/>
    </xf>
    <xf fontId="6" fillId="0" borderId="7" numFmtId="0" xfId="0" applyFont="1" applyBorder="1" applyAlignment="1" quotePrefix="1">
      <alignment wrapText="1"/>
    </xf>
    <xf fontId="6" fillId="28" borderId="7" numFmtId="0" xfId="0" applyFont="1" applyFill="1" applyBorder="1" applyAlignment="1">
      <alignment wrapText="1"/>
    </xf>
    <xf fontId="6" fillId="43" borderId="7" numFmtId="0" xfId="0" applyFont="1" applyFill="1" applyBorder="1"/>
    <xf fontId="6" fillId="44" borderId="7" numFmtId="0" xfId="0" applyFont="1" applyFill="1" applyBorder="1" applyAlignment="1">
      <alignment wrapText="1"/>
    </xf>
    <xf fontId="31" fillId="41" borderId="7" numFmtId="0" xfId="0" applyFont="1" applyFill="1" applyBorder="1" applyAlignment="1">
      <alignment wrapText="1"/>
    </xf>
    <xf fontId="31" fillId="44" borderId="7" numFmtId="0" xfId="0" applyFont="1" applyFill="1" applyBorder="1" applyAlignment="1">
      <alignment wrapText="1"/>
    </xf>
    <xf fontId="6" fillId="45" borderId="7" numFmtId="0" xfId="0" applyFont="1" applyFill="1" applyBorder="1" applyAlignment="1">
      <alignment wrapText="1"/>
    </xf>
    <xf fontId="6" fillId="31" borderId="7" numFmtId="0" xfId="0" applyFont="1" applyFill="1" applyBorder="1" applyAlignment="1">
      <alignment wrapText="1"/>
    </xf>
    <xf fontId="6" fillId="42" borderId="7" numFmtId="0" xfId="0" applyFont="1" applyFill="1" applyBorder="1" applyAlignment="1">
      <alignment wrapText="1"/>
    </xf>
    <xf fontId="6" fillId="46" borderId="7" numFmtId="0" xfId="0" applyFont="1" applyFill="1" applyBorder="1" applyAlignment="1">
      <alignment wrapText="1"/>
    </xf>
    <xf fontId="31" fillId="46" borderId="7" numFmtId="0" xfId="0" applyFont="1" applyFill="1" applyBorder="1" applyAlignment="1">
      <alignment wrapText="1"/>
    </xf>
    <xf fontId="31" fillId="28" borderId="7" numFmtId="0" xfId="0" applyFont="1" applyFill="1" applyBorder="1" applyAlignment="1">
      <alignment wrapText="1"/>
    </xf>
    <xf fontId="6" fillId="30" borderId="7" numFmtId="0" xfId="0" applyFont="1" applyFill="1" applyBorder="1"/>
    <xf fontId="6" fillId="30" borderId="0" numFmtId="0" xfId="0" applyFont="1" applyFill="1"/>
    <xf fontId="6" fillId="40" borderId="7" numFmtId="0" xfId="0" applyFont="1" applyFill="1" applyBorder="1" applyAlignment="1">
      <alignment wrapText="1"/>
    </xf>
    <xf fontId="6" fillId="31" borderId="0" numFmtId="0" xfId="0" applyFont="1" applyFill="1"/>
    <xf fontId="6" fillId="43" borderId="0" numFmtId="0" xfId="0" applyFont="1" applyFill="1"/>
    <xf fontId="31" fillId="0" borderId="7" numFmtId="0" xfId="0" applyFont="1" applyBorder="1" applyAlignment="1">
      <alignment wrapText="1"/>
    </xf>
    <xf fontId="6" fillId="19" borderId="7" numFmtId="0" xfId="0" applyFont="1" applyFill="1" applyBorder="1"/>
    <xf fontId="6" fillId="40" borderId="7" numFmtId="0" xfId="0" applyFont="1" applyFill="1" applyBorder="1"/>
    <xf fontId="6" fillId="43" borderId="7" numFmtId="0" xfId="0" applyFont="1" applyFill="1" applyBorder="1" applyAlignment="1">
      <alignment wrapText="1"/>
    </xf>
    <xf fontId="6" fillId="0" borderId="7" numFmtId="0" xfId="0" applyFont="1" applyBorder="1"/>
    <xf fontId="6" fillId="19" borderId="0" numFmtId="0" xfId="0" applyFont="1" applyFill="1"/>
    <xf fontId="6" fillId="45" borderId="7" numFmtId="0" xfId="0" applyFont="1" applyFill="1" applyBorder="1"/>
    <xf fontId="31" fillId="31" borderId="7" numFmtId="0" xfId="0" applyFont="1" applyFill="1" applyBorder="1" applyAlignment="1">
      <alignment wrapText="1"/>
    </xf>
    <xf fontId="31" fillId="19" borderId="7" numFmtId="0" xfId="0" applyFont="1" applyFill="1" applyBorder="1" applyAlignment="1">
      <alignment wrapText="1"/>
    </xf>
    <xf fontId="105" fillId="43" borderId="7" numFmtId="0" xfId="0" applyFont="1" applyFill="1" applyBorder="1" applyAlignment="1">
      <alignment wrapText="1"/>
    </xf>
    <xf fontId="6" fillId="28" borderId="7" numFmtId="0" xfId="0" applyFont="1" applyFill="1" applyBorder="1"/>
    <xf fontId="105" fillId="28" borderId="7" numFmtId="0" xfId="0" applyFont="1" applyFill="1" applyBorder="1" applyAlignment="1">
      <alignment wrapText="1"/>
    </xf>
    <xf fontId="6" fillId="41" borderId="7" numFmtId="0" xfId="0" applyFont="1" applyFill="1" applyBorder="1"/>
    <xf fontId="6" fillId="41" borderId="0" numFmtId="0" xfId="0" applyFont="1" applyFill="1"/>
    <xf fontId="105" fillId="19" borderId="7" numFmtId="0" xfId="0" applyFont="1" applyFill="1" applyBorder="1" applyAlignment="1">
      <alignment wrapText="1"/>
    </xf>
    <xf fontId="105" fillId="31" borderId="7" numFmtId="0" xfId="0" applyFont="1" applyFill="1" applyBorder="1" applyAlignment="1">
      <alignment wrapText="1"/>
    </xf>
    <xf fontId="105" fillId="46" borderId="7" numFmtId="0" xfId="0" applyFont="1" applyFill="1" applyBorder="1" applyAlignment="1">
      <alignment wrapText="1"/>
    </xf>
    <xf fontId="105" fillId="44" borderId="7" numFmtId="0" xfId="0" applyFont="1" applyFill="1" applyBorder="1" applyAlignment="1">
      <alignment wrapText="1"/>
    </xf>
    <xf fontId="105" fillId="41" borderId="7" numFmtId="0" xfId="0" applyFont="1" applyFill="1" applyBorder="1" applyAlignment="1">
      <alignment wrapText="1"/>
    </xf>
    <xf fontId="14" fillId="0" borderId="31" numFmtId="0" xfId="0" applyFont="1" applyBorder="1" applyAlignment="1">
      <alignment wrapText="1"/>
    </xf>
    <xf fontId="14" fillId="0" borderId="32" numFmtId="0" xfId="0" applyFont="1" applyBorder="1" applyAlignment="1">
      <alignment wrapText="1"/>
    </xf>
    <xf fontId="14" fillId="42" borderId="32" numFmtId="0" xfId="0" applyFont="1" applyFill="1" applyBorder="1"/>
    <xf fontId="0" fillId="42" borderId="0" numFmtId="0" xfId="0" applyFill="1"/>
    <xf fontId="35" fillId="4" borderId="33" numFmtId="0" xfId="0" applyFont="1" applyFill="1" applyBorder="1"/>
    <xf fontId="35" fillId="0" borderId="33" numFmtId="0" xfId="0" applyFont="1" applyBorder="1"/>
    <xf fontId="35" fillId="0" borderId="28" numFmtId="0" xfId="0" applyFont="1" applyBorder="1"/>
    <xf fontId="35" fillId="0" borderId="34" numFmtId="0" xfId="0" applyFont="1" applyBorder="1"/>
    <xf fontId="35" fillId="4" borderId="28" numFmtId="0" xfId="0" applyFont="1" applyFill="1" applyBorder="1"/>
    <xf fontId="35" fillId="4" borderId="34" numFmtId="0" xfId="0" applyFont="1" applyFill="1" applyBorder="1"/>
    <xf fontId="37" fillId="0" borderId="28" numFmtId="0" xfId="0" applyFont="1" applyBorder="1"/>
    <xf fontId="37" fillId="0" borderId="34" numFmtId="0" xfId="0" applyFont="1" applyBorder="1"/>
    <xf fontId="35" fillId="0" borderId="35" numFmtId="0" xfId="0" applyFont="1" applyBorder="1"/>
    <xf fontId="11" fillId="47" borderId="7" numFmtId="0" xfId="0" applyFont="1" applyFill="1" applyBorder="1" applyAlignment="1">
      <alignment wrapText="1"/>
    </xf>
    <xf fontId="57" fillId="0" borderId="0" numFmtId="0" xfId="0" applyFont="1" applyAlignment="1">
      <alignment horizontal="center" wrapText="1"/>
    </xf>
    <xf fontId="106" fillId="0" borderId="0" numFmtId="0" xfId="0" applyFont="1" applyAlignment="1">
      <alignment horizontal="left" wrapText="1"/>
    </xf>
    <xf fontId="106" fillId="0" borderId="0" numFmtId="0" xfId="0" applyFont="1" applyAlignment="1">
      <alignment wrapText="1"/>
    </xf>
    <xf fontId="57" fillId="0" borderId="16" numFmtId="0" xfId="0" applyFont="1" applyBorder="1" applyAlignment="1">
      <alignment horizontal="center" wrapText="1"/>
    </xf>
    <xf fontId="43" fillId="0" borderId="0" numFmtId="0" xfId="0" applyFont="1"/>
    <xf fontId="107" fillId="0" borderId="0" numFmtId="0" xfId="0" applyFont="1" applyAlignment="1">
      <alignment horizontal="left" wrapText="1"/>
    </xf>
    <xf fontId="108" fillId="0" borderId="0" numFmtId="0" xfId="0" applyFont="1" applyAlignment="1">
      <alignment horizontal="left"/>
    </xf>
    <xf fontId="109" fillId="0" borderId="0" numFmtId="0" xfId="0" applyFont="1" applyAlignment="1">
      <alignment horizontal="left"/>
    </xf>
    <xf fontId="110" fillId="0" borderId="0" numFmtId="0" xfId="0" applyFont="1" applyAlignment="1">
      <alignment wrapText="1"/>
    </xf>
    <xf fontId="110" fillId="0" borderId="0" numFmtId="0" xfId="0" applyFont="1" applyAlignment="1" quotePrefix="1">
      <alignment horizontal="left" wrapText="1"/>
    </xf>
    <xf fontId="111" fillId="0" borderId="0" numFmtId="0" xfId="0" applyFont="1" applyAlignment="1">
      <alignment horizontal="left" wrapText="1"/>
    </xf>
    <xf fontId="110" fillId="0" borderId="0" numFmtId="0" xfId="0" applyFont="1" applyAlignment="1">
      <alignment horizontal="center" vertical="center" wrapText="1"/>
    </xf>
    <xf fontId="110" fillId="0" borderId="0" numFmtId="0" xfId="0" applyFont="1" applyAlignment="1">
      <alignment horizontal="center" wrapText="1"/>
    </xf>
    <xf fontId="109" fillId="0" borderId="7" numFmtId="0" xfId="0" applyFont="1" applyBorder="1" applyAlignment="1">
      <alignment wrapText="1"/>
    </xf>
    <xf fontId="112" fillId="0" borderId="16" numFmtId="0" xfId="0" applyFont="1" applyBorder="1" applyAlignment="1">
      <alignment horizontal="center" wrapText="1"/>
    </xf>
    <xf fontId="107" fillId="26" borderId="0" numFmtId="0" xfId="0" applyFont="1" applyFill="1"/>
    <xf fontId="111" fillId="0" borderId="16" numFmtId="0" xfId="0" applyFont="1" applyBorder="1" applyAlignment="1">
      <alignment horizontal="left" wrapText="1"/>
    </xf>
    <xf fontId="107" fillId="0" borderId="0" numFmtId="0" xfId="0" applyFont="1"/>
    <xf fontId="6" fillId="0" borderId="7" numFmtId="0" xfId="0" applyFont="1" applyBorder="1" applyAlignment="1">
      <alignment horizontal="left" wrapText="1"/>
    </xf>
    <xf fontId="110" fillId="0" borderId="0" numFmtId="0" xfId="0" applyFont="1" applyAlignment="1">
      <alignment horizontal="left" vertical="top" wrapText="1"/>
    </xf>
    <xf fontId="57" fillId="0" borderId="0" numFmtId="0" xfId="0" applyFont="1" applyAlignment="1">
      <alignment horizontal="center" vertical="center" wrapText="1"/>
    </xf>
    <xf fontId="1" fillId="0" borderId="0" numFmtId="0" xfId="0" applyFont="1" applyAlignment="1">
      <alignment wrapText="1"/>
    </xf>
    <xf fontId="35" fillId="0" borderId="6" numFmtId="0" xfId="0" applyFont="1" applyBorder="1"/>
    <xf fontId="1" fillId="0" borderId="0" numFmtId="0" xfId="0" applyFont="1" applyAlignment="1">
      <alignment horizontal="left"/>
    </xf>
    <xf fontId="1" fillId="0" borderId="0" numFmtId="0" xfId="0" applyFont="1" applyAlignment="1">
      <alignment horizontal="left" wrapText="1"/>
    </xf>
    <xf fontId="1" fillId="0" borderId="0" numFmtId="0" xfId="0" applyFont="1" applyAlignment="1">
      <alignment horizontal="center" vertical="center" wrapText="1"/>
    </xf>
    <xf fontId="1" fillId="0" borderId="0" numFmtId="0" xfId="0" applyFont="1" applyAlignment="1">
      <alignment horizontal="center" wrapText="1"/>
    </xf>
    <xf fontId="1" fillId="0" borderId="16" numFmtId="0" xfId="0" applyFont="1" applyBorder="1" applyAlignment="1">
      <alignment horizontal="center" wrapText="1"/>
    </xf>
    <xf fontId="1" fillId="0" borderId="0" numFmtId="0" xfId="0" applyFont="1" applyAlignment="1">
      <alignment horizontal="left" vertical="top" wrapText="1"/>
    </xf>
    <xf fontId="1" fillId="0" borderId="16" numFmtId="0" xfId="0" applyFont="1" applyBorder="1" applyAlignment="1">
      <alignment horizontal="left" wrapText="1"/>
    </xf>
    <xf fontId="1" fillId="0" borderId="0" numFmtId="0" xfId="0" applyFont="1"/>
    <xf fontId="1" fillId="0" borderId="0" numFmtId="0" xfId="0" applyFont="1" applyAlignment="1">
      <alignment shrinkToFit="1" wrapText="1"/>
    </xf>
    <xf fontId="1" fillId="0" borderId="0" numFmtId="0" xfId="0" applyFont="1" applyAlignment="1" quotePrefix="1">
      <alignment horizontal="left" wrapText="1"/>
    </xf>
    <xf fontId="1" fillId="0" borderId="7" numFmtId="0" xfId="0" applyFont="1" applyBorder="1" applyAlignment="1">
      <alignment wrapText="1"/>
    </xf>
    <xf fontId="1" fillId="19" borderId="7" numFmtId="0" xfId="0" applyFont="1" applyFill="1" applyBorder="1" applyAlignment="1">
      <alignment wrapText="1"/>
    </xf>
    <xf fontId="1" fillId="19" borderId="0" numFmtId="0" xfId="0" applyFont="1" applyFill="1" applyAlignment="1">
      <alignment wrapText="1"/>
    </xf>
    <xf fontId="1" fillId="0" borderId="0" numFmtId="0" xfId="0" applyFont="1" applyAlignment="1">
      <alignment vertical="top" wrapText="1"/>
    </xf>
    <xf fontId="62" fillId="15" borderId="8" numFmtId="0" xfId="0" applyFont="1" applyFill="1" applyBorder="1" applyAlignment="1">
      <alignment horizontal="left"/>
    </xf>
    <xf fontId="62" fillId="15" borderId="9" numFmtId="0" xfId="0" applyFont="1" applyFill="1" applyBorder="1" applyAlignment="1">
      <alignment horizontal="left"/>
    </xf>
    <xf fontId="66" fillId="0" borderId="23" numFmtId="49" xfId="0" applyNumberFormat="1" applyFont="1" applyBorder="1" applyAlignment="1">
      <alignment horizontal="center" vertical="center" wrapText="1"/>
    </xf>
    <xf fontId="67" fillId="0" borderId="17" numFmtId="49" xfId="0" applyNumberFormat="1" applyFont="1" applyBorder="1" applyAlignment="1">
      <alignment horizontal="center"/>
    </xf>
    <xf fontId="67" fillId="0" borderId="18" numFmtId="49" xfId="0" applyNumberFormat="1" applyFont="1" applyBorder="1" applyAlignment="1">
      <alignment horizontal="center"/>
    </xf>
    <xf fontId="67" fillId="0" borderId="19" numFmtId="49" xfId="0" applyNumberFormat="1" applyFont="1" applyBorder="1" applyAlignment="1">
      <alignment horizontal="center"/>
    </xf>
    <xf fontId="76" fillId="0" borderId="20" numFmtId="49" xfId="0" applyNumberFormat="1" applyFont="1" applyBorder="1" applyAlignment="1">
      <alignment horizontal="center" vertical="center" wrapText="1"/>
    </xf>
    <xf fontId="76" fillId="0" borderId="21" numFmtId="49" xfId="0" applyNumberFormat="1" applyFont="1" applyBorder="1" applyAlignment="1">
      <alignment horizontal="center" vertical="center" wrapText="1"/>
    </xf>
    <xf fontId="76" fillId="0" borderId="22" numFmtId="49" xfId="0" applyNumberFormat="1" applyFont="1" applyBorder="1" applyAlignment="1">
      <alignment horizontal="center" vertical="center" wrapText="1"/>
    </xf>
    <xf fontId="66" fillId="0" borderId="23" numFmtId="49" xfId="0" applyNumberFormat="1" applyFont="1" applyBorder="1" applyAlignment="1">
      <alignment horizontal="center" vertical="center"/>
    </xf>
    <xf fontId="66" fillId="0" borderId="23" numFmtId="49" xfId="0" applyNumberFormat="1" applyFont="1" applyBorder="1" applyAlignment="1">
      <alignment horizontal="left" vertical="center"/>
    </xf>
    <xf fontId="70" fillId="0" borderId="0" numFmtId="49" xfId="0" applyNumberFormat="1" applyFont="1" applyAlignment="1">
      <alignment horizontal="left" vertical="top"/>
    </xf>
    <xf fontId="66" fillId="0" borderId="0" numFmtId="49" xfId="0" applyNumberFormat="1" applyFont="1" applyAlignment="1">
      <alignment horizontal="left" vertical="top"/>
    </xf>
    <xf fontId="41" fillId="13" borderId="0" numFmtId="0" xfId="0" applyFont="1" applyFill="1" applyAlignment="1">
      <alignment horizontal="center" vertical="center" wrapText="1"/>
    </xf>
    <xf fontId="34" fillId="0" borderId="0" numFmtId="0" xfId="0" applyFont="1" applyAlignment="1">
      <alignment horizontal="center" wrapText="1"/>
    </xf>
    <xf fontId="59" fillId="21" borderId="0" numFmtId="0" xfId="0" applyFont="1" applyFill="1" applyAlignment="1">
      <alignment horizontal="center" wrapText="1"/>
    </xf>
    <xf fontId="59" fillId="23" borderId="0" numFmtId="0" xfId="0" applyFont="1" applyFill="1" applyAlignment="1">
      <alignment horizontal="center" wrapText="1"/>
    </xf>
    <xf fontId="41" fillId="29" borderId="0" numFmtId="0" xfId="0" applyFont="1" applyFill="1" applyAlignment="1">
      <alignment wrapText="1"/>
    </xf>
    <xf fontId="36" fillId="33" borderId="0" numFmtId="0" xfId="0" applyFont="1" applyFill="1" applyAlignment="1">
      <alignment wrapText="1"/>
    </xf>
    <xf fontId="36" fillId="34" borderId="0" numFmtId="0" xfId="0" applyFont="1" applyFill="1" applyAlignment="1">
      <alignment wrapText="1"/>
    </xf>
    <xf fontId="36" fillId="35" borderId="0" numFmtId="0" xfId="0" applyFont="1" applyFill="1" applyAlignment="1">
      <alignment wrapText="1"/>
    </xf>
    <xf fontId="6" fillId="0" borderId="0" numFmtId="0" xfId="0" applyFont="1" applyAlignment="1">
      <alignment horizontal="left" vertical="top" wrapText="1"/>
    </xf>
    <xf fontId="6" fillId="0" borderId="0" numFmtId="0" xfId="0" applyFont="1" applyAlignment="1">
      <alignment horizontal="left" vertical="center" wrapText="1"/>
    </xf>
    <xf fontId="0" fillId="5" borderId="1" numFmtId="0" xfId="0" applyFill="1" applyBorder="1" applyAlignment="1"/>
  </cellXfs>
  <cellStyles count="14">
    <cellStyle name="1" xfId="1"/>
    <cellStyle name="Doublon" xfId="2"/>
    <cellStyle name="Doublon motif" xfId="3"/>
    <cellStyle name="Doublon vide" xfId="4"/>
    <cellStyle name="Doublon2" xfId="5"/>
    <cellStyle name="Hyperlink" xfId="13"/>
    <cellStyle name="Normal" xfId="0" builtinId="0"/>
    <cellStyle name="Normal 2" xfId="6"/>
    <cellStyle name="Normal 3" xfId="7"/>
    <cellStyle name="Résultat2" xfId="8"/>
    <cellStyle name="Untitled1" xfId="9"/>
    <cellStyle name="Untitled2" xfId="10"/>
    <cellStyle name="Untitled3" xfId="11"/>
    <cellStyle name="Untitled4" xfId="12"/>
  </cellStyles>
  <dxfs count="418">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top" wrapText="1"/>
    </dxf>
    <dxf>
      <font>
        <b val="0"/>
        <i val="0"/>
        <strike val="0"/>
        <u val="none"/>
        <vertAlign val="baseline"/>
        <sz val="11.000000"/>
        <color indexed="23"/>
        <name val="Calibri"/>
        <scheme val="minor"/>
      </font>
      <alignment horizontal="left" indent="0" shrinkToFit="0" textRotation="0" vertical="top" wrapText="1"/>
    </dxf>
    <dxf>
      <font>
        <strike val="0"/>
        <vertAlign val="baseline"/>
        <sz val="11.000000"/>
        <name val="Calibri"/>
        <scheme val="minor"/>
      </font>
      <fill>
        <patternFill patternType="solid">
          <fgColor/>
          <bgColor theme="2" tint="-0.249977111117893"/>
        </patternFill>
      </fill>
    </dxf>
    <dxf>
      <font>
        <b val="0"/>
        <i val="0"/>
        <strike val="0"/>
        <u val="none"/>
        <vertAlign val="baseline"/>
        <sz val="11.000000"/>
        <color indexed="23"/>
        <name val="Calibri"/>
        <scheme val="minor"/>
      </font>
    </dxf>
    <dxf>
      <font>
        <b val="0"/>
        <i val="0"/>
        <strike val="0"/>
        <u val="none"/>
        <vertAlign val="baseline"/>
        <sz val="11.000000"/>
        <color theme="1"/>
        <name val="Calibri"/>
        <scheme val="minor"/>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center"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center" wrapText="1"/>
    </dxf>
    <dxf>
      <font>
        <b val="0"/>
        <i val="0"/>
        <strike val="0"/>
        <u val="none"/>
        <vertAlign val="baseline"/>
        <sz val="11.000000"/>
        <color indexed="23"/>
        <name val="Calibri"/>
        <scheme val="minor"/>
      </font>
      <alignment horizontal="center" indent="0" shrinkToFit="0" textRotation="0" vertical="center"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textRotation="0" wrapText="1"/>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strike val="0"/>
        <u val="none"/>
        <vertAlign val="baseline"/>
        <sz val="11.000000"/>
        <name val="Calibri"/>
        <scheme val="minor"/>
      </font>
      <fill>
        <patternFill patternType="none">
          <fgColor auto="1"/>
          <bgColor auto="1"/>
        </patternFill>
      </fill>
      <alignment horizontal="left" indent="0" shrinkToFit="0" textRotation="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23"/>
        <name val="Calibri"/>
        <scheme val="minor"/>
      </font>
      <fill>
        <patternFill patternType="none">
          <fgColor/>
          <bgColor auto="1"/>
        </patternFill>
      </fill>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strike val="0"/>
        <vertAlign val="baseline"/>
        <sz val="11.000000"/>
        <name val="Calibri"/>
        <scheme val="minor"/>
      </font>
    </dxf>
    <dxf>
      <font>
        <b val="0"/>
        <i val="0"/>
        <strike val="0"/>
        <u val="none"/>
        <vertAlign val="baseline"/>
        <sz val="11.000000"/>
        <color indexed="23"/>
        <name val="Calibri"/>
        <scheme val="minor"/>
      </font>
    </dxf>
    <dxf>
      <font>
        <b val="0"/>
        <i val="0"/>
        <strike val="0"/>
        <u val="none"/>
        <vertAlign val="baseline"/>
        <sz val="11.000000"/>
        <color indexed="23"/>
        <name val="Calibri"/>
        <scheme val="minor"/>
      </font>
      <alignment horizontal="center" indent="0" shrinkToFit="0" textRotation="0" vertical="center" wrapText="0"/>
    </dxf>
    <dxf>
      <fill>
        <patternFill>
          <fgColor theme="6"/>
          <bgColor theme="6"/>
        </patternFill>
      </fill>
    </dxf>
    <dxf>
      <fill>
        <patternFill>
          <fgColor theme="6"/>
          <bgColor theme="6"/>
        </patternFill>
      </fill>
    </dxf>
    <dxf>
      <fill>
        <patternFill>
          <fgColor theme="6"/>
          <bgColor theme="6"/>
        </patternFill>
      </fill>
    </dxf>
    <dxf>
      <fill>
        <patternFill>
          <fgColor theme="6" tint="0.79998168889431442"/>
          <bgColor theme="6" tint="0.79998168889431442"/>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
      <fill>
        <patternFill>
          <fgColor theme="6"/>
          <bgColor theme="6"/>
        </patternFill>
      </fill>
    </dxf>
    <dxf>
      <fill>
        <patternFill>
          <fgColor rgb="FFF58383"/>
          <bgColor rgb="FFF58383"/>
        </patternFill>
      </fill>
    </dxf>
    <dxf>
      <fill>
        <patternFill>
          <fgColor theme="9" tint="0.79998168889431442"/>
          <bgColor theme="9" tint="0.79998168889431442"/>
        </patternFill>
      </fill>
    </dxf>
    <dxf>
      <fill>
        <patternFill>
          <fgColor rgb="FFF58383"/>
          <bgColor rgb="FFF58383"/>
        </patternFill>
      </fill>
    </dxf>
    <dxf>
      <fill>
        <patternFill>
          <fgColor theme="7" tint="0.79998168889431442"/>
          <bgColor theme="7" tint="0.79998168889431442"/>
        </patternFill>
      </fill>
    </dxf>
    <dxf>
      <fill>
        <patternFill>
          <fgColor theme="5" tint="0.79998168889431442"/>
          <bgColor theme="5" tint="0.79998168889431442"/>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FE1FF"/>
          <bgColor rgb="FFFFE1FF"/>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top" wrapText="1"/>
    </dxf>
    <dxf>
      <font>
        <b val="0"/>
        <i val="0"/>
        <strike val="0"/>
        <u val="none"/>
        <vertAlign val="baseline"/>
        <sz val="11.000000"/>
        <color indexed="23"/>
        <name val="Calibri"/>
        <scheme val="minor"/>
      </font>
      <alignment horizontal="left" indent="0" shrinkToFit="0" textRotation="0" vertical="top" wrapText="1"/>
    </dxf>
    <dxf>
      <font>
        <strike val="0"/>
        <vertAlign val="baseline"/>
        <sz val="11.000000"/>
        <name val="Calibri"/>
        <scheme val="minor"/>
      </font>
      <fill>
        <patternFill patternType="solid">
          <fgColor/>
          <bgColor theme="2" tint="-0.249977111117893"/>
        </patternFill>
      </fill>
    </dxf>
    <dxf>
      <font>
        <b val="0"/>
        <i val="0"/>
        <strike val="0"/>
        <u val="none"/>
        <vertAlign val="baseline"/>
        <sz val="11.000000"/>
        <color indexed="23"/>
        <name val="Calibri"/>
        <scheme val="minor"/>
      </font>
    </dxf>
    <dxf>
      <font>
        <b val="0"/>
        <i val="0"/>
        <strike val="0"/>
        <u val="none"/>
        <vertAlign val="baseline"/>
        <sz val="11.000000"/>
        <color theme="1"/>
        <name val="Calibri"/>
        <scheme val="minor"/>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center"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center" wrapText="1"/>
    </dxf>
    <dxf>
      <font>
        <b val="0"/>
        <i val="0"/>
        <strike val="0"/>
        <u val="none"/>
        <vertAlign val="baseline"/>
        <sz val="11.000000"/>
        <color indexed="23"/>
        <name val="Calibri"/>
        <scheme val="minor"/>
      </font>
      <alignment horizontal="center" indent="0" shrinkToFit="0" textRotation="0" vertical="center"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textRotation="0" wrapText="1"/>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strike val="0"/>
        <u val="none"/>
        <vertAlign val="baseline"/>
        <sz val="11.000000"/>
        <name val="Calibri"/>
        <scheme val="minor"/>
      </font>
      <fill>
        <patternFill patternType="none">
          <fgColor auto="1"/>
          <bgColor auto="1"/>
        </patternFill>
      </fill>
      <alignment horizontal="left" indent="0" shrinkToFit="0" textRotation="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23"/>
        <name val="Calibri"/>
        <scheme val="minor"/>
      </font>
      <fill>
        <patternFill patternType="none">
          <fgColor/>
          <bgColor auto="1"/>
        </patternFill>
      </fill>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strike val="0"/>
        <vertAlign val="baseline"/>
        <sz val="11.000000"/>
        <name val="Calibri"/>
        <scheme val="minor"/>
      </font>
    </dxf>
    <dxf>
      <font>
        <b val="0"/>
        <i val="0"/>
        <strike val="0"/>
        <u val="none"/>
        <vertAlign val="baseline"/>
        <sz val="11.000000"/>
        <color indexed="23"/>
        <name val="Calibri"/>
        <scheme val="minor"/>
      </font>
    </dxf>
    <dxf>
      <font>
        <b val="0"/>
        <i val="0"/>
        <strike val="0"/>
        <u val="none"/>
        <vertAlign val="baseline"/>
        <sz val="11.000000"/>
        <color indexed="23"/>
        <name val="Calibri"/>
        <scheme val="minor"/>
      </font>
      <alignment horizontal="center" indent="0" shrinkToFit="0" textRotation="0" vertical="center" wrapText="0"/>
    </dxf>
    <dxf>
      <fill>
        <patternFill>
          <fgColor theme="9" tint="0.79998168889431442"/>
          <bgColor theme="9" tint="0.79998168889431442"/>
        </patternFill>
      </fill>
    </dxf>
    <dxf>
      <fill>
        <patternFill>
          <fgColor theme="7" tint="0.79998168889431442"/>
          <bgColor theme="7" tint="0.79998168889431442"/>
        </patternFill>
      </fill>
    </dxf>
    <dxf>
      <fill>
        <patternFill>
          <fgColor theme="6" tint="0.79998168889431442"/>
          <bgColor theme="6"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5" tint="0.79998168889431442"/>
          <bgColor theme="5" tint="0.79998168889431442"/>
        </patternFill>
      </fill>
    </dxf>
    <dxf>
      <fill>
        <patternFill>
          <fgColor theme="6"/>
          <bgColor theme="6"/>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6"/>
          <bgColor theme="6"/>
        </patternFill>
      </fill>
    </dxf>
    <dxf>
      <fill>
        <patternFill>
          <fgColor theme="9" tint="0.79998168889431442"/>
          <bgColor theme="9" tint="0.79998168889431442"/>
        </patternFill>
      </fill>
    </dxf>
    <dxf>
      <fill>
        <patternFill>
          <fgColor rgb="FFF58383"/>
          <bgColor rgb="FFF58383"/>
        </patternFill>
      </fill>
    </dxf>
    <dxf>
      <fill>
        <patternFill>
          <fgColor theme="7" tint="0.79998168889431442"/>
          <bgColor theme="7" tint="0.79998168889431442"/>
        </patternFill>
      </fill>
    </dxf>
    <dxf>
      <fill>
        <patternFill>
          <fgColor theme="5" tint="0.79998168889431442"/>
          <bgColor theme="5"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5" tint="0.79998168889431442"/>
          <bgColor theme="5" tint="0.79998168889431442"/>
        </patternFill>
      </fill>
    </dxf>
    <dxf>
      <fill>
        <patternFill>
          <fgColor theme="6"/>
          <bgColor theme="6"/>
        </patternFill>
      </fill>
    </dxf>
    <dxf>
      <fill>
        <patternFill>
          <fgColor theme="6"/>
          <bgColor theme="6"/>
        </patternFill>
      </fill>
    </dxf>
    <dxf>
      <fill>
        <patternFill>
          <fgColor theme="7" tint="0.79998168889431442"/>
          <bgColor theme="7" tint="0.79998168889431442"/>
        </patternFill>
      </fill>
    </dxf>
    <dxf>
      <fill>
        <patternFill>
          <fgColor theme="6"/>
          <bgColor theme="6"/>
        </patternFill>
      </fill>
    </dxf>
    <dxf>
      <fill>
        <patternFill>
          <fgColor theme="9" tint="0.79998168889431442"/>
          <bgColor theme="9" tint="0.79998168889431442"/>
        </patternFill>
      </fill>
    </dxf>
    <dxf>
      <fill>
        <patternFill>
          <fgColor theme="6"/>
          <bgColor theme="6"/>
        </patternFill>
      </fill>
    </dxf>
    <dxf>
      <fill>
        <patternFill>
          <fgColor theme="5" tint="0.79998168889431442"/>
          <bgColor theme="5" tint="0.79998168889431442"/>
        </patternFill>
      </fill>
    </dxf>
    <dxf>
      <fill>
        <patternFill>
          <fgColor theme="5" tint="0.79998168889431442"/>
          <bgColor theme="5" tint="0.79998168889431442"/>
        </patternFill>
      </fill>
    </dxf>
    <dxf>
      <fill>
        <patternFill>
          <fgColor theme="6"/>
          <bgColor theme="6"/>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5" tint="0.79998168889431442"/>
          <bgColor theme="5" tint="0.79998168889431442"/>
        </patternFill>
      </fill>
    </dxf>
    <dxf>
      <fill>
        <patternFill>
          <fgColor theme="6"/>
          <bgColor theme="6"/>
        </patternFill>
      </fill>
    </dxf>
    <dxf>
      <fill>
        <patternFill>
          <fgColor theme="9" tint="0.79998168889431442"/>
          <bgColor theme="9" tint="0.79998168889431442"/>
        </patternFill>
      </fill>
    </dxf>
    <dxf>
      <fill>
        <patternFill>
          <fgColor theme="6"/>
          <bgColor theme="6"/>
        </patternFill>
      </fill>
    </dxf>
    <dxf>
      <fill>
        <patternFill>
          <fgColor theme="7" tint="0.79998168889431442"/>
          <bgColor theme="7"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7" tint="0.79998168889431442"/>
          <bgColor theme="7" tint="0.79998168889431442"/>
        </patternFill>
      </fill>
    </dxf>
    <dxf>
      <fill>
        <patternFill>
          <fgColor theme="6"/>
          <bgColor theme="6"/>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6"/>
          <bgColor theme="6"/>
        </patternFill>
      </fill>
    </dxf>
    <dxf>
      <fill>
        <patternFill>
          <fgColor theme="9" tint="0.79998168889431442"/>
          <bgColor theme="9" tint="0.79998168889431442"/>
        </patternFill>
      </fill>
    </dxf>
    <dxf>
      <fill>
        <patternFill>
          <fgColor theme="9" tint="0.79998168889431442"/>
          <bgColor theme="9" tint="0.79998168889431442"/>
        </patternFill>
      </fill>
    </dxf>
    <dxf>
      <fill>
        <patternFill>
          <fgColor theme="6"/>
          <bgColor theme="6"/>
        </patternFill>
      </fill>
    </dxf>
    <dxf>
      <fill>
        <patternFill>
          <fgColor theme="5" tint="0.79998168889431442"/>
          <bgColor theme="5" tint="0.79998168889431442"/>
        </patternFill>
      </fill>
    </dxf>
    <dxf>
      <fill>
        <patternFill>
          <fgColor theme="6"/>
          <bgColor theme="6"/>
        </patternFill>
      </fill>
    </dxf>
    <dxf>
      <fill>
        <patternFill>
          <fgColor rgb="FFF58383"/>
          <bgColor rgb="FFF58383"/>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6"/>
          <bgColor theme="6"/>
        </patternFill>
      </fill>
    </dxf>
    <dxf>
      <fill>
        <patternFill>
          <fgColor theme="5" tint="0.79998168889431442"/>
          <bgColor theme="5" tint="0.79998168889431442"/>
        </patternFill>
      </fill>
    </dxf>
    <dxf>
      <fill>
        <patternFill>
          <fgColor rgb="FFF58383"/>
          <bgColor rgb="FFF58383"/>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rgb="FFF58383"/>
          <bgColor rgb="FFF58383"/>
        </patternFill>
      </fill>
    </dxf>
    <dxf>
      <fill>
        <patternFill>
          <fgColor theme="6"/>
          <bgColor theme="6"/>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5" tint="0.79998168889431442"/>
          <bgColor theme="5" tint="0.79998168889431442"/>
        </patternFill>
      </fill>
    </dxf>
    <dxf>
      <fill>
        <patternFill>
          <fgColor rgb="FFF58383"/>
          <bgColor rgb="FFF58383"/>
        </patternFill>
      </fill>
    </dxf>
    <dxf>
      <fill>
        <patternFill>
          <fgColor theme="6"/>
          <bgColor theme="6"/>
        </patternFill>
      </fill>
    </dxf>
    <dxf>
      <fill>
        <patternFill>
          <fgColor rgb="FFFFE1FF"/>
          <bgColor rgb="FFFFE1FF"/>
        </patternFill>
      </fill>
    </dxf>
    <dxf>
      <fill>
        <patternFill>
          <fgColor rgb="FFF58383"/>
          <bgColor rgb="FFF58383"/>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5" tint="0.79998168889431442"/>
          <bgColor theme="5" tint="0.79998168889431442"/>
        </patternFill>
      </fill>
    </dxf>
    <dxf>
      <fill>
        <patternFill>
          <fgColor theme="9" tint="0.79998168889431442"/>
          <bgColor theme="9" tint="0.79998168889431442"/>
        </patternFill>
      </fill>
    </dxf>
    <dxf>
      <fill>
        <patternFill>
          <fgColor rgb="FFF58383"/>
          <bgColor rgb="FFF58383"/>
        </patternFill>
      </fill>
    </dxf>
    <dxf>
      <fill>
        <patternFill>
          <fgColor theme="7" tint="0.79998168889431442"/>
          <bgColor theme="7" tint="0.79998168889431442"/>
        </patternFill>
      </fill>
    </dxf>
    <dxf>
      <fill>
        <patternFill>
          <fgColor theme="5" tint="0.79998168889431442"/>
          <bgColor theme="5" tint="0.79998168889431442"/>
        </patternFill>
      </fill>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top" wrapText="1"/>
    </dxf>
    <dxf>
      <font>
        <b val="0"/>
        <i val="0"/>
        <strike val="0"/>
        <u val="none"/>
        <vertAlign val="baseline"/>
        <sz val="11.000000"/>
        <color indexed="23"/>
        <name val="Calibri"/>
        <scheme val="minor"/>
      </font>
      <alignment horizontal="left" indent="0" shrinkToFit="0" textRotation="0" vertical="top" wrapText="1"/>
    </dxf>
    <dxf>
      <font>
        <strike val="0"/>
        <vertAlign val="baseline"/>
        <sz val="11.000000"/>
        <name val="Calibri"/>
        <scheme val="minor"/>
      </font>
      <fill>
        <patternFill patternType="solid">
          <fgColor/>
          <bgColor theme="2" tint="-0.249977111117893"/>
        </patternFill>
      </fill>
    </dxf>
    <dxf>
      <font>
        <b val="0"/>
        <i val="0"/>
        <strike val="0"/>
        <u val="none"/>
        <vertAlign val="baseline"/>
        <sz val="11.000000"/>
        <color indexed="23"/>
        <name val="Calibri"/>
        <scheme val="minor"/>
      </font>
    </dxf>
    <dxf>
      <font>
        <b val="0"/>
        <i val="0"/>
        <strike val="0"/>
        <u val="none"/>
        <vertAlign val="baseline"/>
        <sz val="11.000000"/>
        <color theme="1"/>
        <name val="Calibri"/>
        <scheme val="minor"/>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bottom" wrapText="1"/>
    </dxf>
    <dxf>
      <font>
        <b val="0"/>
        <i val="0"/>
        <strike val="0"/>
        <u val="none"/>
        <vertAlign val="baseline"/>
        <sz val="11.000000"/>
        <color indexed="23"/>
        <name val="Calibri"/>
        <scheme val="minor"/>
      </font>
      <alignment horizontal="center"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center" indent="0" shrinkToFit="0" textRotation="0" vertical="center" wrapText="1"/>
    </dxf>
    <dxf>
      <font>
        <b val="0"/>
        <i val="0"/>
        <strike val="0"/>
        <u val="none"/>
        <vertAlign val="baseline"/>
        <sz val="11.000000"/>
        <color indexed="23"/>
        <name val="Calibri"/>
        <scheme val="minor"/>
      </font>
      <alignment horizontal="center" indent="0" shrinkToFit="0" textRotation="0" vertical="center"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textRotation="0" wrapText="1"/>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theme="1"/>
        <name val="Calibri"/>
        <scheme val="minor"/>
      </font>
      <alignment inden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left"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theme="1"/>
        <name val="Calibri"/>
        <scheme val="minor"/>
      </font>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64"/>
        <name val="Calibri"/>
        <scheme val="minor"/>
      </font>
      <fill>
        <patternFill patternType="none">
          <fgColor rgb="FFF2F2F2"/>
          <bgColor auto="1"/>
        </patternFill>
      </fill>
      <alignment horizontal="left" indent="0" shrinkToFit="0" textRotation="0" vertical="bottom" wrapText="0"/>
    </dxf>
    <dxf>
      <font>
        <b val="0"/>
        <i val="0"/>
        <strike val="0"/>
        <u val="none"/>
        <vertAlign val="baseline"/>
        <sz val="11.000000"/>
        <color indexed="23"/>
        <name val="Calibri"/>
        <scheme val="minor"/>
      </font>
      <alignment horizontal="general" indent="0" shrinkToFit="0" textRotation="0" vertical="bottom" wrapText="1"/>
    </dxf>
    <dxf>
      <font>
        <strike val="0"/>
        <u val="none"/>
        <vertAlign val="baseline"/>
        <sz val="11.000000"/>
        <name val="Calibri"/>
        <scheme val="minor"/>
      </font>
      <fill>
        <patternFill patternType="none">
          <fgColor auto="1"/>
          <bgColor auto="1"/>
        </patternFill>
      </fill>
      <alignment horizontal="left" indent="0" shrinkToFit="0" textRotation="0"/>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23"/>
        <name val="Calibri"/>
        <scheme val="minor"/>
      </font>
      <alignment horizontal="left" indent="0" shrinkToFit="0" textRotation="0" vertical="bottom" wrapText="1"/>
    </dxf>
    <dxf>
      <font>
        <b val="0"/>
        <i val="0"/>
        <strike val="0"/>
        <u val="none"/>
        <vertAlign val="baseline"/>
        <sz val="11.000000"/>
        <color indexed="23"/>
        <name val="Calibri"/>
        <scheme val="minor"/>
      </font>
      <alignment horizontal="general" indent="0" shrinkToFit="0" textRotation="0" vertical="bottom" wrapText="1"/>
    </dxf>
    <dxf>
      <font>
        <b val="0"/>
        <i val="0"/>
        <strike val="0"/>
        <u val="none"/>
        <vertAlign val="baseline"/>
        <sz val="11.000000"/>
        <color indexed="23"/>
        <name val="Calibri"/>
        <scheme val="minor"/>
      </font>
      <fill>
        <patternFill patternType="none">
          <fgColor/>
          <bgColor auto="1"/>
        </patternFill>
      </fill>
      <alignment horizontal="general" indent="0" shrinkToFit="0" textRotation="0" wrapText="1"/>
    </dxf>
    <dxf>
      <font>
        <b val="0"/>
        <i val="0"/>
        <strike val="0"/>
        <u val="none"/>
        <vertAlign val="baseline"/>
        <sz val="11.000000"/>
        <color indexed="23"/>
        <name val="Calibri"/>
        <scheme val="minor"/>
      </font>
      <alignment horizontal="general" indent="0" shrinkToFit="0" textRotation="0" vertical="bottom" wrapText="1"/>
    </dxf>
    <dxf>
      <font>
        <strike val="0"/>
        <vertAlign val="baseline"/>
        <sz val="11.000000"/>
        <name val="Calibri"/>
        <scheme val="none"/>
      </font>
    </dxf>
    <dxf>
      <font>
        <b val="0"/>
        <i val="0"/>
        <strike val="0"/>
        <u val="none"/>
        <vertAlign val="baseline"/>
        <sz val="11.000000"/>
        <color indexed="23"/>
        <name val="Calibri"/>
        <scheme val="none"/>
      </font>
    </dxf>
    <dxf>
      <font>
        <b val="0"/>
        <i val="0"/>
        <strike val="0"/>
        <u val="none"/>
        <vertAlign val="baseline"/>
        <sz val="11.000000"/>
        <color indexed="23"/>
        <name val="Calibri"/>
        <scheme val="minor"/>
      </font>
      <alignment horizontal="center" indent="0" shrinkToFit="0" textRotation="0" vertical="center" wrapText="0"/>
    </dxf>
    <dxf>
      <fill>
        <patternFill>
          <fgColor theme="6" tint="0.79998168889431442"/>
          <bgColor theme="6" tint="0.79998168889431442"/>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rgb="FFFFE1FF"/>
          <bgColor rgb="FFFFE1FF"/>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
      <font>
        <b val="0"/>
        <i val="0"/>
        <strike val="0"/>
        <u val="none"/>
        <vertAlign val="baseline"/>
        <sz val="11.000000"/>
        <color theme="1"/>
        <name val="Calibri"/>
        <scheme val="none"/>
      </font>
      <alignment horizontal="center"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left"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none"/>
      </font>
      <alignment horizontal="left"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left" indent="0" shrinkToFit="0" textRotation="0" vertical="top" wrapText="1"/>
    </dxf>
    <dxf>
      <font>
        <b val="0"/>
        <i val="0"/>
        <strike val="0"/>
        <u val="none"/>
        <vertAlign val="baseline"/>
        <sz val="11.000000"/>
        <color indexed="23"/>
        <name val="Calibri"/>
        <scheme val="none"/>
      </font>
      <alignment horizontal="left" indent="0" shrinkToFit="0" textRotation="0" vertical="top" wrapText="1"/>
    </dxf>
    <dxf>
      <font>
        <b val="0"/>
        <i val="0"/>
        <strike val="0"/>
        <u val="none"/>
        <vertAlign val="baseline"/>
        <sz val="11.000000"/>
        <color theme="1"/>
        <name val="Calibri"/>
        <scheme val="none"/>
      </font>
      <fill>
        <patternFill patternType="solid">
          <fgColor/>
          <bgColor theme="2" tint="-0.249977111117893"/>
        </patternFill>
      </fill>
      <alignment horizontal="center" indent="0" shrinkToFit="0" textRotation="0" vertical="bottom" wrapText="1"/>
    </dxf>
    <dxf>
      <font>
        <b val="0"/>
        <i val="0"/>
        <strike val="0"/>
        <u val="none"/>
        <vertAlign val="baseline"/>
        <sz val="11.000000"/>
        <color indexed="23"/>
        <name val="Calibri"/>
        <scheme val="none"/>
      </font>
    </dxf>
    <dxf>
      <font>
        <b val="0"/>
        <i val="0"/>
        <strike val="0"/>
        <u val="none"/>
        <vertAlign val="baseline"/>
        <sz val="11.000000"/>
        <color theme="1"/>
        <name val="Calibri"/>
        <scheme val="none"/>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center" indent="0" shrinkToFit="0" textRotation="0" vertical="bottom" wrapText="1"/>
      <border>
        <left/>
        <right/>
        <top style="thin">
          <color theme="4" tint="0.39997558519241921"/>
        </top>
        <bottom style="thin">
          <color theme="4" tint="0.39997558519241921"/>
        </bottom>
        <diagonal/>
      </border>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center" indent="0" shrinkToFit="0" textRotation="0" vertical="center" wrapText="1"/>
    </dxf>
    <dxf>
      <font>
        <b val="0"/>
        <i val="0"/>
        <strike val="0"/>
        <u val="none"/>
        <vertAlign val="baseline"/>
        <sz val="11.000000"/>
        <color indexed="23"/>
        <name val="Calibri"/>
        <scheme val="none"/>
      </font>
      <alignment horizontal="center" indent="0" shrinkToFit="0" textRotation="0" vertical="center"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left" indent="0" shrinkToFit="0" textRotation="0" vertical="bottom" wrapText="1"/>
    </dxf>
    <dxf>
      <font>
        <b val="0"/>
        <i val="0"/>
        <strike val="0"/>
        <u val="none"/>
        <vertAlign val="baseline"/>
        <sz val="11.000000"/>
        <color indexed="23"/>
        <name val="Calibri"/>
        <scheme val="none"/>
      </font>
      <alignment horizontal="left"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fill>
        <patternFill patternType="none">
          <fgColor/>
          <bgColor indexed="65"/>
        </patternFill>
      </fill>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left"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alignment horizontal="general" indent="0" shrinkToFit="0" textRotation="0"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64"/>
        <name val="Calibri"/>
        <scheme val="none"/>
      </font>
      <fill>
        <patternFill patternType="none">
          <fgColor rgb="FFF2F2F2"/>
          <bgColor auto="1"/>
        </patternFill>
      </fill>
      <alignment horizontal="general" indent="0" shrinkToFit="0" textRotation="0" vertical="bottom" wrapText="0"/>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64"/>
        <name val="Calibri"/>
        <scheme val="none"/>
      </font>
      <fill>
        <patternFill patternType="none">
          <fgColor rgb="FFF2F2F2"/>
          <bgColor auto="1"/>
        </patternFill>
      </fill>
      <alignment horizontal="general" indent="0" shrinkToFit="0" textRotation="0" vertical="bottom" wrapText="0"/>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64"/>
        <name val="Calibri"/>
        <scheme val="none"/>
      </font>
      <fill>
        <patternFill patternType="none">
          <fgColor rgb="FFF2F2F2"/>
          <bgColor auto="1"/>
        </patternFill>
      </fill>
      <alignment horizontal="general" indent="0" shrinkToFit="0" textRotation="0" vertical="bottom" wrapText="0"/>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64"/>
        <name val="Calibri"/>
        <scheme val="none"/>
      </font>
      <fill>
        <patternFill patternType="none">
          <fgColor rgb="FFF2F2F2"/>
          <bgColor auto="1"/>
        </patternFill>
      </fill>
      <alignment horizontal="general" indent="0" shrinkToFit="0" textRotation="0" vertical="bottom" wrapText="0"/>
    </dxf>
    <dxf>
      <font>
        <b val="0"/>
        <i val="0"/>
        <strike val="0"/>
        <u val="none"/>
        <vertAlign val="baseline"/>
        <sz val="11.000000"/>
        <color indexed="23"/>
        <name val="Calibri"/>
        <scheme val="none"/>
      </font>
      <alignment horizontal="general" indent="0" shrinkToFit="0" textRotation="0" vertical="bottom" wrapText="1"/>
    </dxf>
    <dxf>
      <font>
        <strike val="0"/>
        <u val="none"/>
        <vertAlign val="baseline"/>
        <sz val="11.000000"/>
        <color theme="1"/>
        <name val="Calibri"/>
        <scheme val="none"/>
      </font>
      <fill>
        <patternFill patternType="none">
          <fgColor auto="1"/>
          <bgColor auto="1"/>
        </patternFill>
      </fill>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indexed="23"/>
        <name val="Calibri"/>
        <scheme val="none"/>
      </font>
      <fill>
        <patternFill patternType="none">
          <fgColor/>
          <bgColor auto="1"/>
        </patternFill>
      </fill>
      <alignment horizontal="general" indent="0" shrinkToFit="0" textRotation="0" vertical="bottom" wrapText="1"/>
    </dxf>
    <dxf>
      <font>
        <b val="0"/>
        <i val="0"/>
        <strike val="0"/>
        <u val="none"/>
        <vertAlign val="baseline"/>
        <sz val="11.000000"/>
        <color indexed="23"/>
        <name val="Calibri"/>
        <scheme val="none"/>
      </font>
      <alignment horizontal="general" indent="0" shrinkToFit="0" textRotation="0" vertical="bottom" wrapText="1"/>
    </dxf>
    <dxf>
      <font>
        <b val="0"/>
        <i val="0"/>
        <strike val="0"/>
        <u val="none"/>
        <vertAlign val="baseline"/>
        <sz val="11.000000"/>
        <color theme="1"/>
        <name val="Calibri"/>
        <scheme val="none"/>
      </font>
      <fill>
        <patternFill patternType="none">
          <fgColor/>
          <bgColor indexed="65"/>
        </patternFill>
      </fill>
      <alignment horizontal="general" indent="0" shrinkToFit="0" textRotation="0" vertical="bottom" wrapText="1"/>
    </dxf>
    <dxf>
      <font>
        <b val="0"/>
        <i val="0"/>
        <strike val="0"/>
        <u val="none"/>
        <vertAlign val="baseline"/>
        <sz val="11.000000"/>
        <color indexed="23"/>
        <name val="Calibri3"/>
        <scheme val="none"/>
      </font>
      <fill>
        <patternFill patternType="solid">
          <fgColor/>
          <bgColor rgb="FF69008E"/>
        </patternFill>
      </fill>
      <alignment horizontal="center" indent="0" shrinkToFit="0" textRotation="0" vertical="center" wrapText="1"/>
    </dxf>
    <dxf>
      <fill>
        <patternFill>
          <fgColor theme="6" tint="0.79998168889431442"/>
          <bgColor theme="6" tint="0.79998168889431442"/>
        </patternFill>
      </fill>
    </dxf>
    <dxf>
      <fill>
        <patternFill>
          <fgColor theme="9" tint="0.79998168889431442"/>
          <bgColor theme="9" tint="0.79998168889431442"/>
        </patternFill>
      </fill>
    </dxf>
    <dxf>
      <fill>
        <patternFill>
          <fgColor theme="7" tint="0.79998168889431442"/>
          <bgColor theme="7" tint="0.79998168889431442"/>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6"/>
          <bgColor theme="6"/>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
      <fill>
        <patternFill>
          <fgColor theme="5" tint="0.79998168889431442"/>
          <bgColor theme="5" tint="0.79998168889431442"/>
        </patternFill>
      </fill>
    </dxf>
    <dxf>
      <fill>
        <patternFill>
          <fgColor theme="7" tint="0.79998168889431442"/>
          <bgColor theme="7" tint="0.79998168889431442"/>
        </patternFill>
      </fill>
    </dxf>
    <dxf>
      <fill>
        <patternFill>
          <fgColor theme="9" tint="0.79998168889431442"/>
          <bgColor theme="9" tint="0.79998168889431442"/>
        </patternFill>
      </fill>
    </dxf>
    <dxf>
      <fill>
        <patternFill>
          <fgColor rgb="FFF58383"/>
          <bgColor rgb="FFF5838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3" Type="http://schemas.openxmlformats.org/officeDocument/2006/relationships/worksheet" Target="worksheets/sheet12.xml"/><Relationship  Id="rId11" Type="http://schemas.openxmlformats.org/officeDocument/2006/relationships/worksheet" Target="worksheets/sheet10.xml"/><Relationship  Id="rId18" Type="http://schemas.openxmlformats.org/officeDocument/2006/relationships/theme" Target="theme/theme1.xml"/><Relationship  Id="rId17" Type="http://schemas.openxmlformats.org/officeDocument/2006/relationships/customXml" Target="../customXml/item3.xml"/><Relationship  Id="rId10" Type="http://schemas.openxmlformats.org/officeDocument/2006/relationships/worksheet" Target="worksheets/sheet9.xml"/><Relationship  Id="rId15" Type="http://schemas.openxmlformats.org/officeDocument/2006/relationships/customXml" Target="../customXml/item1.xml"/><Relationship  Id="rId9" Type="http://schemas.openxmlformats.org/officeDocument/2006/relationships/worksheet" Target="worksheets/sheet8.xml"/><Relationship  Id="rId20" Type="http://schemas.openxmlformats.org/officeDocument/2006/relationships/styles" Target="styles.xml"/><Relationship  Id="rId19" Type="http://schemas.openxmlformats.org/officeDocument/2006/relationships/sharedStrings" Target="sharedStrings.xml"/><Relationship  Id="rId8" Type="http://schemas.openxmlformats.org/officeDocument/2006/relationships/worksheet" Target="worksheets/sheet7.xml"/><Relationship  Id="rId7" Type="http://schemas.openxmlformats.org/officeDocument/2006/relationships/worksheet" Target="worksheets/sheet6.xml"/><Relationship  Id="rId14" Type="http://schemas.openxmlformats.org/officeDocument/2006/relationships/worksheet" Target="worksheets/sheet13.xml"/><Relationship  Id="rId6" Type="http://schemas.openxmlformats.org/officeDocument/2006/relationships/worksheet" Target="worksheets/sheet5.xml"/><Relationship  Id="rId5" Type="http://schemas.openxmlformats.org/officeDocument/2006/relationships/worksheet" Target="worksheets/sheet4.xml"/><Relationship  Id="rId4" Type="http://schemas.openxmlformats.org/officeDocument/2006/relationships/worksheet" Target="worksheets/sheet3.xml"/><Relationship  Id="rId16" Type="http://schemas.openxmlformats.org/officeDocument/2006/relationships/customXml" Target="../customXml/item2.xml"/><Relationship  Id="rId12" Type="http://schemas.openxmlformats.org/officeDocument/2006/relationships/worksheet" Target="worksheets/sheet11.xml"/><Relationship  Id="rId3" Type="http://schemas.openxmlformats.org/officeDocument/2006/relationships/worksheet" Target="worksheets/sheet2.xml"/><Relationship  Id="rId2" Type="http://schemas.openxmlformats.org/officeDocument/2006/relationships/worksheet" Target="worksheets/sheet1.xml"/><Relationship  Id="rId1" Type="http://schemas.microsoft.com/office/2017/10/relationships/person" Target="persons/person.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s>
</file>

<file path=xl/drawings/_rels/drawing3.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xdr:from>
      <xdr:col>0</xdr:col>
      <xdr:colOff>468360</xdr:colOff>
      <xdr:row>2</xdr:row>
      <xdr:rowOff>167399</xdr:rowOff>
    </xdr:from>
    <xdr:to>
      <xdr:col>11</xdr:col>
      <xdr:colOff>183240</xdr:colOff>
      <xdr:row>9</xdr:row>
      <xdr:rowOff>66960</xdr:rowOff>
    </xdr:to>
    <xdr:pic>
      <xdr:nvPicPr>
        <xdr:cNvPr id="2" name="Image 133"/>
        <xdr:cNvPicPr/>
      </xdr:nvPicPr>
      <xdr:blipFill>
        <a:blip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308919</xdr:colOff>
      <xdr:row>119</xdr:row>
      <xdr:rowOff>68649</xdr:rowOff>
    </xdr:from>
    <xdr:to>
      <xdr:col>5</xdr:col>
      <xdr:colOff>29115</xdr:colOff>
      <xdr:row>138</xdr:row>
      <xdr:rowOff>16235</xdr:rowOff>
    </xdr:to>
    <xdr:pic>
      <xdr:nvPicPr>
        <xdr:cNvPr id="2" name="Picture 1"/>
        <xdr:cNvPicPr>
          <a:picLocks noChangeAspect="1"/>
        </xdr:cNvPicPr>
      </xdr:nvPicPr>
      <xdr:blipFill>
        <a:blip r:embed="rId1"/>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0</xdr:col>
      <xdr:colOff>266700</xdr:colOff>
      <xdr:row>33</xdr:row>
      <xdr:rowOff>101600</xdr:rowOff>
    </xdr:from>
    <xdr:to>
      <xdr:col>9</xdr:col>
      <xdr:colOff>609600</xdr:colOff>
      <xdr:row>41</xdr:row>
      <xdr:rowOff>154006</xdr:rowOff>
    </xdr:to>
    <xdr:pic>
      <xdr:nvPicPr>
        <xdr:cNvPr id="2" name="Picture 1"/>
        <xdr:cNvPicPr>
          <a:picLocks noChangeAspect="1"/>
        </xdr:cNvPicPr>
      </xdr:nvPicPr>
      <xdr:blipFill>
        <a:blip r:embed="rId1"/>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xdr:cNvPicPr>
          <a:picLocks noChangeAspect="1"/>
        </xdr:cNvPicPr>
      </xdr:nvPicPr>
      <xdr:blipFill>
        <a:blip r:embed="rId2"/>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120157</xdr:rowOff>
    </xdr:to>
    <xdr:pic>
      <xdr:nvPicPr>
        <xdr:cNvPr id="4" name="Picture 3"/>
        <xdr:cNvPicPr>
          <a:picLocks noChangeAspect="1"/>
        </xdr:cNvPicPr>
      </xdr:nvPicPr>
      <xdr:blipFill>
        <a:blip r:embed="rId3"/>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xdr:cNvPicPr>
          <a:picLocks noChangeAspect="1"/>
        </xdr:cNvPicPr>
      </xdr:nvPicPr>
      <xdr:blipFill>
        <a:blip r:embed="rId4"/>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name="createCase8" displayName="createCase8" ref="A8:AD21" dataDxfId="396" headerRowDxfId="397" totalsRowCount="1">
  <autoFilter ref="A8:AD20"/>
  <tableColumns count="30">
    <tableColumn id="26" name="ID" totalsRowFunction="count" dataDxfId="394" totalsRowDxfId="395"/>
    <tableColumn id="34" name="Donnée (Niveau 1)" dataDxfId="392" totalsRowDxfId="393"/>
    <tableColumn id="1" name="Donnée (Niveau 2)" totalsRowFunction="count" dataDxfId="390" totalsRowDxfId="391"/>
    <tableColumn id="2" name="Donnée (Niveau 3)" totalsRowFunction="count" dataDxfId="388" totalsRowDxfId="389"/>
    <tableColumn id="3" name="Donnée (Niveau 4)" totalsRowFunction="count" dataDxfId="386" totalsRowDxfId="387"/>
    <tableColumn id="4" name="Donnée (Niveau 5)" totalsRowFunction="count" dataDxfId="384" totalsRowDxfId="385"/>
    <tableColumn id="5" name="Donnée (Niveau 6)" totalsRowFunction="count" dataDxfId="382" totalsRowDxfId="383"/>
    <tableColumn id="6" name="Description" totalsRowFunction="count" dataDxfId="380" totalsRowDxfId="381"/>
    <tableColumn id="14" name="Exemples" totalsRowFunction="count" dataDxfId="378" totalsRowDxfId="379"/>
    <tableColumn id="13" name="Fichier XSD" totalsRowFunction="count" dataDxfId="376" totalsRowDxfId="377"/>
    <tableColumn id="32" name="Balise EMSI" dataDxfId="374" totalsRowDxfId="375"/>
    <tableColumn id="7" name="Balise NexSIS" totalsRowFunction="count" dataDxfId="372" totalsRowDxfId="373"/>
    <tableColumn id="21" name="Nouvelle balise" totalsRowFunction="count" dataDxfId="370" totalsRowDxfId="371"/>
    <tableColumn id="8" name="Nantes - balise" totalsRowFunction="count" dataDxfId="368" totalsRowDxfId="369"/>
    <tableColumn id="15" name="Nantes - description" totalsRowFunction="count" dataDxfId="366" totalsRowDxfId="367"/>
    <tableColumn id="18" name="GT399" totalsRowFunction="count" dataDxfId="364" totalsRowDxfId="365"/>
    <tableColumn id="9" name="GT399 description" totalsRowFunction="count" dataDxfId="362" totalsRowDxfId="363"/>
    <tableColumn id="10" name="Priorisation" totalsRowFunction="count" dataDxfId="360" totalsRowDxfId="361"/>
    <tableColumn id="11" name="Cardinalité" dataDxfId="358" totalsRowDxfId="359"/>
    <tableColumn id="27" name="Objet" totalsRowFunction="count" dataDxfId="356" totalsRowDxfId="357"/>
    <tableColumn id="12" name="Format (ou type)" totalsRowFunction="count" dataDxfId="354" totalsRowDxfId="355"/>
    <tableColumn id="31" name="Détails de format" dataDxfId="352" totalsRowDxfId="353"/>
    <tableColumn id="36" name="15-18" dataDxfId="350" totalsRowDxfId="351"/>
    <tableColumn id="35" name="15-15" dataDxfId="348" totalsRowDxfId="349"/>
    <tableColumn id="37" name="CUT" dataDxfId="346" totalsRowDxfId="347"/>
    <tableColumn id="19" name="Commentaire Hub Santé" totalsRowFunction="count" dataDxfId="344" totalsRowDxfId="345"/>
    <tableColumn id="16" name="Commentaire Philippe Dreyfus" totalsRowFunction="count" dataDxfId="342" totalsRowDxfId="343"/>
    <tableColumn id="33" name="Commentaire FBE" dataDxfId="340" totalsRowDxfId="341"/>
    <tableColumn id="17" name="Commentaire Yann Penverne" totalsRowFunction="count" dataDxfId="338" totalsRowDxfId="339"/>
    <tableColumn id="20" name="NexSIS" totalsRowFunction="custom" dataDxfId="336" totalsRowDxfId="33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name="createCase3" displayName="createCase3" ref="A8:AD15" dataDxfId="315" headerRowDxfId="316" totalsRowDxfId="314" totalsRowCount="1">
  <autoFilter ref="A8:AD14"/>
  <tableColumns count="30">
    <tableColumn id="26" name="ID" totalsRowFunction="count" dataDxfId="312" totalsRowDxfId="313"/>
    <tableColumn id="34" name="Donnée (Niveau 1)" dataDxfId="310" totalsRowDxfId="311"/>
    <tableColumn id="1" name="Donnée (Niveau 2)" totalsRowFunction="count" dataDxfId="308" totalsRowDxfId="309"/>
    <tableColumn id="2" name="Donnée (Niveau 3)" totalsRowFunction="count" dataDxfId="306" totalsRowDxfId="307"/>
    <tableColumn id="3" name="Donnée (Niveau 4)" totalsRowFunction="count" dataDxfId="304" totalsRowDxfId="305"/>
    <tableColumn id="4" name="Donnée (Niveau 5)" totalsRowFunction="count" dataDxfId="302" totalsRowDxfId="303"/>
    <tableColumn id="5" name="Donnée (Niveau 6)" totalsRowFunction="count" dataDxfId="300" totalsRowDxfId="301"/>
    <tableColumn id="6" name="Description" totalsRowFunction="count" dataDxfId="298" totalsRowDxfId="299"/>
    <tableColumn id="14" name="Exemples" totalsRowFunction="count" dataDxfId="296" totalsRowDxfId="297"/>
    <tableColumn id="7" name="Balise NexSIS" totalsRowFunction="count" dataDxfId="294" totalsRowDxfId="295"/>
    <tableColumn id="21" name="Nouvelle balise" totalsRowFunction="count" dataDxfId="292" totalsRowDxfId="293"/>
    <tableColumn id="8" name="Nantes - balise" totalsRowFunction="count" dataDxfId="290" totalsRowDxfId="291"/>
    <tableColumn id="15" name="Nantes - description" totalsRowFunction="count" dataDxfId="288" totalsRowDxfId="289"/>
    <tableColumn id="18" name="GT399" totalsRowFunction="count" dataDxfId="286" totalsRowDxfId="287"/>
    <tableColumn id="9" name="GT399 description" totalsRowFunction="count" dataDxfId="284" totalsRowDxfId="285"/>
    <tableColumn id="10" name="Priorisation" totalsRowFunction="count" dataDxfId="282" totalsRowDxfId="283"/>
    <tableColumn id="11" name="Cardinalité" dataDxfId="280" totalsRowDxfId="281"/>
    <tableColumn id="27" name="Objet" totalsRowFunction="count" dataDxfId="278" totalsRowDxfId="279"/>
    <tableColumn id="12" name="Format (ou type)" totalsRowFunction="count" dataDxfId="276" totalsRowDxfId="277"/>
    <tableColumn id="37" name="Nomenclature/ énumération" dataDxfId="274" totalsRowDxfId="275"/>
    <tableColumn id="31" name="Détails de format" dataDxfId="272" totalsRowDxfId="273"/>
    <tableColumn id="36" name="15-18" dataDxfId="270" totalsRowDxfId="271"/>
    <tableColumn id="35" name="15-15" dataDxfId="268" totalsRowDxfId="269"/>
    <tableColumn id="39" name="CUT" dataDxfId="266" totalsRowDxfId="267"/>
    <tableColumn id="19" name="Commentaire Hub Santé" totalsRowFunction="count" dataDxfId="264" totalsRowDxfId="265"/>
    <tableColumn id="16" name="Commentaire Philippe Dreyfus" totalsRowFunction="count" dataDxfId="262" totalsRowDxfId="263"/>
    <tableColumn id="33" name="Commentaire FBE" dataDxfId="260" totalsRowDxfId="261"/>
    <tableColumn id="17" name="Commentaire Yann Penverne" totalsRowFunction="count" dataDxfId="258" totalsRowDxfId="259"/>
    <tableColumn id="20" name="NexSIS" totalsRowFunction="custom" dataDxfId="256" totalsRowDxfId="257">
      <totalsRowFormula>SUBTOTAL(103,createCase3[NexSIS])-COUNTIFS(createCase3[NexSIS],"=X")</totalsRowFormula>
    </tableColumn>
    <tableColumn id="22" name="Métier" totalsRowFunction="custom" dataDxfId="254" totalsRowDxfId="25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name="createCase" displayName="createCase" ref="A8:AD187" dataDxfId="155" headerRowDxfId="156" totalsRowDxfId="154" totalsRowCount="1">
  <autoFilter ref="A8:AD186"/>
  <tableColumns count="30">
    <tableColumn id="26" name="ID" totalsRowFunction="count" dataDxfId="152" totalsRowDxfId="153"/>
    <tableColumn id="34" name="Donnée (Niveau 1)" dataDxfId="150" totalsRowDxfId="151"/>
    <tableColumn id="1" name="Donnée (Niveau 2)" totalsRowFunction="count" dataDxfId="148" totalsRowDxfId="149"/>
    <tableColumn id="2" name="Donnée (Niveau 3)" totalsRowFunction="count" dataDxfId="146" totalsRowDxfId="147"/>
    <tableColumn id="3" name="Donnée (Niveau 4)" totalsRowFunction="count" dataDxfId="144" totalsRowDxfId="145"/>
    <tableColumn id="4" name="Donnée (Niveau 5)" totalsRowFunction="count" dataDxfId="142" totalsRowDxfId="143"/>
    <tableColumn id="5" name="Donnée (Niveau 6)" totalsRowFunction="count" dataDxfId="140" totalsRowDxfId="141"/>
    <tableColumn id="6" name="Description" totalsRowFunction="count" dataDxfId="138" totalsRowDxfId="139"/>
    <tableColumn id="14" name="Exemples" totalsRowFunction="count" dataDxfId="136" totalsRowDxfId="137"/>
    <tableColumn id="7" name="Balise NexSIS" totalsRowFunction="count" dataDxfId="134" totalsRowDxfId="135"/>
    <tableColumn id="21" name="Nouvelle balise" totalsRowFunction="count" dataDxfId="132" totalsRowDxfId="133"/>
    <tableColumn id="8" name="Nantes - balise" totalsRowFunction="count" dataDxfId="130" totalsRowDxfId="131"/>
    <tableColumn id="15" name="Nantes - description" totalsRowFunction="count" dataDxfId="128" totalsRowDxfId="129"/>
    <tableColumn id="18" name="GT399" totalsRowFunction="count" dataDxfId="126" totalsRowDxfId="127"/>
    <tableColumn id="9" name="GT399 description" totalsRowFunction="count" dataDxfId="124" totalsRowDxfId="125"/>
    <tableColumn id="10" name="Priorisation" totalsRowFunction="count" dataDxfId="122" totalsRowDxfId="123"/>
    <tableColumn id="11" name="Cardinalité" dataDxfId="120" totalsRowDxfId="121"/>
    <tableColumn id="27" name="Objet" totalsRowFunction="count" dataDxfId="118" totalsRowDxfId="119"/>
    <tableColumn id="12" name="Format (ou type)" totalsRowFunction="count" dataDxfId="116" totalsRowDxfId="117"/>
    <tableColumn id="37" name="Nomenclature/ énumération" dataDxfId="114" totalsRowDxfId="115"/>
    <tableColumn id="31" name="Détails de format" dataDxfId="112" totalsRowDxfId="113"/>
    <tableColumn id="36" name="15-18" dataDxfId="110" totalsRowDxfId="111"/>
    <tableColumn id="35" name="15-15" dataDxfId="108" totalsRowDxfId="109"/>
    <tableColumn id="39" name="CUT" dataDxfId="106" totalsRowDxfId="107"/>
    <tableColumn id="19" name="Commentaire Hub Santé" totalsRowFunction="count" dataDxfId="104" totalsRowDxfId="105"/>
    <tableColumn id="16" name="Commentaire Philippe Dreyfus" totalsRowFunction="count" dataDxfId="102" totalsRowDxfId="103"/>
    <tableColumn id="33" name="Commentaire FBE" dataDxfId="100" totalsRowDxfId="101"/>
    <tableColumn id="17" name="Commentaire Yann Penverne" totalsRowFunction="count" dataDxfId="98" totalsRowDxfId="99"/>
    <tableColumn id="20" name="NexSIS" totalsRowFunction="custom" dataDxfId="96" totalsRowDxfId="97">
      <totalsRowFormula>SUBTOTAL(103,createCase[NexSIS])-COUNTIFS(createCase[NexSIS],"=X")</totalsRowFormula>
    </tableColumn>
    <tableColumn id="22" name="Métier" totalsRowFunction="custom" dataDxfId="94" totalsRowDxfId="95">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name="createCase2" displayName="createCase2" ref="A8:AD48" dataDxfId="61" headerRowDxfId="62" totalsRowDxfId="60" totalsRowCount="1">
  <autoFilter ref="A8:AD47"/>
  <tableColumns count="30">
    <tableColumn id="26" name="ID" totalsRowFunction="count" dataDxfId="58" totalsRowDxfId="59"/>
    <tableColumn id="34" name="Donnée (Niveau 1)" dataDxfId="56" totalsRowDxfId="57"/>
    <tableColumn id="1" name="Donnée (Niveau 2)" totalsRowFunction="count" dataDxfId="54" totalsRowDxfId="55"/>
    <tableColumn id="2" name="Donnée (Niveau 3)" totalsRowFunction="count" dataDxfId="52" totalsRowDxfId="53"/>
    <tableColumn id="3" name="Donnée (Niveau 4)" totalsRowFunction="count" dataDxfId="50" totalsRowDxfId="51"/>
    <tableColumn id="4" name="Donnée (Niveau 5)" totalsRowFunction="count" dataDxfId="48" totalsRowDxfId="49"/>
    <tableColumn id="5" name="Donnée (Niveau 6)" totalsRowFunction="count" dataDxfId="46" totalsRowDxfId="47"/>
    <tableColumn id="6" name="Description" totalsRowFunction="count" dataDxfId="44" totalsRowDxfId="45"/>
    <tableColumn id="14" name="Exemples" totalsRowFunction="count" dataDxfId="42" totalsRowDxfId="43"/>
    <tableColumn id="7" name="Balise NexSIS" totalsRowFunction="count" dataDxfId="40" totalsRowDxfId="41"/>
    <tableColumn id="21" name="Nouvelle balise" totalsRowFunction="count" dataDxfId="38" totalsRowDxfId="39"/>
    <tableColumn id="8" name="Nantes - balise" totalsRowFunction="count" dataDxfId="36" totalsRowDxfId="37"/>
    <tableColumn id="15" name="Nantes - description" totalsRowFunction="count" dataDxfId="34" totalsRowDxfId="35"/>
    <tableColumn id="18" name="GT399" totalsRowFunction="count" dataDxfId="32" totalsRowDxfId="33"/>
    <tableColumn id="9" name="GT399 description" totalsRowFunction="count" dataDxfId="30" totalsRowDxfId="31"/>
    <tableColumn id="10" name="Priorisation" totalsRowFunction="count" dataDxfId="28" totalsRowDxfId="29"/>
    <tableColumn id="11" name="Cardinalité" dataDxfId="26" totalsRowDxfId="27"/>
    <tableColumn id="27" name="Objet" totalsRowFunction="count" dataDxfId="24" totalsRowDxfId="25"/>
    <tableColumn id="12" name="Format (ou type)" totalsRowFunction="count" dataDxfId="22" totalsRowDxfId="23"/>
    <tableColumn id="37" name="Nomenclature/ énumération" dataDxfId="20" totalsRowDxfId="21"/>
    <tableColumn id="31" name="Détails de format" dataDxfId="18" totalsRowDxfId="19"/>
    <tableColumn id="36" name="15-18" dataDxfId="16" totalsRowDxfId="17"/>
    <tableColumn id="35" name="15-15" dataDxfId="14" totalsRowDxfId="15"/>
    <tableColumn id="39" name="CUT" dataDxfId="12" totalsRowDxfId="13"/>
    <tableColumn id="19" name="Commentaire Hub Santé" totalsRowFunction="count" dataDxfId="10" totalsRowDxfId="11"/>
    <tableColumn id="16" name="Commentaire Philippe Dreyfus" totalsRowFunction="count" dataDxfId="8" totalsRowDxfId="9"/>
    <tableColumn id="33" name="Commentaire FBE" dataDxfId="6" totalsRowDxfId="7"/>
    <tableColumn id="17" name="Commentaire Yann Penverne" totalsRowFunction="count" dataDxfId="4" totalsRowDxfId="5"/>
    <tableColumn id="20" name="NexSIS" totalsRowFunction="custom" dataDxfId="2" totalsRowDxfId="3">
      <totalsRowFormula>SUBTOTAL(103,createCase2[NexSIS])-COUNTIFS(createCase2[NexSIS],"=X")</totalsRowFormula>
    </tableColumn>
    <tableColumn id="22" name="Métier" totalsRowFunction="custom" dataDxfId="0" totalsRowDxfId="1">
      <totalsRowFormula>SUBTOTAL(103,createCase2[Métier])-COUNTIFS(createCase2[Métier],"=X")</totalsRowFormula>
    </tableColumn>
  </tableColumns>
  <tableStyleInfo name="TableStyleMedium2" showFirstColumn="0" showLastColumn="0"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Arial"/>
        <a:cs typeface="Arial"/>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Arial"/>
        <a:cs typeface="Arial"/>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 xml:space="preserve">Non, les deux peuvent être remplies, et dans ce cas c'est la "Nouvelle Balise" qui est prise en compte. Remplir les deux permet de faire le lien avec les travaux déjà menés par NexSIS tout en assurant le renommage si ça paraît plus pertinent.
</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 xml:space="preserve">@Vianney DRESCHER (EXT) mettre à jour l'utilisation de la regex NOMENCLATURE
</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 xml:space="preserve">Pas de sgo ni de sga côté SAMU donc pas de sens de préfixer avec du sgo/sga
Proposition : on complète la clé de routage avec un id de la solution éditeur sur laquelle ils ont la main ?
Les SAMU peuvent mettre "sge" devant l'URI
</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 xml:space="preserve">Ajouter un champs reason/source et objectives/scope qui disent pourquoi on partage ce message (abonnement et on le cite, soit générique, soit manuel, soit pour info, …)
ex : “manual” pour “info/notification”, “auto” pour “action”, “manual” pour “interco sans départ (ISF)”, …
</text>
  </threadedComment>
  <threadedComment ref="C18" dT="2023-10-03T08:35:43.31" personId="{C9A89B3A-A5FD-6849-8E65-1CD4E6C7CFF2}" id="{CF4075F7-9B8F-DC45-B5D1-C276755905E0}" parentId="{1927E378-6834-0349-AD23-29E7065B94FB}">
    <text xml:space="preserve">-&gt; Faire une proposition pour un échange ultérieur avec NexSIS
</text>
  </threadedComment>
  <threadedComment ref="I18" dT="2023-09-15T09:10:53.13" personId="{ABFB0C52-AC18-4406-B6D7-B9BCF5A2A0D7}" id="{6A5C7D7D-915B-41FC-BD70-13D49FF09276}">
    <text xml:space="preserve">Récupérer input Nader, il y'aura un préfixe "{PAYS}:{FORCE}:…"
</text>
  </threadedComment>
  <threadedComment ref="H19" dT="2023-11-06T15:46:19.90" personId="{ABFB0C52-AC18-4406-B6D7-B9BCF5A2A0D7}" id="{00EBB6F5-C503-45A7-B304-F374E173A7E5}">
    <text xml:space="preserve">A revoir et valider avec NexSIS
</text>
  </threadedComment>
  <threadedComment ref="H20" dT="2023-11-06T15:46:30.47" personId="{ABFB0C52-AC18-4406-B6D7-B9BCF5A2A0D7}" id="{96C339D6-7087-4EA6-BE2F-1DFAE1DE86AE}">
    <text xml:space="preserve">A revoir et valider avec NexSIS
</text>
  </threadedComment>
  <threadedComment ref="H9" dT="2023-09-07T08:01:23.57" personId="{C9A89B3A-A5FD-6849-8E65-1CD4E6C7CFF2}" id="{F5459836-88C1-4934-A16E-7D8936A5C45E}" done="1">
    <text xml:space="preserve">Bien clarifier comment on identifie le SAMU émetteur (SAMU76A ou SAMU761)
</text>
  </threadedComment>
  <threadedComment ref="H9" dT="2023-09-07T09:36:20.81" personId="{ABFB0C52-AC18-4406-B6D7-B9BCF5A2A0D7}" id="{A23CD1B9-6958-4B46-8019-E4F07F44BD1D}" parentId="{F5459836-88C1-4934-A16E-7D8936A5C45E}">
    <text xml:space="preserve"># Références
Format NF399 : pays + CTA + date + # unique
Format NexSIS : SC-20211105-077-cga-AF18 (SC-AAAAMMJJ-{codeCGA}-AL|AF{SEQUENCE}) (toutes les alertes créent pas des affaires, affaires peuvent avoir plusieurs alertes)
</text>
  </threadedComment>
  <threadedComment ref="H9" dT="2023-09-07T09:42:45.96" personId="{ABFB0C52-AC18-4406-B6D7-B9BCF5A2A0D7}" id="{71A92399-6666-4821-A46E-C75CB84F8B9A}" parentId="{F5459836-88C1-4934-A16E-7D8936A5C45E}">
    <text xml:space="preserve">2 remarques : quand est-ce qu'on utilise AL ou AF ?
Id sur 4 digits, a priori ok vu le volume mais pas mega large =&gt; cout de passer à 6 digits par exemple ?
</text>
  </threadedComment>
</ThreadedComments>
</file>

<file path=xl/threadedComments/threadedComment3.xml><?xml version="1.0" encoding="utf-8"?>
<ThreadedComments xmlns="http://schemas.microsoft.com/office/spreadsheetml/2018/threadedcomments" xmlns:x="http://schemas.openxmlformats.org/spreadsheetml/2006/main">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 ref="H10" dT="2023-09-26T16:47:19.80" personId="{ABFB0C52-AC18-4406-B6D7-B9BCF5A2A0D7}" id="{DA9DB884-D2C9-5C48-84F2-43EE3810A1F9}" done="1">
    <text xml:space="preserve">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 xml:space="preserve">Valider avec NexSIS les noms des balises racines !! (message, createCase, emsi)
</text>
  </threadedComment>
  <threadedComment ref="H101" dT="2023-09-21T10:18:27.87" personId="{ABFB0C52-AC18-4406-B6D7-B9BCF5A2A0D7}" id="{7A1ACB5D-9506-421C-B92B-1CBD98910C4E}" done="1">
    <text xml:space="preserve">Aligner en mode URI
</text>
  </threadedComment>
  <threadedComment ref="H101" dT="2023-09-26T17:04:33.97" personId="{ABFB0C52-AC18-4406-B6D7-B9BCF5A2A0D7}" id="{5E5E6B8C-D443-4F6F-8E17-7C83800DF187}" parentId="{7A1ACB5D-9506-421C-B92B-1CBD98910C4E}">
    <text xml:space="preserve">Pour aller au bout de la logique, le passer en objet CONTACT
</text>
  </threadedComment>
  <threadedComment ref="H101" dT="2023-09-28T12:51:10.37" personId="{ABFB0C52-AC18-4406-B6D7-B9BCF5A2A0D7}" id="{28964279-F625-4E18-9B3A-1F4416C1598C}" parentId="{7A1ACB5D-9506-421C-B92B-1CBD98910C4E}">
    <text xml:space="preserve">Mettre attachement
</text>
  </threadedComment>
  <threadedComment ref="T104" dT="2023-09-19T08:50:44.73" personId="{ABFB0C52-AC18-4406-B6D7-B9BCF5A2A0D7}" id="{07B5D5D0-B502-47B6-A891-DAEF39BCC4D8}" done="1">
    <text xml:space="preserve">Impose-t-on une liste de type de ressource ou est-ce laissé libre pour les éditeurs ?
</text>
  </threadedComment>
  <threadedComment ref="D109" dT="2023-09-21T10:23:46.33" personId="{ABFB0C52-AC18-4406-B6D7-B9BCF5A2A0D7}" id="{F7E40DD6-D14F-4AC4-95ED-C43838656AE4}">
    <text xml:space="preserve">Indiquer comment on fait le Hash =&gt; pas évident comme on fait le contrôle d'intégrité
</text>
  </threadedComment>
  <threadedComment ref="D109" dT="2023-11-08T14:21:20.60" personId="{ABFB0C52-AC18-4406-B6D7-B9BCF5A2A0D7}" id="{1634B54C-DE58-48BE-B1A8-B8DC14E63DD3}" parentId="{F7E40DD6-D14F-4AC4-95ED-C43838656AE4}">
    <text xml:space="preserve">Sha-256
</text>
  </threadedComment>
  <threadedComment ref="B110" dT="2023-11-23T15:01:51.99" personId="{E9A6DF60-F9B3-4BD0-BB8A-DE1D37E26830}" id="{5837F6C1-B39E-4396-BFF1-E5D0E98A9357}">
    <text xml:space="preserve">Ajouter un process clair sur qui est référent et qui peut changer ce champ et pourquoi ? 
Le SAMU qui traite l'affaire rempli le champ? Non modifiable sans un message spécifique. 
</text>
  </threadedComment>
  <threadedComment ref="B110" dT="2023-11-27T12:17:29.23" personId="{E9A6DF60-F9B3-4BD0-BB8A-DE1D37E26830}" id="{81AA77F9-DC90-4567-8673-C0169070AA46}" parentId="{5837F6C1-B39E-4396-BFF1-E5D0E98A9357}">
    <text xml:space="preserve">Est-ce géré en amont via les différentes conventions ? + un message de refus ? 
</text>
  </threadedComment>
  <threadedComment ref="B110" dT="2023-11-27T12:18:37.26" personId="{E9A6DF60-F9B3-4BD0-BB8A-DE1D37E26830}" id="{8A51138A-6AC8-4C28-8DFE-12150DD3E9CB}" parentId="{5837F6C1-B39E-4396-BFF1-E5D0E98A9357}">
    <text xml:space="preserve">Lié à l'acceptation du dossier par le partenaire ? Mettre en place un système d'acquittement. 
</text>
  </threadedComment>
  <threadedComment ref="H110" dT="2023-09-18T15:50:56.29" personId="{ABFB0C52-AC18-4406-B6D7-B9BCF5A2A0D7}" id="{216873A3-C08B-4DFA-8E49-A32A05BCE626}">
    <text xml:space="preserve">Actuellement non ajouté au modèle de données, à retirer ?
</text>
  </threadedComment>
  <threadedComment ref="H110" dT="2023-10-11T16:24:17.74" personId="{ABFB0C52-AC18-4406-B6D7-B9BCF5A2A0D7}" id="{74E60A93-8C21-45B2-9630-B1BA76060951}" parentId="{216873A3-C08B-4DFA-8E49-A32A05BCE626}">
    <text xml:space="preserve">=&gt; Utile pour le 15-15 à retravailler
</text>
  </threadedComment>
  <threadedComment ref="B112" dT="2023-11-14T15:29:39.07" personId="{E9A6DF60-F9B3-4BD0-BB8A-DE1D37E26830}" id="{A9F8EF48-108A-4EAB-A6C9-DAA6E6A1C56C}">
    <text xml:space="preserve">Objet Agent qui existe dans la qualification de l'affaire : à réutiliser ici ? Doit on ajouter nom prénom à l'objet ?
</text>
  </threadedComment>
  <threadedComment ref="C117" dT="2023-07-06T14:47:40.47" personId="{ABFB0C52-AC18-4406-B6D7-B9BCF5A2A0D7}" id="{9EEB9362-90F5-494F-BB71-06EF0D54376B}">
    <text xml:space="preserve">Est-ce qu'il faut un objet Bilan qui incorpore les patients/victime ?
</text>
  </threadedComment>
  <threadedComment ref="C117" dT="2023-07-12T08:35:36.42" personId="{ABFB0C52-AC18-4406-B6D7-B9BCF5A2A0D7}" id="{1D9D9BCA-BCEF-469D-983A-D2536F65A96C}" parentId="{9EEB9362-90F5-494F-BB71-06EF0D54376B}">
    <text xml:space="preserve">Il faudra à terme pouvoir faire le lien avec SGV
</text>
  </threadedComment>
  <threadedComment ref="C117" dT="2023-11-14T20:28:23.68" personId="{E9A6DF60-F9B3-4BD0-BB8A-DE1D37E26830}" id="{8E067E92-BFB2-4B46-8AA0-21A22F61C7CC}" parentId="{9EEB9362-90F5-494F-BB71-06EF0D54376B}">
    <text xml:space="preserve">Le bilan se fait-il pour chaque patient/victime ? Si oui, le bilan est lié au patient
</text>
  </threadedComment>
  <threadedComment ref="Q119" dT="2023-09-18T14:24:19.85" personId="{ABFB0C52-AC18-4406-B6D7-B9BCF5A2A0D7}" id="{93C5C516-9F97-4CCA-A85F-794E9B380AD0}">
    <text xml:space="preserve">On autorise plusieurs identifiants pour un meme dossier donc ? A priori mieux car on mitige le risque de ne pas pouvoir résoudre d'identité
</text>
  </threadedComment>
  <threadedComment ref="U121" dT="2023-07-04T15:19:48.30" personId="{C9A89B3A-A5FD-6849-8E65-1CD4E6C7CFF2}" id="{D4B4867F-37AC-4ED5-8C3F-48F2D4ABD469}">
    <text xml:space="preserve">ENUM ?
</text>
  </threadedComment>
  <threadedComment ref="E126" dT="2023-11-14T20:03:25.76" personId="{E9A6DF60-F9B3-4BD0-BB8A-DE1D37E26830}" id="{77A30A6E-6F60-4789-9958-ADBE4F439BC0}">
    <text xml:space="preserve">FYI  :  https://esante.gouv.fr/produits-services/referentiel-ins?position&amp;keys=INS&amp;pageNumber=1
</text>
  </threadedComment>
  <threadedComment ref="E127" dT="2023-11-14T20:03:25.76" personId="{E9A6DF60-F9B3-4BD0-BB8A-DE1D37E26830}" id="{6EC09424-5F98-496B-990E-8CF5FDCC07B0}">
    <text xml:space="preserve">FYI  :  https://esante.gouv.fr/produits-services/referentiel-ins?position&amp;keys=INS&amp;pageNumber=1
</text>
  </threadedComment>
  <threadedComment ref="E128" dT="2023-11-14T18:19:07.08" personId="{E9A6DF60-F9B3-4BD0-BB8A-DE1D37E26830}" id="{613FDD7D-6678-49E2-A875-920DF61A60C0}">
    <text xml:space="preserve">Liste des OID : https://esante.gouv.fr/sites/default/files/media_entity/documents/asip_referentiel_identifiant_national_sante-liste-des-oid-des-autorites-d-affectation-des-ins_v0.1.pdf
</text>
  </threadedComment>
  <threadedComment ref="D129" dT="2023-11-15T08:29:32.62" personId="{E9A6DF60-F9B3-4BD0-BB8A-DE1D37E26830}" id="{5843E32E-6B77-4462-B8C9-614463109AB3}">
    <text xml:space="preserve">https://gnius.esante.gouv.fr/fr/reglementation/fiches-reglementation/lidentite-nationale-de-sante-ins
</text>
  </threadedComment>
  <threadedComment ref="D129" dT="2023-11-23T09:13:47.52" personId="{E9A6DF60-F9B3-4BD0-BB8A-DE1D37E26830}" id="{4EEDF56C-865F-46E4-8F5D-A874F41CC6A1}" parentId="{5843E32E-6B77-4462-B8C9-614463109AB3}">
    <text xml:space="preserve">+ en termes d'identito vigilance, si l'identité n'est pas vérifiée, alors il est nécessaire d'utiliser les champs Nom usuel et Prénom usuel pour propager l'information
</text>
  </threadedComment>
  <threadedComment ref="E135" dT="2023-11-14T19:54:16.28" personId="{E9A6DF60-F9B3-4BD0-BB8A-DE1D37E26830}" id="{4D4D3CF8-E01B-401A-8386-AAC604D8291A}">
    <text xml:space="preserve">La table permettant d’associer le code INSEE à la commune / au pays de naissance est disponible sur
https://www.data.gouv.fr/fr/datasets/code-officiel-geographique-cog/#_
</text>
  </threadedComment>
  <threadedComment ref="Q139" dT="2023-09-18T14:49:44.25" personId="{ABFB0C52-AC18-4406-B6D7-B9BCF5A2A0D7}" id="{B13CB5B2-E438-4033-8E1A-8B428C2D7B3E}">
    <text xml:space="preserve">Passer en 0..n et plutôt passer des objets de contact :
- option 1 : reprendre le modèle EMSI avec le modèle d'objet &lt;CONTACT&gt;&lt;TYPE&gt; et &lt;CONTACT&gt;&lt;DETAIL&gt;
- option 2 : sur le modèle CISU, proposer des callerURI
</text>
  </threadedComment>
  <threadedComment ref="D139" dT="2023-11-28T09:33:59.06" personId="{E9A6DF60-F9B3-4BD0-BB8A-DE1D37E26830}" id="{936F12F4-76D9-4044-A0E3-1B941115BE9E}">
    <text xml:space="preserve">Peut-on / doit-on réutiliser l'objet contact requérant : c'est la même structure ? Mais ici cela concerne le patient
</text>
  </threadedComment>
  <threadedComment ref="H139" dT="2023-09-20T13:13:53.48" personId="{ABFB0C52-AC18-4406-B6D7-B9BCF5A2A0D7}" id="{258F99A5-CCAC-44B3-9CB2-E5E5FB7A031F}" done="1">
    <text xml:space="preserve">Un peu flou sur les valeurs autorisées pour le type canal, prévoir quelques grands types ? (style "tel", "mail", "other" etc)
</text>
  </threadedComment>
  <threadedComment ref="H139" dT="2023-09-26T16:55:36.18" personId="{ABFB0C52-AC18-4406-B6D7-B9BCF5A2A0D7}" id="{2429CD2E-1350-4C77-B1E7-D9BF95D0DE0F}" parentId="{258F99A5-CCAC-44B3-9CB2-E5E5FB7A031F}">
    <text xml:space="preserve">Reprendre la nomenclature CHANNEL d'EMSI ?
</text>
  </threadedComment>
  <threadedComment ref="H139" dT="2023-09-26T17:04:41.07" personId="{ABFB0C52-AC18-4406-B6D7-B9BCF5A2A0D7}" id="{1586761D-C2A8-459D-A734-E7C93943C0A9}" parentId="{258F99A5-CCAC-44B3-9CB2-E5E5FB7A031F}">
    <text xml:space="preserve">Pour aller au bout de la logique, le passer en objet CONTACT
</text>
  </threadedComment>
  <threadedComment ref="U15" dT="2023-12-20T16:35:01.71" personId="{9D129102-2382-4ACD-99FE-0A45F267AA1A}" id="{D4A6E809-E116-4F43-AB47-04D882212A95}">
    <text xml:space="preserve">NOMENCLATURE: CISU-Code_Nature_de_fait
</text>
  </threadedComment>
  <threadedComment ref="D143" dT="2023-12-14T09:27:26.44" personId="{E9A6DF60-F9B3-4BD0-BB8A-DE1D37E26830}" id="{74137E7D-2024-4E3A-8B98-9368867BE370}">
    <text xml:space="preserve">Est-ce qu'on utilise operators avec un rôle = à médecin traitant ? 
</text>
  </threadedComment>
  <threadedComment ref="Q148" dT="2023-09-18T14:49:44.25" personId="{ABFB0C52-AC18-4406-B6D7-B9BCF5A2A0D7}" id="{396E04AD-6D8D-4E1E-B5C4-258495B5CC68}">
    <text xml:space="preserve">Passer en 0..n et plutôt passer des objets de contact :
- option 1 : reprendre le modèle EMSI avec le modèle d'objet &lt;CONTACT&gt;&lt;TYPE&gt; et &lt;CONTACT&gt;&lt;DETAIL&gt;
- option 2 : sur le modèle CISU, proposer des callerURI
</text>
  </threadedComment>
  <threadedComment ref="E148" dT="2023-11-28T09:33:59.06" personId="{E9A6DF60-F9B3-4BD0-BB8A-DE1D37E26830}" id="{0A1DDABD-B2B0-4A61-8814-A7491198F908}">
    <text xml:space="preserve">Peut-on / doit-on réutiliser l'objet contact requérant : c'est la même structure ? Mais ici cela concerne le patient
</text>
  </threadedComment>
  <threadedComment ref="H148" dT="2023-09-20T13:13:53.48" personId="{ABFB0C52-AC18-4406-B6D7-B9BCF5A2A0D7}" id="{647A8527-7AF1-45AA-BB58-53C964C0E6F0}" done="1">
    <text xml:space="preserve">Un peu flou sur les valeurs autorisées pour le type canal, prévoir quelques grands types ? (style "tel", "mail", "other" etc)
</text>
  </threadedComment>
  <threadedComment ref="H148" dT="2023-09-26T16:55:36.18" personId="{ABFB0C52-AC18-4406-B6D7-B9BCF5A2A0D7}" id="{FECFF266-C864-428C-9966-9B138242FB95}" parentId="{647A8527-7AF1-45AA-BB58-53C964C0E6F0}">
    <text xml:space="preserve">Reprendre la nomenclature CHANNEL d'EMSI ?
</text>
  </threadedComment>
  <threadedComment ref="H148" dT="2023-09-26T17:04:41.07" personId="{ABFB0C52-AC18-4406-B6D7-B9BCF5A2A0D7}" id="{72BF1BA8-2AFF-404A-9193-020D6474E505}" parentId="{647A8527-7AF1-45AA-BB58-53C964C0E6F0}">
    <text xml:space="preserve">Pour aller au bout de la logique, le passer en objet CONTACT
</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threadedComment>
  <threadedComment ref="E153" dT="2023-09-18T14:29:49.52" personId="{ABFB0C52-AC18-4406-B6D7-B9BCF5A2A0D7}" id="{DE24B3E5-2B99-4CB3-8295-337E41446F9C}" parentId="{790794B9-B934-4B4C-A8C0-8C9B2176B829}">
    <text xml:space="preserve">Possible de reprendre une logique homogène EMSI avec la logique de rentrer des grandeurs via 2 champs :
- quantity i.e. quantité
- um i.e. unité de mesure
</text>
  </threadedComment>
  <threadedComment ref="E157" dT="2023-11-14T15:29:39.07" personId="{E9A6DF60-F9B3-4BD0-BB8A-DE1D37E26830}" id="{A01A1601-D876-42A1-B7E1-CAFC7CAE43BD}">
    <text xml:space="preserve">Objet Agent qui existe dans la qualification de l'affaire : à réutiliser ici ? Doit on ajouter nom prénom à l'objet ?
</text>
  </threadedComment>
  <threadedComment ref="C165" dT="2023-11-28T09:59:19.38" personId="{E9A6DF60-F9B3-4BD0-BB8A-DE1D37E26830}" id="{6B12D674-0649-45FA-8124-02962ABD1577}">
    <text xml:space="preserve">J'ai choisi de sortir le devenir patient du bloc patient, de l'appeler décisions et de le mettre dans régulation médicale (ça peut ensuite être rattaché à un patient via l'ID patient)
</text>
  </threadedComment>
  <threadedComment ref="D167" dT="2023-09-20T15:45:30.85" personId="{ABFB0C52-AC18-4406-B6D7-B9BCF5A2A0D7}" id="{DFEBA3BC-8166-4F9F-A129-402A4AB175F7}">
    <text xml:space="preserve">Y'a-t-il une nomenclature derrière ? Sinon mettre plutôt du freetext
</text>
  </threadedComment>
  <threadedComment ref="K168" dT="2023-11-24T17:15:01.30" personId="{E9A6DF60-F9B3-4BD0-BB8A-DE1D37E26830}" id="{67DC72F8-6B7D-47A0-BEBA-53124836E50B}">
    <text xml:space="preserve">Il faut que ce soit idem EMSI ?
</text>
  </threadedComment>
  <threadedComment ref="D168" dT="2023-09-21T08:24:16.97" personId="{ABFB0C52-AC18-4406-B6D7-B9BCF5A2A0D7}" id="{D34D40C8-9930-4697-941A-5B0307605F2D}">
    <text xml:space="preserve">Mettre plutôt un type ressource cf. EMSI
</text>
  </threadedComment>
  <threadedComment ref="D169" dT="2023-09-21T08:23:36.30" personId="{ABFB0C52-AC18-4406-B6D7-B9BCF5A2A0D7}" id="{94CB63FF-3915-49D6-9867-9F61128C5ACD}">
    <text xml:space="preserve">Définir la nomenclature
</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 xml:space="preserve">Dans le vecteur de transport : niveau de médicalisation du transport
</text>
  </threadedComment>
  <threadedComment ref="D169" dT="2023-11-27T12:38:39.20" personId="{E9A6DF60-F9B3-4BD0-BB8A-DE1D37E26830}" id="{F3C6268C-0C86-44B1-AEDD-07A7E6BDA651}" parentId="{94CB63FF-3915-49D6-9867-9F61128C5ACD}">
    <text xml:space="preserve">Pas de nomenclature
</text>
  </threadedComment>
  <threadedComment ref="D170" dT="2023-09-21T08:23:20.98" personId="{ABFB0C52-AC18-4406-B6D7-B9BCF5A2A0D7}" id="{418F6048-D82E-4151-A527-DD3375E32EDF}">
    <text xml:space="preserve">Reprendre un objet position du modèle adresse EMSI ?
</text>
  </threadedComment>
  <threadedComment ref="U18" dT="2023-12-20T16:35:44.18" personId="{9D129102-2382-4ACD-99FE-0A45F267AA1A}" id="{309DA0AD-08A5-48B1-8181-1F2CF88AD9D6}">
    <text xml:space="preserve">Voir nomenclature CISU Type de Lieu
</text>
  </threadedComment>
  <threadedComment ref="Q177" dT="2023-06-15T08:43:45.62" personId="{C9A89B3A-A5FD-6849-8E65-1CD4E6C7CFF2}" id="{B2A46742-7986-49EC-BFF2-E5B137820840}" done="1">
    <text xml:space="preserve">Vraiment 0..n ??? Plutôt 0..1 !
</text>
  </threadedComment>
  <threadedComment ref="Q177" dT="2023-06-15T08:44:13.57" personId="{C9A89B3A-A5FD-6849-8E65-1CD4E6C7CFF2}" id="{0A6061F6-9572-4E76-8A7E-B49B7B3754F0}" parentId="{B2A46742-7986-49EC-BFF2-E5B137820840}">
    <text xml:space="preserve">Quid des autres alertes ultérieures ? -&gt; pas ici ! Pas 0..n
</text>
  </threadedComment>
  <threadedComment ref="Q177" dT="2023-06-15T08:47:32.60" personId="{C9A89B3A-A5FD-6849-8E65-1CD4E6C7CFF2}" id="{B4482AEB-107B-477C-8801-43834D34BA26}" parentId="{B2A46742-7986-49EC-BFF2-E5B137820840}">
    <text xml:space="preserve">Pourquoi faire initiale et nouvelle alerte ??? Juste partager une liste de n alertes non ?
</text>
  </threadedComment>
  <threadedComment ref="Q177" dT="2023-09-21T09:43:57.91" personId="{ABFB0C52-AC18-4406-B6D7-B9BCF5A2A0D7}" id="{05A5BE3D-D033-4DBC-9D41-E5C42BCA5CAE}" parentId="{B2A46742-7986-49EC-BFF2-E5B137820840}">
    <text xml:space="preserve">Revu Vianney Romain 2023/09/21, deux options + cohérentes :
- un objet mandatory initial + un optionnel newAlert
- une liste d'alerte (1..n)
</text>
  </threadedComment>
  <threadedComment ref="C178" dT="2023-11-28T10:26:59.01" personId="{E9A6DF60-F9B3-4BD0-BB8A-DE1D37E26830}" id="{DC749AE9-4EDB-4A7F-8A7B-0D009E03AED0}">
    <text xml:space="preserve">Quelle nomenclature  + est-ce un objet code + libellé ? 
</text>
  </threadedComment>
  <threadedComment ref="Q179" dT="2023-06-15T08:43:45.62" personId="{C9A89B3A-A5FD-6849-8E65-1CD4E6C7CFF2}" id="{12397E16-0DD2-4B81-8BEC-31510D881B5D}" done="1">
    <text xml:space="preserve">Vraiment 0..n ??? Plutôt 0..1 !
</text>
  </threadedComment>
  <threadedComment ref="Q179" dT="2023-06-15T08:44:13.57" personId="{C9A89B3A-A5FD-6849-8E65-1CD4E6C7CFF2}" id="{874C3690-704A-4135-9A27-9126AC7954EF}" parentId="{12397E16-0DD2-4B81-8BEC-31510D881B5D}">
    <text xml:space="preserve">Quid des autres alertes ultérieures ? -&gt; pas ici ! Pas 0..n
</text>
  </threadedComment>
  <threadedComment ref="Q179" dT="2023-06-15T08:47:32.60" personId="{C9A89B3A-A5FD-6849-8E65-1CD4E6C7CFF2}" id="{C595C92E-EE11-44EA-80CE-6225C1299968}" parentId="{12397E16-0DD2-4B81-8BEC-31510D881B5D}">
    <text xml:space="preserve">Pourquoi faire initiale et nouvelle alerte ??? Juste partager une liste de n alertes non ?
</text>
  </threadedComment>
  <threadedComment ref="Q179" dT="2023-09-21T09:43:57.91" personId="{ABFB0C52-AC18-4406-B6D7-B9BCF5A2A0D7}" id="{9C8FBDCC-043E-4C8B-921A-6A89263A8CAF}" parentId="{12397E16-0DD2-4B81-8BEC-31510D881B5D}">
    <text xml:space="preserve">Revu Vianney Romain 2023/09/21, deux options + cohérentes :
- un objet mandatory initial + un optionnel newAlert
- une liste d'alerte (1..n)
</text>
  </threadedComment>
  <threadedComment ref="C179" dT="2023-07-04T13:01:55.92" personId="{C9A89B3A-A5FD-6849-8E65-1CD4E6C7CFF2}" id="{3E4494E4-4D0B-482E-8C44-6CA902FCAA01}" done="1">
    <text xml:space="preserve">Vont vraiment être différentes de la localisation de l’affaire ?
</text>
  </threadedComment>
  <threadedComment ref="U19" dT="2023-12-20T16:36:14.68" personId="{9D129102-2382-4ACD-99FE-0A45F267AA1A}" id="{69DA961E-023F-4CCC-87B8-5E0165FCFF9B}">
    <text xml:space="preserve">Voir nomenclature CISU Risque, menace et sensibilité
</text>
  </threadedComment>
  <threadedComment ref="Q181" dT="2023-06-13T09:17:02.34" personId="{C9A89B3A-A5FD-6849-8E65-1CD4E6C7CFF2}" id="{68BF9403-31A1-4258-9F69-305F60612509}" done="1">
    <text xml:space="preserve">Gérer ça dans les règles Excel +  script de génération
</text>
  </threadedComment>
  <threadedComment ref="A186" dT="2023-11-10T16:14:36.81" personId="{74379435-529A-4754-96FF-EF4318F87F1A}" id="{D6BBFD18-B7C3-44E9-AAAF-C0520A0384D3}">
    <text xml:space="preserve">doublon avec l'ID 5. Pourquoi ne pas avoir une donnée (niveau 2) "Informations supplémentaires" en freetext ?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 ref="C20" dT="2023-11-24T15:15:04.35" personId="{E9A6DF60-F9B3-4BD0-BB8A-DE1D37E26830}" id="{77ED2E6B-DD8D-4E8A-8AF3-5F8BE44D831E}">
    <text xml:space="preserve">A l'étude  pour voir si on le sort de la qualification de l'affaire et on le met dans patient/victime ?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 xml:space="preserve">Du coup oui c'est par patient, mais c'est pas forcément ce que les SAMU notent comme étant le motif d'intervention = nature de fait ?  Ou autre chose ?
</text>
  </threadedComment>
  <threadedComment ref="U20" dT="2023-12-20T16:36:51.39" personId="{9D129102-2382-4ACD-99FE-0A45F267AA1A}" id="{1B18AEB3-0A07-4B62-BA73-C6715D37DD3F}" parentId="{5B87F3E0-42AE-40C0-BFFC-2EB08FD229EA}">
    <text xml:space="preserve">Voir nomenclature CISU Motif de recours médico-secouriste
</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 xml:space="preserve">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text>
  </threadedComment>
  <threadedComment ref="U21" dT="2023-11-23T09:09:36.07" personId="{E9A6DF60-F9B3-4BD0-BB8A-DE1D37E26830}" id="{E10BEB32-F4FD-459C-ABDE-55793588A127}">
    <text xml:space="preserve">Ajouter nomenclature CISU (SI-SAMU) correspondante
</text>
  </threadedComment>
  <threadedComment ref="U21" dT="2023-11-24T15:41:04.86" personId="{E9A6DF60-F9B3-4BD0-BB8A-DE1D37E26830}" id="{53E322EA-A3D0-4862-A98F-8D18B35ECE00}" parentId="{E10BEB32-F4FD-459C-ABDE-55793588A127}">
    <text xml:space="preserve">Je ne trouve pas de nomenclature CISU, ce sont les statut de dossier tel que validé coté SI-SAMU
</text>
  </threadedComment>
  <threadedComment ref="U22" dT="2023-11-23T09:09:36.07" personId="{E9A6DF60-F9B3-4BD0-BB8A-DE1D37E26830}" id="{43C22F93-9971-40F3-BA8A-917031C6F8FB}">
    <text xml:space="preserve">Ajouter nomenclature CISU (SI-SAMU) correspondante
</text>
  </threadedComment>
  <threadedComment ref="U22" dT="2023-11-24T15:41:04.86" personId="{E9A6DF60-F9B3-4BD0-BB8A-DE1D37E26830}" id="{A20A988B-A88B-4BF1-8A75-40A7515D7BE0}" parentId="{43C22F93-9971-40F3-BA8A-917031C6F8FB}">
    <text xml:space="preserve">Je ne trouve pas de nomenclature CISU, ce sont les statut de dossier tel que validé coté SI-SAMU
</text>
  </threadedComment>
  <threadedComment ref="C25" dT="2023-12-13T14:39:37.97" personId="{E9A6DF60-F9B3-4BD0-BB8A-DE1D37E26830}" id="{2D3E577A-97CD-49D0-80FA-1ABC72516E8C}">
    <text xml:space="preserve">L'info est-elle obligatoire pou les échanges 15-15
</text>
  </threadedComment>
  <threadedComment ref="U27" dT="2023-11-30T14:37:38.83" personId="{C9A89B3A-A5FD-6849-8E65-1CD4E6C7CFF2}" id="{A2629A30-8579-B745-804F-8D68CAC27551}">
    <text xml:space="preserve">NexSIS propose de rajouter UNKNOWN
</text>
  </threadedComment>
  <threadedComment ref="U27" dT="2023-11-30T14:37:52.27" personId="{C9A89B3A-A5FD-6849-8E65-1CD4E6C7CFF2}" id="{5DD83B62-DF3F-AC4A-9647-0171393F1683}" parentId="{A2629A30-8579-B745-804F-8D68CAC27551}">
    <text xml:space="preserve">&lt;xs:element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text>
  </threadedComment>
  <threadedComment ref="S32" dT="2023-10-06T15:52:24.74" personId="{6D908C62-98CE-5042-81E4-8ACAD1B880FE}" id="{3B2E0936-494B-B445-A636-D7FDBB9167D5}" done="1">
    <text xml:space="preserve">Nader veut passer le nombre max de caractères de 80 à 255
</text>
  </threadedComment>
  <threadedComment ref="C32" dT="2023-10-17T13:45:37.02" personId="{C9A89B3A-A5FD-6849-8E65-1CD4E6C7CFF2}" id="{85B1EF9F-47F0-CE46-887A-E909D7720A3B}" done="1">
    <text xml:space="preserve">Inetum est pas intéressé par le champ -&gt; pas stocké et renverra une concaténation. Possible de l’enlever ou le passer en facultatif ?
</text>
  </threadedComment>
  <threadedComment ref="C32" dT="2023-11-06T17:45:16.48" personId="{ABFB0C52-AC18-4406-B6D7-B9BCF5A2A0D7}" id="{CB35003D-B559-4C2C-B525-CBD55DFD6D30}" parentId="{85B1EF9F-47F0-CE46-887A-E909D7720A3B}">
    <text xml:space="preserve">fait
</text>
  </threadedComment>
  <threadedComment ref="C33" dT="2023-10-31T09:38:04.74" personId="{ABFB0C52-AC18-4406-B6D7-B9BCF5A2A0D7}" id="{925BDB3E-FDC8-4AE9-BBEA-7ACEF4FDDB2C}">
    <text xml:space="preserve">Revu avec NexSIS =&gt; à passer en optionnel
</text>
  </threadedComment>
  <threadedComment ref="C33" dT="2023-11-08T13:43:03.47" personId="{ABFB0C52-AC18-4406-B6D7-B9BCF5A2A0D7}" id="{D4536E1A-F569-483C-9E68-8149326DCE2D}" parentId="{925BDB3E-FDC8-4AE9-BBEA-7ACEF4FDDB2C}">
    <text xml:space="preserve">A voir avec NexSIS
</text>
  </threadedComment>
  <threadedComment ref="C33" dT="2023-11-23T09:26:03.17" personId="{E9A6DF60-F9B3-4BD0-BB8A-DE1D37E26830}" id="{680C9867-48BD-4508-892B-96494AD76BE2}" parentId="{925BDB3E-FDC8-4AE9-BBEA-7ACEF4FDDB2C}">
    <text xml:space="preserve">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
</text>
  </threadedComment>
  <threadedComment ref="H33" dT="2023-11-06T12:45:17.60" personId="{E9A6DF60-F9B3-4BD0-BB8A-DE1D37E26830}" id="{8AEC1623-DDE1-47FA-B84D-C6A42BA263BB}" done="1">
    <text xml:space="preserve">Ici il faut mettre uniquement le nom du lieu. Lieu-dit / quartier et le reste vont dans compléments de commune
</text>
  </threadedComment>
  <threadedComment ref="H33" dT="2023-11-06T12:54:13.77" personId="{E9A6DF60-F9B3-4BD0-BB8A-DE1D37E26830}" id="{BA23A14C-1B94-4147-B3A7-F4DE0375E586}" parentId="{8AEC1623-DDE1-47FA-B84D-C6A42BA263BB}">
    <text xml:space="preserve">Lac / foret sont plutôt des types de lieu ? Sauf si spécifique, par exemple Foret de Fontainebleau
</text>
  </threadedComment>
  <threadedComment ref="D41" dT="2023-06-15T08:16:02.11" personId="{C9A89B3A-A5FD-6849-8E65-1CD4E6C7CFF2}" id="{8DE310B9-0615-45CC-A644-35176EC52B6C}" done="1">
    <text xml:space="preserve">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text>
  </threadedComment>
  <threadedComment ref="D41" dT="2023-06-15T08:17:48.83" personId="{C9A89B3A-A5FD-6849-8E65-1CD4E6C7CFF2}" id="{B571FDA6-F840-49C9-B5B6-D0BF07DB5A97}" parentId="{8DE310B9-0615-45CC-A644-35176EC52B6C}">
    <text xml:space="preserve">Le monde réel !!! Toutes les rues n'ont pas été renommées ! Lille en 2014 avait 95 triplons (longtemps après fusion de 3 communes) -&gt; c'est très compliqué de renommer !!!
</text>
  </threadedComment>
  <threadedComment ref="D41" dT="2023-06-15T08:19:54.63" personId="{C9A89B3A-A5FD-6849-8E65-1CD4E6C7CFF2}" id="{C47129C0-DFA3-401B-8F49-C322D0C3FA58}" parentId="{8DE310B9-0615-45CC-A644-35176EC52B6C}">
    <text xml:space="preserve">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text>
  </threadedComment>
  <threadedComment ref="D41" dT="2023-06-15T08:20:05.47" personId="{C9A89B3A-A5FD-6849-8E65-1CD4E6C7CFF2}" id="{62D969EF-9883-4543-B543-50F15B16ED43}" parentId="{8DE310B9-0615-45CC-A644-35176EC52B6C}">
    <text xml:space="preserve">Rq : lieu-dits permettent aussi de séparer 2 rives
</text>
  </threadedComment>
  <threadedComment ref="D41" dT="2023-06-15T08:21:04.51" personId="{C9A89B3A-A5FD-6849-8E65-1CD4E6C7CFF2}" id="{2F12394A-2196-45DC-85F7-32F96038A520}" parentId="{8DE310B9-0615-45CC-A644-35176EC52B6C}">
    <text xml:space="preserve">=&gt; lieu-dit à extraire !!! Avoir sa propre ligne hors du nom du lieu, ça permet de travailler sur une fraction de la commune
</text>
  </threadedComment>
  <threadedComment ref="D41" dT="2023-06-15T08:21:45.68" personId="{C9A89B3A-A5FD-6849-8E65-1CD4E6C7CFF2}" id="{29E0E845-8D17-4F32-BBCA-3117A62A82CF}" parentId="{8DE310B9-0615-45CC-A644-35176EC52B6C}">
    <text xml:space="preserve">Pas sûr qu'on puisse les exploiter...
</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 xml:space="preserve">Clé d'avoir commune = surface et lieu-dit = sous-surface (lieu-dit de commune, zonage du port, sous-partie d'un event, tronçon accessible d'un autoroute, ...)
</text>
  </threadedComment>
  <threadedComment ref="D41" dT="2023-06-15T08:23:09.21" personId="{C9A89B3A-A5FD-6849-8E65-1CD4E6C7CFF2}" id="{3CC5A5F7-7E87-4EEE-8B8C-05E635D40FC7}" parentId="{8DE310B9-0615-45CC-A644-35176EC52B6C}">
    <text xml:space="preserve">Pas de dictionnaire opérationnel commun...
</text>
  </threadedComment>
  <threadedComment ref="D41" dT="2023-06-16T08:26:07.37" personId="{6D908C62-98CE-5042-81E4-8ACAD1B880FE}" id="{5FFC86CD-99B2-4C59-8395-A9C21EF81C9F}" parentId="{8DE310B9-0615-45CC-A644-35176EC52B6C}">
    <text xml:space="preserve">NexSIS fonctionne surtout sur le X/Y donc c’est pas un soucis ! 
Sur Paris, ils ont complété les adresses avec l’ancien nom de rue par exemple
</text>
  </threadedComment>
  <threadedComment ref="C45" dT="2023-09-20T15:44:02.86" personId="{ABFB0C52-AC18-4406-B6D7-B9BCF5A2A0D7}" id="{49FC8FAC-1BAF-45B2-887C-3878DB0CEBFB}" done="1">
    <text xml:space="preserve">On a finalement une logique de clé valeur avec des string sans contrôle. Le rendre plus modulaire avec des couples {cle(étages, interphone etc), valeur} avec une nomenclature sur les clés ?
=&gt; pas critique si validé CISU
</text>
  </threadedComment>
  <threadedComment ref="C45" dT="2023-09-21T08:26:59.23" personId="{ABFB0C52-AC18-4406-B6D7-B9BCF5A2A0D7}" id="{DADC5CF8-F488-411A-AE3B-4C5106A577E2}" parentId="{49FC8FAC-1BAF-45B2-887C-3878DB0CEBFB}">
    <text xml:space="preserve">On peut limiter le nombre de détails à 20 par exemple
</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 xml:space="preserve">Nécessaire de le passer obligatoire pour NexSIS (retour Scriptal) ?
</text>
  </threadedComment>
  <threadedComment ref="H65" dT="2023-06-15T08:29:05.80" personId="{C9A89B3A-A5FD-6849-8E65-1CD4E6C7CFF2}" id="{4ED4D63E-99DA-4C40-8B3F-74484A91486A}" done="1">
    <text xml:space="preserve">Pourquoi passer par EPSG-4326 et pas dire WGS-84 direct ?
</text>
  </threadedComment>
  <threadedComment ref="H65" dT="2023-06-15T08:29:45.24" personId="{C9A89B3A-A5FD-6849-8E65-1CD4E6C7CFF2}" id="{7B030752-5833-4DC9-AD05-3BBB102E62CA}" parentId="{4ED4D63E-99DA-4C40-8B3F-74484A91486A}">
    <text xml:space="preserve">WGS système de projection et EPSG système de coordonnées ?
</text>
  </threadedComment>
  <threadedComment ref="S66" dT="2023-09-15T20:46:47.38" personId="{C9A89B3A-A5FD-6849-8E65-1CD4E6C7CFF2}" id="{44161FD7-DA29-2241-8A73-168E646C6F3C}">
    <text xml:space="preserve">Pourquoi est-ce une string ?
</text>
  </threadedComment>
  <threadedComment ref="S66" dT="2023-09-19T08:55:24.63" personId="{ABFB0C52-AC18-4406-B6D7-B9BCF5A2A0D7}" id="{C4FA73F1-A3E9-4362-B6DA-8609738BA1A7}" parentId="{44161FD7-DA29-2241-8A73-168E646C6F3C}">
    <text xml:space="preserve">À confirmer avec NexSIS, est-ce qu'on passe bien un fichier .sketch via une string ?
</text>
  </threadedComment>
  <threadedComment ref="S66" dT="2023-10-11T16:20:12.31" personId="{ABFB0C52-AC18-4406-B6D7-B9BCF5A2A0D7}" id="{0ABDFDBF-CB19-4FD4-B295-E323559D0024}" parentId="{44161FD7-DA29-2241-8A73-168E646C6F3C}">
    <text xml:space="preserve">En attente exemple NexSIS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 xml:space="preserve">Attention, pas d'équivalent strict du GML en json
</text>
  </threadedComment>
  <threadedComment ref="D67" dT="2023-06-15T08:40:20.46" personId="{C9A89B3A-A5FD-6849-8E65-1CD4E6C7CFF2}" id="{7E6D1FD8-7FC2-45FF-B55C-B3CE3EE247FA}" done="1">
    <text xml:space="preserve">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text>
  </threadedComment>
  <threadedComment ref="D67" dT="2023-06-16T08:33:56.48" personId="{6D908C62-98CE-5042-81E4-8ACAD1B880FE}" id="{851A9193-6F02-4628-AF63-59FCD1ED9629}" parentId="{7E6D1FD8-7FC2-45FF-B55C-B3CE3EE247FA}">
    <text xml:space="preserve">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text>
  </threadedComment>
  <threadedComment ref="D67" dT="2023-06-16T08:35:48.22" personId="{6D908C62-98CE-5042-81E4-8ACAD1B880FE}" id="{704A4BA5-EB79-4B02-8DCB-9B7284F6800E}" parentId="{7E6D1FD8-7FC2-45FF-B55C-B3CE3EE247FA}">
    <text xml:space="preserve">Référentiel commun permettrait de mettre des infos qui intéressent les différents acteurs et de les cloisonner (ex : personnes dangereuses, patients à risque, …) -&gt; possible de l’associer au bâtiment
</text>
  </threadedComment>
  <threadedComment ref="U68" dT="2023-11-08T13:56:26.21" personId="{ABFB0C52-AC18-4406-B6D7-B9BCF5A2A0D7}" id="{82723964-123F-464F-AC6E-1559C240D31E}">
    <text xml:space="preserve">Vraiment une enum ?
</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 xml:space="preserve">Ajouter un champs de statut local global du dossier ? Ou message de clôture ? Ou règle "après 24h clôt" ?
</text>
  </threadedComment>
  <threadedComment ref="B8" dT="2023-11-08T13:34:34.60" personId="{ABFB0C52-AC18-4406-B6D7-B9BCF5A2A0D7}" id="{94CA6E8F-14DB-4BE2-BFFC-BEB4CF06268A}" parentId="{2DE185BB-39B8-8846-9B2A-3BE28378E3AC}">
    <text xml:space="preserve">A traiter avec NexSIS. Pour l'instant obligé de passer par un RC-EDA pour la gestion du statut
</text>
  </threadedComment>
  <threadedComment ref="H71" dT="2023-09-21T10:47:24.82" personId="{ABFB0C52-AC18-4406-B6D7-B9BCF5A2A0D7}" id="{F6DBF483-4352-48F3-A605-280A47B8FAE1}" done="1">
    <text xml:space="preserve">Voir si il y'a une nomenclature NexSIS
</text>
  </threadedComment>
  <threadedComment ref="H71" dT="2023-10-11T16:20:34.55" personId="{ABFB0C52-AC18-4406-B6D7-B9BCF5A2A0D7}" id="{3D1BFA56-129F-4F59-AEC8-B2129F29C6DE}" parentId="{F6DBF483-4352-48F3-A605-280A47B8FAE1}">
    <text xml:space="preserve">=&gt; se rapprocher d'ISO
</text>
  </threadedComment>
  <threadedComment ref="B73" dT="2023-09-22T08:46:45.22" personId="{C9A89B3A-A5FD-6849-8E65-1CD4E6C7CFF2}" id="{33643ED9-2F99-2A40-A4E7-ECC8DE68B2E2}" done="1">
    <text xml:space="preserve">RG : les alertes sont immutables !!! C’est pour ça qu’on en rajoute !
C’est l’affaire qu’on modifie -&gt; ex : location, aussi rajouter qualification du coup
</text>
  </threadedComment>
  <threadedComment ref="B73" dT="2023-09-22T09:07:24.11" personId="{ABFB0C52-AC18-4406-B6D7-B9BCF5A2A0D7}" id="{090217F6-4E8E-4F6A-B9EE-003E1863CF83}" parentId="{33643ED9-2F99-2A40-A4E7-ECC8DE68B2E2}">
    <text xml:space="preserve">A travailler et valider côté Hub, comment les LRMs gèrent une liste d'alerte avec des infos fonctionnellement complémentaires ? KO/OK
</text>
  </threadedComment>
  <threadedComment ref="Q73" dT="2023-09-22T08:40:52.14" personId="{C9A89B3A-A5FD-6849-8E65-1CD4E6C7CFF2}" id="{36EBE513-9CB4-3348-B010-D39B51DF2455}" done="1">
    <text xml:space="preserve">Clarifier que ça peut être utiliser pour une affaire prévisionnelle (sans alerte encore) -&gt; ex : Tour de France
Potentiellement pouvoir transmettre une alerte (immédiateté) ou information (anticiper)
-&gt; Pour le moment, NexSIS transfèrera toujours une toujours une alerte initiale !
</text>
  </threadedComment>
  <threadedComment ref="Q73" dT="2023-09-22T08:58:59.57" personId="{C9A89B3A-A5FD-6849-8E65-1CD4E6C7CFF2}" id="{B2F968B4-806F-B248-957B-EE79B3C2BF6D}" parentId="{36EBE513-9CB4-3348-B010-D39B51DF2455}">
    <text xml:space="preserve">NexSIS regarde en ce moment pour voir si c’est possible de fusionner en une liste d’alertes (notamment si c’est possible de faire ça avant le passage en prod !)
</text>
  </threadedComment>
  <threadedComment ref="Q73" dT="2023-09-22T09:00:11.92" personId="{C9A89B3A-A5FD-6849-8E65-1CD4E6C7CFF2}" id="{E4DBF580-F695-1240-B403-399ED7FC597D}" parentId="{36EBE513-9CB4-3348-B010-D39B51DF2455}">
    <text xml:space="preserve">-&gt; Dans tous les cas, les LRM doivent prendre la plus récente !
</text>
  </threadedComment>
  <threadedComment ref="Q73" dT="2023-09-22T09:03:24.54" personId="{C9A89B3A-A5FD-6849-8E65-1CD4E6C7CFF2}" id="{11F3DEFD-8503-EB4C-84DF-E4236C9A9099}" parentId="{36EBE513-9CB4-3348-B010-D39B51DF2455}">
    <text xml:space="preserve">C’est pas forcément la plus remplie mais regarder que l’alerte la plus récente. S’il manque des infos au sein de la dernière alerte, ils remontent la liste des alertes pour trouver la dernière info manquante
</text>
  </threadedComment>
  <threadedComment ref="Q73" dT="2023-09-22T09:03:47.31" personId="{C9A89B3A-A5FD-6849-8E65-1CD4E6C7CFF2}" id="{864DEDA1-82F2-BE42-883E-A0DE68C6DABF}" parentId="{36EBE513-9CB4-3348-B010-D39B51DF2455}">
    <text xml:space="preserve">Nader creuse le sujet côté NexSIS pour voir comment c’est fait / modifiable côté NexSIS
</text>
  </threadedComment>
  <threadedComment ref="Q73" dT="2023-09-22T09:05:28.94" personId="{C9A89B3A-A5FD-6849-8E65-1CD4E6C7CFF2}" id="{087074C9-1E91-724A-B4E0-E47ECCD733DF}" parentId="{36EBE513-9CB4-3348-B010-D39B51DF2455}">
    <text xml:space="preserve">C’est côté affaire que on récupère la centralisation -&gt; il faut échanger le fait que c’est vu comme ça. -&gt; C’est partagé par EMSI, pas ici (écrit en code CISU dans le système NexSIS… et mappé pour être envoyé en EMSI)
</text>
  </threadedComment>
  <threadedComment ref="Q74" dT="2023-10-16T11:55:16.89" personId="{C9A89B3A-A5FD-6849-8E65-1CD4E6C7CFF2}" id="{2A6A195C-5D26-FA4B-91BD-34DAEC1D051C}" done="1">
    <text xml:space="preserve">Pas vraiment géré côté Santé, possible de passer la cardinalité à 0..1 ?
</text>
  </threadedComment>
  <threadedComment ref="H74" dT="2023-09-21T09:46:56.60" personId="{ABFB0C52-AC18-4406-B6D7-B9BCF5A2A0D7}" id="{2185076E-A743-4FEC-950F-43630CD6417E}" done="1">
    <text xml:space="preserve">REGEX à définir
</text>
  </threadedComment>
  <threadedComment ref="C75" dT="2023-09-22T09:00:43.88" personId="{ABFB0C52-AC18-4406-B6D7-B9BCF5A2A0D7}" id="{C5B6241A-BACF-47B3-9FCB-3D62B0208AEB}" done="1">
    <text xml:space="preserve">Pour savoir quelle alerte utiliser dans une affaire :
=&gt; Regarder cette date de réception
</text>
  </threadedComment>
  <threadedComment ref="D77" dT="2023-07-03T14:32:04.26" personId="{6D908C62-98CE-5042-81E4-8ACAD1B880FE}" id="{849D9658-5404-49CC-A650-D8E23CF68C04}">
    <text xml:space="preserve">Comment on gère le fait que des informations médicales et personnelles peuvent être saisies dans ce champs par le SAMU
</text>
  </threadedComment>
  <threadedComment ref="D77" dT="2023-09-25T11:53:05.92" personId="{C9A89B3A-A5FD-6849-8E65-1CD4E6C7CFF2}" id="{7E857887-808A-2345-B2BE-7D90DB86AB49}" parentId="{849D9658-5404-49CC-A650-D8E23CF68C04}">
    <text xml:space="preserve">Quelle politique HDS côté NexSIS ?
</text>
  </threadedComment>
  <threadedComment ref="J77" dT="2023-09-21T09:49:59.10" personId="{ABFB0C52-AC18-4406-B6D7-B9BCF5A2A0D7}" id="{6A447ED8-B3D9-4E56-96E2-F03AE558F91D}" done="1">
    <text xml:space="preserve">Passer tous les champs dans un style freetext avec un label freetext
</text>
  </threadedComment>
  <threadedComment ref="H79" dT="2023-09-20T13:13:53.48" personId="{ABFB0C52-AC18-4406-B6D7-B9BCF5A2A0D7}" id="{1045B670-B272-44B0-BDBC-183806654ACA}" done="1">
    <text xml:space="preserve">Un peu flou sur les valeurs autorisées pour le type canal, prévoir quelques grands types ? (style "tel", "mail", "other" etc)
</text>
  </threadedComment>
  <threadedComment ref="H79" dT="2023-09-26T16:55:36.18" personId="{ABFB0C52-AC18-4406-B6D7-B9BCF5A2A0D7}" id="{E209311C-A599-460D-B95A-FD0D555846ED}" parentId="{1045B670-B272-44B0-BDBC-183806654ACA}">
    <text xml:space="preserve">Reprendre la nomenclature CHANNEL d'EMSI ?
</text>
  </threadedComment>
  <threadedComment ref="H79" dT="2023-09-26T17:04:41.07" personId="{ABFB0C52-AC18-4406-B6D7-B9BCF5A2A0D7}" id="{51201774-5B67-4D66-A841-88BC6298DFB4}" parentId="{1045B670-B272-44B0-BDBC-183806654ACA}">
    <text xml:space="preserve">Pour aller au bout de la logique, le passer en objet CONTACT
</text>
  </threadedComment>
  <threadedComment ref="B9" dT="2023-09-25T11:44:28.72" personId="{C9A89B3A-A5FD-6849-8E65-1CD4E6C7CFF2}" id="{CEDF6F28-E758-A946-873F-600E903DBF23}">
    <text xml:space="preserve">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text>
  </threadedComment>
  <threadedComment ref="B9" dT="2023-11-08T13:35:34.96" personId="{ABFB0C52-AC18-4406-B6D7-B9BCF5A2A0D7}" id="{E5461AD0-04F5-403A-B707-F1550A5E2530}" parentId="{CEDF6F28-E758-A946-873F-600E903DBF23}">
    <text xml:space="preserve">=&gt; A traiter ultérieurement avec le sujet de rapprochement de dossier/affaire
</text>
  </threadedComment>
  <threadedComment ref="H9" dT="2023-09-07T08:01:23.57" personId="{C9A89B3A-A5FD-6849-8E65-1CD4E6C7CFF2}" id="{714D9BD5-569A-7746-8D28-EE0807D930C4}" done="1">
    <text xml:space="preserve">Bien clarifier comment on identifie le SAMU émetteur (SAMU76A ou SAMU761)
</text>
  </threadedComment>
  <threadedComment ref="H9" dT="2023-09-07T09:36:20.81" personId="{ABFB0C52-AC18-4406-B6D7-B9BCF5A2A0D7}" id="{508C6106-35A9-5744-936D-2F873E5C7D2D}" parentId="{714D9BD5-569A-7746-8D28-EE0807D930C4}">
    <text xml:space="preserve"># Références
Format NF399 : pays + CTA + date + # unique
Format NexSIS : SC-20211105-077-cga-AF18 (SC-AAAAMMJJ-{codeCGA}-AL|AF{SEQUENCE}) (toutes les alertes créent pas des affaires, affaires peuvent avoir plusieurs alertes)
</text>
  </threadedComment>
  <threadedComment ref="H9" dT="2023-09-07T09:42:45.96" personId="{ABFB0C52-AC18-4406-B6D7-B9BCF5A2A0D7}" id="{4381D2C5-FE21-7141-AF77-A53F857B99B3}" parentId="{714D9BD5-569A-7746-8D28-EE0807D930C4}">
    <text xml:space="preserve">2 remarques : quand est-ce qu'on utilise AL ou AF ?
Id sur 4 digits, a priori ok vu le volume mais pas mega large =&gt; cout de passer à 6 digits par exemple ?
</text>
  </threadedComment>
  <threadedComment ref="H9" dT="2023-09-18T13:00:04.67" personId="{C9A89B3A-A5FD-6849-8E65-1CD4E6C7CFF2}" id="{574E507D-F826-934D-B893-7CF54B59F0D7}" parentId="{714D9BD5-569A-7746-8D28-EE0807D930C4}">
    <text xml:space="preserve">Vraiment besoin du AF dans l’ID ? RRAMU est pas fan. Dossier de régulation peut avoir plusieurs épisodes successifs cohérents entre eux. Si demande sur event 1 et event 2 =&gt; même ref =&gt; pompiers seraient perdus ! Chaque partage donnera référence unique côté RRAMU
</text>
  </threadedComment>
  <threadedComment ref="H9" dT="2023-09-18T14:07:24.05" personId="{ABFB0C52-AC18-4406-B6D7-B9BCF5A2A0D7}" id="{09D3C13C-86E0-42DE-B230-0C037172F59F}" parentId="{714D9BD5-569A-7746-8D28-EE0807D930C4}">
    <text xml:space="preserve">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text>
  </threadedComment>
  <threadedComment ref="H9" dT="2023-09-19T07:07:28.84" personId="{C9A89B3A-A5FD-6849-8E65-1CD4E6C7CFF2}" id="{74C2089C-CA16-F849-B854-C3680758670B}" parentId="{714D9BD5-569A-7746-8D28-EE0807D930C4}">
    <text xml:space="preserve">Voir avec NexSIS si c’est vraiment nécessaire où si on peut juste faire idStructure_idLocale ?
</text>
  </threadedComment>
  <threadedComment ref="H9" dT="2023-09-21T14:49:44.43" personId="{ABFB0C52-AC18-4406-B6D7-B9BCF5A2A0D7}" id="{413925BB-5E16-4156-9D41-86C46A39038B}" parentId="{714D9BD5-569A-7746-8D28-EE0807D930C4}">
    <text xml:space="preserve">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text>
  </threadedComment>
  <threadedComment ref="H9" dT="2023-09-22T08:17:55.35" personId="{ABFB0C52-AC18-4406-B6D7-B9BCF5A2A0D7}" id="{C251007A-03C9-4DB2-956D-786BEC86878D}" parentId="{714D9BD5-569A-7746-8D28-EE0807D930C4}">
    <text xml:space="preserve">Remarque Olivier : contrainte sur le français
</text>
  </threadedComment>
  <threadedComment ref="H9" dT="2023-09-22T08:30:01.21" personId="{ABFB0C52-AC18-4406-B6D7-B9BCF5A2A0D7}" id="{AB000831-3B22-484E-92CF-8A8B66BCBD9D}" parentId="{714D9BD5-569A-7746-8D28-EE0807D930C4}">
    <text xml:space="preserve">Ajouter une explication sur l'utilité de la clé unique et pourquoi elle doit être intelligible
</text>
  </threadedComment>
  <threadedComment ref="H9" dT="2023-09-22T08:31:56.77" personId="{ABFB0C52-AC18-4406-B6D7-B9BCF5A2A0D7}" id="{7579730B-5E8B-490C-91FB-219AA26954E6}" parentId="{714D9BD5-569A-7746-8D28-EE0807D930C4}">
    <text xml:space="preserve">Définir le concept de clé conventionnelle
</text>
  </threadedComment>
  <threadedComment ref="Q82" dT="2023-09-18T14:50:47.97" personId="{ABFB0C52-AC18-4406-B6D7-B9BCF5A2A0D7}" id="{449D854F-D1BC-4874-A270-C7FBD5C53315}">
    <text xml:space="preserve">A priori un seul appelant à l'origine mais potentiellement plusieurs données de contact en retour ?
</text>
  </threadedComment>
  <threadedComment ref="Q82" dT="2023-11-08T14:07:11.17" personId="{ABFB0C52-AC18-4406-B6D7-B9BCF5A2A0D7}" id="{4E0EDB80-0D0C-450A-A95B-31415A9B0896}" parentId="{449D854F-D1BC-4874-A270-C7FBD5C53315}">
    <text xml:space="preserve">Passer à 0..n
</text>
  </threadedComment>
  <threadedComment ref="H82" dT="2023-09-26T17:04:43.98" personId="{ABFB0C52-AC18-4406-B6D7-B9BCF5A2A0D7}" id="{50663E24-E8B2-4610-BB55-CDEDCB0AEBE2}" done="1">
    <text xml:space="preserve">Pour aller au bout de la logique, le passer en objet CONTACT
</text>
  </threadedComment>
  <threadedComment ref="H83" dT="2023-09-21T09:55:48.46" personId="{ABFB0C52-AC18-4406-B6D7-B9BCF5A2A0D7}" id="{D22EB006-FD31-4905-A0BA-E809AB322C44}" done="1">
    <text xml:space="preserve">Demander en annexe côté NexSIS si ils mettent une nomenclature
</text>
  </threadedComment>
  <threadedComment ref="H83" dT="2023-09-25T11:54:42.17" personId="{ABFB0C52-AC18-4406-B6D7-B9BCF5A2A0D7}" id="{897F4059-91E9-4A21-9A63-505005BA3B7B}" parentId="{D22EB006-FD31-4905-A0BA-E809AB322C44}">
    <text xml:space="preserve">=&gt; Utiliser le référentiel SI-SAMU pour les langues
</text>
  </threadedComment>
  <threadedComment ref="H83" dT="2023-10-11T16:22:12.70" personId="{ABFB0C52-AC18-4406-B6D7-B9BCF5A2A0D7}" id="{146C9C91-4F95-4CAD-B7CF-0D1625D0D9F0}" parentId="{D22EB006-FD31-4905-A0BA-E809AB322C44}">
    <text xml:space="preserve">=&gt; Plutôt ISO finalement
</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 xml:space="preserve">Nomenclature ?
</text>
  </threadedComment>
  <threadedComment ref="D86" dT="2023-10-17T14:05:10.67" personId="{C9A89B3A-A5FD-6849-8E65-1CD4E6C7CFF2}" id="{0700921D-3E22-E44A-B10A-66139D58EFD3}" done="1">
    <text xml:space="preserve">Inetum a une codification ! Pas possible de faire concordance sur du texte libre… Avoir une nomenclature + libre ?
</text>
  </threadedComment>
  <threadedComment ref="D86" dT="2023-11-23T09:22:21.06" personId="{E9A6DF60-F9B3-4BD0-BB8A-DE1D37E26830}" id="{212654E2-960A-4260-A45B-50BA11FE5C4D}" parentId="{0700921D-3E22-E44A-B10A-66139D58EFD3}">
    <text xml:space="preserve">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 xml:space="preserve">Avoir une nomenclature ?
</text>
  </threadedComment>
  <threadedComment ref="E86" dT="2023-06-16T08:45:22.06" personId="{6D908C62-98CE-5042-81E4-8ACAD1B880FE}" id="{12BEE0B6-53B7-4B84-A323-4525B9F070DD}" parentId="{8B70DA13-018B-4BE7-9D85-CAD41DEDE16B}">
    <text xml:space="preserve">Champs libre côté NexSIS
</text>
  </threadedComment>
  <threadedComment ref="E86" dT="2023-06-22T17:39:41.16" personId="{C9A89B3A-A5FD-6849-8E65-1CD4E6C7CFF2}" id="{8478721F-0A55-40B4-B3A3-01A9E3FA35D7}" parentId="{8B70DA13-018B-4BE7-9D85-CAD41DEDE16B}">
    <text xml:space="preserve">Proposer une nomenclature / de passer des codes et si pas matchés -&gt; afficher le texte libre
Liste de string ?
</text>
  </threadedComment>
  <threadedComment ref="E86" dT="2023-06-22T17:50:55.63" personId="{C9A89B3A-A5FD-6849-8E65-1CD4E6C7CFF2}" id="{2D2C7BD2-8228-41A1-A494-53F903F3574F}" parentId="{8B70DA13-018B-4BE7-9D85-CAD41DEDE16B}">
    <text xml:space="preserve">https://ansforge.github.io/SAMU-interface-LRM/DST%20SI%20SAMU%20Interfa%C3%A7age%20LRM_V1.2.pdf
</text>
  </threadedComment>
  <threadedComment ref="E86" dT="2023-06-23T08:39:19.32" personId="{C9A89B3A-A5FD-6849-8E65-1CD4E6C7CFF2}" id="{EC8F23F2-468E-44A3-AE50-6327E2B06555}" parentId="{8B70DA13-018B-4BE7-9D85-CAD41DEDE16B}">
    <text xml:space="preserve">=&gt; OK pour une approche “nomenclature libre”
</text>
  </threadedComment>
  <threadedComment ref="J86" dT="2023-09-21T09:56:11.24" personId="{C9A89B3A-A5FD-6849-8E65-1CD4E6C7CFF2}" id="{3343E777-8CBA-824D-A290-B18AD61B9129}" done="1">
    <text xml:space="preserve">freetext ?
</text>
  </threadedComment>
  <threadedComment ref="E87" dT="2023-06-16T08:45:57.42" personId="{6D908C62-98CE-5042-81E4-8ACAD1B880FE}" id="{456C6261-46FE-47A3-ABE3-21780523066A}" done="1">
    <text xml:space="preserve">Réfléchir à une structure récursive / détaillée également
</text>
  </threadedComment>
  <threadedComment ref="E87" dT="2023-06-22T17:55:16.22" personId="{C9A89B3A-A5FD-6849-8E65-1CD4E6C7CFF2}" id="{E99CE092-3BC0-4BC8-B207-43E0B20784D0}" parentId="{456C6261-46FE-47A3-ABE3-21780523066A}">
    <text xml:space="preserve">callerName 
- complete (basé sur un template {firstName} {lastName})
- firstName
- lastName
</text>
  </threadedComment>
  <threadedComment ref="E87" dT="2023-06-23T08:42:43.54" personId="{C9A89B3A-A5FD-6849-8E65-1CD4E6C7CFF2}" id="{FAA64B8B-3383-4504-879B-0CFB30392649}" parentId="{456C6261-46FE-47A3-ABE3-21780523066A}">
    <text xml:space="preserve">Complete ? Aggregated ? Full ? 
-&gt; Nader regarde si le SitRep propose des trucs comme ça
</text>
  </threadedComment>
  <threadedComment ref="E87" dT="2023-06-30T08:32:08.88" personId="{C9A89B3A-A5FD-6849-8E65-1CD4E6C7CFF2}" id="{26DEA5A2-F472-42AB-8F87-859012FF50F6}" parentId="{456C6261-46FE-47A3-ABE3-21780523066A}">
    <text xml:space="preserve">Ok de le présenter comme ça sur le 4 juillet, on avisera ensuite en fonction du SItrep
</text>
  </threadedComment>
  <threadedComment ref="E90" dT="2023-09-25T11:56:28.41" personId="{ABFB0C52-AC18-4406-B6D7-B9BCF5A2A0D7}" id="{F862C684-B65A-4FC1-AEC4-870221995080}" done="1">
    <text xml:space="preserve">Règle sur les prénoms pour les prénoms composés
</text>
  </threadedComment>
  <threadedComment ref="E90" dT="2023-10-11T14:32:18.84" personId="{E9A6DF60-F9B3-4BD0-BB8A-DE1D37E26830}" id="{B9E4C68E-9524-4FA5-84AF-6EF596D19BF3}" parentId="{F862C684-B65A-4FC1-AEC4-870221995080}">
    <text xml:space="preserve">De quelle règle parle-t-on ? 
Et pour les noms composés pas de règle ?
</text>
  </threadedComment>
  <threadedComment ref="E90" dT="2023-10-11T16:23:17.75" personId="{ABFB0C52-AC18-4406-B6D7-B9BCF5A2A0D7}" id="{01379FDB-1840-4004-B244-23F1BA83A282}" parentId="{F862C684-B65A-4FC1-AEC4-870221995080}">
    <text xml:space="preserve">Pas de règle a date justement pour les prénoms composés =&gt; libre
</text>
  </threadedComment>
  <threadedComment ref="F90" dT="2023-05-12T08:44:54.69" personId="{15E60E5B-8F12-4B01-8E2A-D3C877CDBAC1}" id="{6EB96170-F11A-4E55-BFF9-911EA46C448F}" done="1">
    <text xml:space="preserve">Pas possible de séparer dans l'interface. 
NexSIS regarde si la PFLAU envoie les 2 ensemble
</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H10" dT="2023-09-26T16:47:19.80" personId="{ABFB0C52-AC18-4406-B6D7-B9BCF5A2A0D7}" id="{1F89621F-4A5C-4ECD-A7C6-DD10AB56DF40}" done="1">
    <text xml:space="preserve">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ext>
  </threadedComment>
  <threadedComment ref="H93" dT="2023-11-28T09:34:56.00" personId="{E9A6DF60-F9B3-4BD0-BB8A-DE1D37E26830}" id="{FB8B17FD-812B-4D45-91E1-3C0557FCEA2D}">
    <text xml:space="preserve">On peut donc avoir des nomenclatures EMSI dans un message RC-EDA ?
</text>
  </threadedComment>
  <threadedComment ref="Q95" dT="2023-09-28T16:19:13.29" personId="{ABFB0C52-AC18-4406-B6D7-B9BCF5A2A0D7}" id="{902D6982-CF5B-4CB7-B9F4-E53F0BDFA27A}" done="1">
    <text xml:space="preserve">Obligatoire du coup vu qu'on a une location dans l'affaire ?
</text>
  </threadedComment>
  <threadedComment ref="C95" dT="2023-10-17T13:57:39.74" personId="{C9A89B3A-A5FD-6849-8E65-1CD4E6C7CFF2}" id="{F9DFBDFD-1215-9341-9E1E-3024F293D141}">
    <text xml:space="preserve">Localisation de l’appelant ? Ou d’intervention ?
</text>
  </threadedComment>
  <threadedComment ref="C95" dT="2023-11-08T14:14:06.57" personId="{ABFB0C52-AC18-4406-B6D7-B9BCF5A2A0D7}" id="{EA2DA816-C4B8-4227-A75C-1BF943FC0D33}" parentId="{F9DFBDFD-1215-9341-9E1E-3024F293D141}">
    <text xml:space="preserve">Plutôt lieu ou se trouve l'appelant car lieu d'affaire renseigné en haut
</text>
  </threadedComment>
  <threadedComment ref="D95" dT="2023-07-04T13:01:55.92" personId="{C9A89B3A-A5FD-6849-8E65-1CD4E6C7CFF2}" id="{A3B7AE35-2849-4423-8AE8-6B9911E6561D}" done="1">
    <text xml:space="preserve">Vont vraiment être différentes de la localisation de l’affaire ?
</text>
  </threadedComment>
  <threadedComment ref="D98" dT="2023-09-21T16:30:38.12" personId="{ABFB0C52-AC18-4406-B6D7-B9BCF5A2A0D7}" id="{663EEC70-25D1-4531-8E3C-8B803A28B6D5}" done="1">
    <text xml:space="preserve">Un concept emprunté au ROR est intéressant et transposable ici, parler d'unité de service pour décrire la plus petite maille
</text>
  </threadedComment>
  <threadedComment ref="E98" dT="2023-06-15T07:50:06.13" personId="{C9A89B3A-A5FD-6849-8E65-1CD4E6C7CFF2}" id="{3BA75720-6FD7-4770-B19D-58D93FFDC9E8}" done="1">
    <text xml:space="preserve">Nomenclature sur ça ?
</text>
  </threadedComment>
  <threadedComment ref="E98" dT="2023-06-22T21:24:05.20" personId="{C9A89B3A-A5FD-6849-8E65-1CD4E6C7CFF2}" id="{876E9C94-2532-4344-A05A-9DF2692B0ECD}" parentId="{3BA75720-6FD7-4770-B19D-58D93FFDC9E8}">
    <text xml:space="preserve">Juste réfléchir aux valeurs possibles : SDIS, SAMU, ... ?
Et les départements FRXXX en centre ?
</text>
  </threadedComment>
  <threadedComment ref="D100" dT="2023-09-21T16:37:31.58" personId="{ABFB0C52-AC18-4406-B6D7-B9BCF5A2A0D7}" id="{985CB9E8-D6A2-4815-BC2C-DD825BD96FAA}">
    <text xml:space="preserve">Faire une nomenclature avec des valeurs comme : "ARM", "DISPATCHER", "MEDECIN REGULATEUR" etc 
Le CISU le prévois-t-il ? Optionnel à nouveau à mon avis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 xml:space="preserve">Valider avec NexSIS les noms des balises racines !! (message, createCase, emsi)
</text>
  </threadedComment>
  <threadedComment ref="Q11" dT="2023-09-18T14:24:19.85" personId="{ABFB0C52-AC18-4406-B6D7-B9BCF5A2A0D7}" id="{5A2AB37D-4C47-4C41-8FA7-19895A5D957F}">
    <text xml:space="preserve">On autorise plusieurs identifiants pour un meme dossier donc ? A priori mieux car on mitige le risque de ne pas pouvoir résoudre d'identité
</text>
  </threadedComment>
  <threadedComment ref="U13" dT="2023-07-04T15:19:48.30" personId="{C9A89B3A-A5FD-6849-8E65-1CD4E6C7CFF2}" id="{6F498FE7-7CF4-4DF0-B68B-7972DB907591}">
    <text xml:space="preserve">ENUM ?
</text>
  </threadedComment>
  <threadedComment ref="E18" dT="2023-11-14T20:03:25.76" personId="{E9A6DF60-F9B3-4BD0-BB8A-DE1D37E26830}" id="{9B93EC28-F257-445A-96FB-A2181A872575}">
    <text xml:space="preserve">FYI  :  https://esante.gouv.fr/produits-services/referentiel-ins?position&amp;keys=INS&amp;pageNumber=1
</text>
  </threadedComment>
  <threadedComment ref="E19" dT="2023-11-14T20:03:25.76" personId="{E9A6DF60-F9B3-4BD0-BB8A-DE1D37E26830}" id="{1F5F8BAD-829A-43B4-BFBC-AFE8A7E6F599}">
    <text xml:space="preserve">FYI  :  https://esante.gouv.fr/produits-services/referentiel-ins?position&amp;keys=INS&amp;pageNumber=1
</text>
  </threadedComment>
  <threadedComment ref="E20" dT="2023-11-14T18:19:07.08" personId="{E9A6DF60-F9B3-4BD0-BB8A-DE1D37E26830}" id="{F1F6646B-3F53-47C3-B76A-35EEDB05F7D5}">
    <text xml:space="preserve">Liste des OID : https://esante.gouv.fr/sites/default/files/media_entity/documents/asip_referentiel_identifiant_national_sante-liste-des-oid-des-autorites-d-affectation-des-ins_v0.1.pdf
</text>
  </threadedComment>
  <threadedComment ref="D21" dT="2023-11-15T08:29:32.62" personId="{E9A6DF60-F9B3-4BD0-BB8A-DE1D37E26830}" id="{B69599CF-B116-4499-AFDD-32D2FA178629}">
    <text xml:space="preserve">https://gnius.esante.gouv.fr/fr/reglementation/fiches-reglementation/lidentite-nationale-de-sante-ins
</text>
  </threadedComment>
  <threadedComment ref="D21" dT="2023-11-23T09:13:47.52" personId="{E9A6DF60-F9B3-4BD0-BB8A-DE1D37E26830}" id="{E1EA1EC7-DDF9-4E33-8645-DB712039C54C}" parentId="{B69599CF-B116-4499-AFDD-32D2FA178629}">
    <text xml:space="preserve">+ en termes d'identito vigilance, si l'identité n'est pas vérifiée, alors il est nécessaire d'utiliser les champs Nom usuel et Prénom usuel pour propager l'information
</text>
  </threadedComment>
  <threadedComment ref="E27" dT="2023-11-14T19:54:16.28" personId="{E9A6DF60-F9B3-4BD0-BB8A-DE1D37E26830}" id="{AD04F22A-F9E8-455A-A33A-827D28FA644E}">
    <text xml:space="preserve">La table permettant d’associer le code INSEE à la commune / au pays de naissance est disponible sur
https://www.data.gouv.fr/fr/datasets/code-officiel-geographique-cog/#_
</text>
  </threadedComment>
  <threadedComment ref="Q31" dT="2023-09-18T14:49:44.25" personId="{ABFB0C52-AC18-4406-B6D7-B9BCF5A2A0D7}" id="{2892CFEA-3C3C-42A8-94B6-D76568D13EEC}">
    <text xml:space="preserve">Passer en 0..n et plutôt passer des objets de contact :
- option 1 : reprendre le modèle EMSI avec le modèle d'objet &lt;CONTACT&gt;&lt;TYPE&gt; et &lt;CONTACT&gt;&lt;DETAIL&gt;
- option 2 : sur le modèle CISU, proposer des callerURI
</text>
  </threadedComment>
  <threadedComment ref="D31" dT="2023-11-28T09:33:59.06" personId="{E9A6DF60-F9B3-4BD0-BB8A-DE1D37E26830}" id="{E36D8112-D9F3-43AD-85B4-C0B592686F67}">
    <text xml:space="preserve">Peut-on / doit-on réutiliser l'objet contact requérant : c'est la même structure ? Mais ici cela concerne le patient
</text>
  </threadedComment>
  <threadedComment ref="E31" dT="2023-07-06T14:57:36.74" personId="{ABFB0C52-AC18-4406-B6D7-B9BCF5A2A0D7}" id="{47CDB243-0420-4F60-967B-E4BDA9F26DE5}">
    <text xml:space="preserve">On ne réutilise pas le MDD de données de contact ?
</text>
  </threadedComment>
  <threadedComment ref="E31" dT="2023-11-14T20:26:51.14" personId="{E9A6DF60-F9B3-4BD0-BB8A-DE1D37E26830}" id="{3A521C45-4E14-426D-8654-3EBA969279E3}" parentId="{47CDB243-0420-4F60-967B-E4BDA9F26DE5}">
    <text xml:space="preserve">Qu'est -ce que tu appelle données de contact ?
</text>
  </threadedComment>
  <threadedComment ref="H31" dT="2023-09-20T13:13:53.48" personId="{ABFB0C52-AC18-4406-B6D7-B9BCF5A2A0D7}" id="{3BA5A96F-DA0D-42F0-B4BD-4578AAA83B21}" done="1">
    <text xml:space="preserve">Un peu flou sur les valeurs autorisées pour le type canal, prévoir quelques grands types ? (style "tel", "mail", "other" etc)
</text>
  </threadedComment>
  <threadedComment ref="H31" dT="2023-09-26T16:55:36.18" personId="{ABFB0C52-AC18-4406-B6D7-B9BCF5A2A0D7}" id="{8742C294-22DB-43A0-8AFC-B1C2351FFA50}" parentId="{3BA5A96F-DA0D-42F0-B4BD-4578AAA83B21}">
    <text xml:space="preserve">Reprendre la nomenclature CHANNEL d'EMSI ?
</text>
  </threadedComment>
  <threadedComment ref="H31" dT="2023-09-26T17:04:41.07" personId="{ABFB0C52-AC18-4406-B6D7-B9BCF5A2A0D7}" id="{1B4251E5-C7A7-4540-A770-BF8C864BFBB7}" parentId="{3BA5A96F-DA0D-42F0-B4BD-4578AAA83B21}">
    <text xml:space="preserve">Pour aller au bout de la logique, le passer en objet CONTACT
</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threadedComment>
  <threadedComment ref="E42" dT="2023-09-18T14:29:49.52" personId="{ABFB0C52-AC18-4406-B6D7-B9BCF5A2A0D7}" id="{B40F0092-932E-4210-939D-B1E63D17B946}" parentId="{E5B57D5D-87B4-4D87-A3CD-EE2DF562C32A}">
    <text xml:space="preserve">Possible de reprendre une logique homogène EMSI avec la logique de rentrer des grandeurs via 2 champs :
- quantity i.e. quantité
- um i.e. unité de mesure
</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K44" dT="2023-07-10T16:47:01.30" personId="{ABFB0C52-AC18-4406-B6D7-B9BCF5A2A0D7}" id="{DA81BB6A-548F-43E9-B04C-A8768343BF39}">
    <text xml:space="preserve">Opportunité de se caler sur EMSI et de mettre partout "freetext" ?
</text>
  </threadedComment>
  <threadedComment ref="E44" dT="2023-07-04T15:00:55.86" personId="{C9A89B3A-A5FD-6849-8E65-1CD4E6C7CFF2}" id="{4F8A2622-5897-4857-A620-06338F288618}">
    <text xml:space="preserve">Pas de risque de passer des données Santé à un système non HDS ?
</text>
  </threadedComment>
  <threadedComment ref="E44" dT="2023-11-14T20:29:33.32" personId="{E9A6DF60-F9B3-4BD0-BB8A-DE1D37E26830}" id="{8A13BF86-5897-4D5D-87D7-B3BFC8A01E76}" parentId="{4F8A2622-5897-4857-A620-06338F288618}">
    <text xml:space="preserve">Potentiellement oui s'ils mettent des données de santé dedans et qu'ils l'envoient en dehors du 15-15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 xml:space="preserve">Ajouter un champs de statut local global du dossier ? Ou message de clôture ? Ou règle "après 24h clôt" ?
</text>
  </threadedComment>
  <threadedComment ref="B8" dT="2023-11-08T13:34:34.60" personId="{ABFB0C52-AC18-4406-B6D7-B9BCF5A2A0D7}" id="{9319970A-6E32-4DFA-BFCF-A0A8087FD2F3}" parentId="{483E3FBD-FF92-43EB-B8A5-9A0634B0CCD9}">
    <text xml:space="preserve">A traiter avec NexSIS. Pour l'instant obligé de passer par un RC-EDA pour la gestion du statut
</text>
  </threadedComment>
  <threadedComment ref="C9" dT="2023-07-06T14:47:40.47" personId="{ABFB0C52-AC18-4406-B6D7-B9BCF5A2A0D7}" id="{767A311C-137B-424A-8F84-30642A539D3B}">
    <text xml:space="preserve">Est-ce qu'il faut un objet Bilan qui incorpore les patients/victime ?
</text>
  </threadedComment>
  <threadedComment ref="C9" dT="2023-07-12T08:35:36.42" personId="{ABFB0C52-AC18-4406-B6D7-B9BCF5A2A0D7}" id="{A46BD716-5553-431B-B052-9EBE56676B7F}" parentId="{767A311C-137B-424A-8F84-30642A539D3B}">
    <text xml:space="preserve">Il faudra à terme pouvoir faire le lien avec SGV
</text>
  </threadedComment>
  <threadedComment ref="C9" dT="2023-11-14T20:28:23.68" personId="{E9A6DF60-F9B3-4BD0-BB8A-DE1D37E26830}" id="{644D435E-09AE-4054-A5DE-9F826575D6CF}" parentId="{767A311C-137B-424A-8F84-30642A539D3B}">
    <text xml:space="preserve">Le bilan se fait-il pour chaque patient/victime ? Si oui, le bilan est lié au patient
</tex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 xml:space="preserve">Quand un objet est déjà défini plus haut (dans mission là), il ne faut pas le redéfinir plus bas sinon ça fait planter le parser. Est-ce que c'est possible de supprimer les lignes 112 à 121 ou elles contiennent des éléments / définitions importantes ?
</text>
  </threadedComment>
  <threadedComment ref="D109" dT="2023-11-27T15:15:48.41" personId="{C9A89B3A-A5FD-6849-8E65-1CD4E6C7CFF2}" id="{69FBBD51-4295-449D-8663-D854BDD0F64B}" parentId="{AB49911A-A88C-4305-8864-F8D825349337}">
    <text xml:space="preserve">L'objet position est partagé entre RGEO, EGEO et MISSION et il faudrait  ne définir ses champs enfants qu'une seule fois (sous la ligne la plus haute)
</text>
  </threadedComment>
  <threadedComment ref="D109" dT="2023-11-27T15:16:18.32" personId="{C9A89B3A-A5FD-6849-8E65-1CD4E6C7CFF2}" id="{8D093748-3CC6-4681-B0FB-4219DD6E38E8}" parentId="{AB49911A-A88C-4305-8864-F8D825349337}">
    <text xml:space="preserve">Comme pour l'objet qualification dans le RC-EDA
</text>
  </threadedComment>
</ThreadedComments>
</file>

<file path=xl/worksheets/_rels/sheet2.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Relationships xmlns="http://schemas.openxmlformats.org/package/2006/relationships"><Relationship  Id="rId3" Type="http://schemas.openxmlformats.org/officeDocument/2006/relationships/vmlDrawing" Target="../drawings/vmlDrawing1.vml"/><Relationship  Id="rId2" Type="http://schemas.openxmlformats.org/officeDocument/2006/relationships/comments" Target="../comments1.xml"/><Relationship  Id="rId1" Type="http://schemas.microsoft.com/office/2017/10/relationships/threadedComment" Target="../threadedComments/threadedComment1.xml"/></Relationships>
</file>

<file path=xl/worksheets/_rels/sheet7.xml.rels><?xml version="1.0" encoding="UTF-8" standalone="yes"?><Relationships xmlns="http://schemas.openxmlformats.org/package/2006/relationships"><Relationship  Id="rId4" Type="http://schemas.openxmlformats.org/officeDocument/2006/relationships/table" Target="../tables/table1.xml"/><Relationship  Id="rId3" Type="http://schemas.openxmlformats.org/officeDocument/2006/relationships/vmlDrawing" Target="../drawings/vmlDrawing2.vml"/><Relationship  Id="rId2" Type="http://schemas.openxmlformats.org/officeDocument/2006/relationships/comments" Target="../comments2.xml"/><Relationship  Id="rId1" Type="http://schemas.microsoft.com/office/2017/10/relationships/threadedComment" Target="../threadedComments/threadedComment2.xml"/></Relationships>
</file>

<file path=xl/worksheets/_rels/sheet8.xml.rels><?xml version="1.0" encoding="UTF-8" standalone="yes"?><Relationships xmlns="http://schemas.openxmlformats.org/package/2006/relationships"><Relationship  Id="rId4" Type="http://schemas.openxmlformats.org/officeDocument/2006/relationships/table" Target="../tables/table2.xml"/><Relationship  Id="rId3" Type="http://schemas.openxmlformats.org/officeDocument/2006/relationships/vmlDrawing" Target="../drawings/vmlDrawing3.vml"/><Relationship  Id="rId2" Type="http://schemas.openxmlformats.org/officeDocument/2006/relationships/comments" Target="../comments3.xml"/><Relationship  Id="rId1" Type="http://schemas.microsoft.com/office/2017/10/relationships/threadedComment" Target="../threadedComments/threadedComment3.xml"/></Relationships>
</file>

<file path=xl/worksheets/_rels/sheet9.xml.rels><?xml version="1.0" encoding="UTF-8" standalone="yes"?><Relationships xmlns="http://schemas.openxmlformats.org/package/2006/relationships"><Relationship  Id="rId5" Type="http://schemas.openxmlformats.org/officeDocument/2006/relationships/table" Target="../tables/table3.xml"/><Relationship  Id="rId4" Type="http://schemas.openxmlformats.org/officeDocument/2006/relationships/vmlDrawing" Target="../drawings/vmlDrawing4.vml"/><Relationship  Id="rId3" Type="http://schemas.openxmlformats.org/officeDocument/2006/relationships/comments" Target="../comments4.xml"/><Relationship  Id="rId2" Type="http://schemas.microsoft.com/office/2017/10/relationships/threadedComment" Target="../threadedComments/threadedComment4.xml"/><Relationship  Id="rId1" Type="http://schemas.openxmlformats.org/officeDocument/2006/relationships/hyperlink" Target="https://hub.esante.gouv.fr/resourceExample" TargetMode="External"/></Relationships>
</file>

<file path=xl/worksheets/_rels/sheet10.xml.rels><?xml version="1.0" encoding="UTF-8" standalone="yes"?><Relationships xmlns="http://schemas.openxmlformats.org/package/2006/relationships"><Relationship  Id="rId4" Type="http://schemas.openxmlformats.org/officeDocument/2006/relationships/table" Target="../tables/table4.xml"/><Relationship  Id="rId3" Type="http://schemas.openxmlformats.org/officeDocument/2006/relationships/vmlDrawing" Target="../drawings/vmlDrawing5.vml"/><Relationship  Id="rId2" Type="http://schemas.openxmlformats.org/officeDocument/2006/relationships/comments" Target="../comments5.xml"/><Relationship  Id="rId1" Type="http://schemas.microsoft.com/office/2017/10/relationships/threadedComment" Target="../threadedComments/threadedComment5.xml"/></Relationships>
</file>

<file path=xl/worksheets/_rels/sheet11.xml.rels><?xml version="1.0" encoding="UTF-8" standalone="yes"?><Relationships xmlns="http://schemas.openxmlformats.org/package/2006/relationships"><Relationship  Id="rId4" Type="http://schemas.openxmlformats.org/officeDocument/2006/relationships/vmlDrawing" Target="../drawings/vmlDrawing6.vml"/><Relationship  Id="rId3" Type="http://schemas.openxmlformats.org/officeDocument/2006/relationships/drawing" Target="../drawings/drawing2.xml"/><Relationship  Id="rId2" Type="http://schemas.openxmlformats.org/officeDocument/2006/relationships/comments" Target="../comments6.xml"/><Relationship  Id="rId1" Type="http://schemas.microsoft.com/office/2017/10/relationships/threadedComment" Target="../threadedComments/threadedComment6.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Normal="100" zoomScalePageLayoutView="60" workbookViewId="0"/>
  </sheetViews>
  <sheetFormatPr defaultColWidth="9" defaultRowHeight="15"/>
  <cols>
    <col customWidth="1" min="1" max="1" style="2" width="2.5"/>
    <col customWidth="1" min="2" max="2" style="2" width="25.5"/>
    <col customWidth="1" min="3" max="3" style="3" width="4.5"/>
    <col customWidth="1" min="4" max="4" style="3" width="23"/>
    <col customWidth="1" min="5" max="5" style="3" width="5"/>
    <col customWidth="1" min="6" max="6" style="4" width="48.5"/>
    <col min="7" max="7" style="3" width="9"/>
    <col customWidth="1" min="8" max="8" style="3" width="42.5"/>
    <col customWidth="1" min="9" max="9" style="3" width="11.5"/>
    <col customWidth="1" min="10" max="10" style="5" width="37"/>
    <col customWidth="1" min="11" max="11" style="6" width="35"/>
    <col customWidth="1" min="12" max="12" style="5" width="39.5"/>
    <col customWidth="1" min="13" max="13" style="5" width="27.5"/>
    <col customWidth="1" min="14" max="14" style="7" width="16"/>
    <col customWidth="1" min="15" max="15" style="7" width="17"/>
    <col customWidth="1" min="16" max="17" style="7" width="16"/>
    <col customWidth="1" min="18" max="18" style="7" width="18"/>
    <col customWidth="1" min="19" max="19" style="7" width="14.5"/>
    <col customWidth="1" min="20" max="20" style="7" width="13.5"/>
    <col customWidth="1" min="21" max="21" style="7" width="14.5"/>
    <col customWidth="1" min="22" max="22" style="7" width="19"/>
    <col customWidth="1" min="23" max="23" style="7" width="17"/>
    <col customWidth="1" min="24" max="24" style="7" width="17.5"/>
    <col customWidth="1" min="25" max="25" style="7" width="12"/>
    <col customWidth="1" min="26" max="26" style="7" width="16"/>
    <col min="27" max="1020" style="3" width="9"/>
    <col customWidth="1" min="1024" max="1024" width="9"/>
  </cols>
  <sheetData>
    <row r="1" s="15" customFormat="1" ht="15.75">
      <c r="A1" s="8"/>
      <c r="B1" s="9" t="s">
        <v>0</v>
      </c>
      <c r="C1" s="10"/>
      <c r="D1" s="11"/>
      <c r="E1" s="10"/>
      <c r="F1" s="12"/>
      <c r="G1" s="11"/>
      <c r="H1" s="11"/>
      <c r="I1" s="11"/>
      <c r="J1" s="439"/>
      <c r="K1" s="439"/>
      <c r="L1" s="13"/>
      <c r="M1" s="13"/>
      <c r="N1" s="14"/>
      <c r="O1" s="14"/>
      <c r="P1" s="14"/>
      <c r="Q1" s="14"/>
      <c r="R1" s="14"/>
      <c r="S1" s="14"/>
      <c r="T1" s="14"/>
      <c r="U1" s="14"/>
      <c r="V1" s="14"/>
      <c r="W1" s="14"/>
      <c r="X1" s="14"/>
      <c r="Y1" s="14"/>
      <c r="Z1" s="14"/>
      <c r="AMG1"/>
      <c r="AMH1"/>
      <c r="AMI1"/>
      <c r="AMJ1"/>
    </row>
    <row r="2"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c r="A16" s="44">
        <v>1</v>
      </c>
    </row>
    <row r="17"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c r="A18" s="35">
        <v>2</v>
      </c>
      <c r="B18" s="35" t="s">
        <v>66</v>
      </c>
      <c r="C18" s="36" t="s">
        <v>67</v>
      </c>
      <c r="D18" s="36" t="s">
        <v>28</v>
      </c>
      <c r="E18" s="45" t="s">
        <v>74</v>
      </c>
      <c r="F18" s="50" t="s">
        <v>75</v>
      </c>
      <c r="G18" s="36" t="s">
        <v>70</v>
      </c>
      <c r="H18" s="47" t="s">
        <v>76</v>
      </c>
      <c r="I18" s="47" t="s">
        <v>72</v>
      </c>
      <c r="J18" s="48"/>
      <c r="K18" s="49"/>
      <c r="L18" s="5" t="s">
        <v>77</v>
      </c>
      <c r="T18" s="7">
        <v>1</v>
      </c>
    </row>
    <row r="19">
      <c r="A19" s="35">
        <v>2</v>
      </c>
      <c r="B19" s="35" t="s">
        <v>66</v>
      </c>
      <c r="C19" s="36" t="s">
        <v>67</v>
      </c>
      <c r="D19" s="36" t="s">
        <v>28</v>
      </c>
      <c r="E19" s="45"/>
      <c r="F19" s="51" t="s">
        <v>78</v>
      </c>
      <c r="G19" s="36"/>
      <c r="H19" s="47"/>
      <c r="I19" s="47"/>
      <c r="J19" s="48"/>
      <c r="K19" s="49"/>
      <c r="L19" s="5" t="s">
        <v>79</v>
      </c>
      <c r="T19" s="7">
        <v>1</v>
      </c>
    </row>
    <row r="20">
      <c r="A20" s="35">
        <v>2</v>
      </c>
      <c r="B20" s="35" t="s">
        <v>66</v>
      </c>
      <c r="C20" s="36" t="s">
        <v>67</v>
      </c>
      <c r="D20" s="36" t="s">
        <v>28</v>
      </c>
      <c r="E20" s="45"/>
      <c r="F20" s="51" t="s">
        <v>80</v>
      </c>
      <c r="G20" s="36"/>
      <c r="H20" s="47"/>
      <c r="I20" s="47"/>
      <c r="J20" s="48"/>
      <c r="K20" s="49"/>
      <c r="L20" s="5" t="s">
        <v>81</v>
      </c>
      <c r="T20" s="7">
        <v>1</v>
      </c>
    </row>
    <row r="21"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c r="A22" s="35">
        <v>2</v>
      </c>
      <c r="B22" s="35" t="s">
        <v>66</v>
      </c>
      <c r="C22" s="36" t="s">
        <v>67</v>
      </c>
      <c r="D22" s="36" t="s">
        <v>28</v>
      </c>
      <c r="E22" s="45"/>
      <c r="F22" s="51" t="s">
        <v>84</v>
      </c>
      <c r="G22" s="36"/>
      <c r="H22" s="47"/>
      <c r="I22" s="47"/>
      <c r="J22" s="48"/>
      <c r="K22" s="49"/>
      <c r="L22" s="5" t="s">
        <v>85</v>
      </c>
      <c r="T22" s="7">
        <v>1</v>
      </c>
    </row>
    <row r="23" ht="30">
      <c r="A23" s="35">
        <v>2</v>
      </c>
      <c r="B23" s="35" t="s">
        <v>66</v>
      </c>
      <c r="C23" s="36" t="s">
        <v>67</v>
      </c>
      <c r="D23" s="36" t="s">
        <v>28</v>
      </c>
      <c r="E23" s="45" t="s">
        <v>86</v>
      </c>
      <c r="F23" s="50" t="s">
        <v>87</v>
      </c>
      <c r="G23" s="36" t="s">
        <v>70</v>
      </c>
      <c r="H23" s="47"/>
      <c r="I23" s="47" t="s">
        <v>88</v>
      </c>
      <c r="J23" s="48"/>
      <c r="K23" s="49"/>
      <c r="L23" s="5" t="s">
        <v>89</v>
      </c>
      <c r="M23" s="58"/>
      <c r="T23" s="7">
        <v>1</v>
      </c>
      <c r="Z23" s="7">
        <v>1</v>
      </c>
    </row>
    <row r="24" ht="30">
      <c r="A24" s="35">
        <v>2</v>
      </c>
      <c r="B24" s="35" t="s">
        <v>66</v>
      </c>
      <c r="C24" s="36" t="s">
        <v>67</v>
      </c>
      <c r="D24" s="36" t="s">
        <v>28</v>
      </c>
      <c r="E24" s="45" t="s">
        <v>90</v>
      </c>
      <c r="F24" s="59" t="s">
        <v>91</v>
      </c>
      <c r="G24" s="36" t="s">
        <v>70</v>
      </c>
      <c r="H24" s="47"/>
      <c r="I24" s="47" t="s">
        <v>88</v>
      </c>
      <c r="J24" s="48" t="s">
        <v>92</v>
      </c>
      <c r="K24" s="49"/>
      <c r="L24" s="5" t="s">
        <v>93</v>
      </c>
      <c r="T24" s="7">
        <v>1</v>
      </c>
    </row>
    <row r="25" ht="30">
      <c r="A25" s="35">
        <v>2</v>
      </c>
      <c r="B25" s="35" t="s">
        <v>66</v>
      </c>
      <c r="C25" s="36" t="s">
        <v>67</v>
      </c>
      <c r="D25" s="36" t="s">
        <v>28</v>
      </c>
      <c r="E25" s="45" t="s">
        <v>94</v>
      </c>
      <c r="F25" s="59" t="s">
        <v>95</v>
      </c>
      <c r="G25" s="36" t="s">
        <v>70</v>
      </c>
      <c r="H25" s="47"/>
      <c r="I25" s="47" t="s">
        <v>88</v>
      </c>
      <c r="J25" s="48" t="s">
        <v>96</v>
      </c>
      <c r="K25" s="49"/>
      <c r="L25" s="58" t="s">
        <v>97</v>
      </c>
    </row>
    <row r="26">
      <c r="A26" s="35">
        <v>2</v>
      </c>
      <c r="B26" s="35" t="s">
        <v>66</v>
      </c>
      <c r="C26" s="36" t="s">
        <v>67</v>
      </c>
      <c r="D26" s="36" t="s">
        <v>28</v>
      </c>
      <c r="E26" s="45" t="s">
        <v>98</v>
      </c>
      <c r="F26" s="59" t="s">
        <v>99</v>
      </c>
      <c r="G26" s="36" t="s">
        <v>100</v>
      </c>
      <c r="H26" s="47"/>
      <c r="I26" s="47" t="s">
        <v>88</v>
      </c>
      <c r="J26" s="48"/>
      <c r="K26" s="49"/>
      <c r="L26" s="5" t="s">
        <v>101</v>
      </c>
      <c r="T26" s="7">
        <v>1</v>
      </c>
    </row>
    <row r="27">
      <c r="A27" s="35">
        <v>2</v>
      </c>
      <c r="B27" s="35" t="s">
        <v>66</v>
      </c>
      <c r="C27" s="36" t="s">
        <v>67</v>
      </c>
      <c r="D27" s="36" t="s">
        <v>28</v>
      </c>
      <c r="E27" s="45" t="s">
        <v>102</v>
      </c>
      <c r="F27" s="59" t="s">
        <v>103</v>
      </c>
      <c r="G27" s="36" t="s">
        <v>70</v>
      </c>
      <c r="H27" s="47"/>
      <c r="I27" s="47" t="s">
        <v>88</v>
      </c>
      <c r="J27" s="48"/>
      <c r="K27" s="49"/>
      <c r="L27" s="58" t="s">
        <v>97</v>
      </c>
    </row>
    <row r="28">
      <c r="A28" s="35">
        <v>2</v>
      </c>
      <c r="B28" s="35" t="s">
        <v>66</v>
      </c>
      <c r="C28" s="36" t="s">
        <v>67</v>
      </c>
      <c r="D28" s="36" t="s">
        <v>28</v>
      </c>
      <c r="E28" s="45" t="s">
        <v>104</v>
      </c>
      <c r="F28" s="59" t="s">
        <v>105</v>
      </c>
      <c r="G28" s="36" t="s">
        <v>70</v>
      </c>
      <c r="H28" s="47"/>
      <c r="I28" s="47" t="s">
        <v>88</v>
      </c>
      <c r="J28" s="48"/>
      <c r="K28" s="49"/>
      <c r="L28" s="58" t="s">
        <v>97</v>
      </c>
    </row>
    <row r="29">
      <c r="A29" s="35">
        <v>2</v>
      </c>
      <c r="B29" s="35" t="s">
        <v>66</v>
      </c>
      <c r="C29" s="36" t="s">
        <v>67</v>
      </c>
      <c r="D29" s="36" t="s">
        <v>28</v>
      </c>
      <c r="E29" s="45" t="s">
        <v>106</v>
      </c>
      <c r="F29" s="37" t="s">
        <v>107</v>
      </c>
      <c r="G29" s="36" t="s">
        <v>37</v>
      </c>
      <c r="H29" s="47"/>
      <c r="I29" s="47" t="s">
        <v>37</v>
      </c>
      <c r="J29" s="48" t="s">
        <v>108</v>
      </c>
      <c r="K29" s="49"/>
      <c r="L29" s="5" t="s">
        <v>109</v>
      </c>
      <c r="T29" s="7">
        <v>1</v>
      </c>
    </row>
    <row r="30" ht="30">
      <c r="A30" s="35">
        <v>2</v>
      </c>
      <c r="B30" s="35" t="s">
        <v>66</v>
      </c>
      <c r="C30" s="36" t="s">
        <v>67</v>
      </c>
      <c r="D30" s="36" t="s">
        <v>28</v>
      </c>
      <c r="E30" s="45" t="s">
        <v>110</v>
      </c>
      <c r="F30" s="43" t="s">
        <v>111</v>
      </c>
      <c r="G30" s="36" t="s">
        <v>37</v>
      </c>
      <c r="J30" s="5" t="s">
        <v>112</v>
      </c>
      <c r="L30" s="5" t="s">
        <v>113</v>
      </c>
    </row>
    <row r="31" ht="30">
      <c r="A31" s="35">
        <v>2</v>
      </c>
      <c r="B31" s="35" t="s">
        <v>66</v>
      </c>
      <c r="C31" s="36" t="s">
        <v>114</v>
      </c>
      <c r="D31" s="36" t="s">
        <v>28</v>
      </c>
      <c r="E31" s="45" t="s">
        <v>115</v>
      </c>
      <c r="F31" s="60" t="s">
        <v>116</v>
      </c>
      <c r="G31" s="3" t="s">
        <v>37</v>
      </c>
      <c r="I31" s="3" t="s">
        <v>37</v>
      </c>
      <c r="L31" s="5" t="s">
        <v>117</v>
      </c>
      <c r="T31" s="7">
        <v>1</v>
      </c>
    </row>
    <row r="32">
      <c r="A32" s="35">
        <v>2</v>
      </c>
      <c r="B32" s="35" t="s">
        <v>66</v>
      </c>
      <c r="C32" s="36" t="s">
        <v>118</v>
      </c>
      <c r="D32" s="36" t="s">
        <v>119</v>
      </c>
      <c r="E32" s="45" t="s">
        <v>120</v>
      </c>
      <c r="F32" s="59" t="s">
        <v>121</v>
      </c>
      <c r="G32" s="36" t="s">
        <v>70</v>
      </c>
      <c r="H32" s="47"/>
      <c r="I32" s="47" t="s">
        <v>88</v>
      </c>
      <c r="J32" s="48"/>
      <c r="K32" s="49"/>
      <c r="L32" s="5" t="s">
        <v>122</v>
      </c>
      <c r="T32" s="7">
        <v>1</v>
      </c>
    </row>
    <row r="33">
      <c r="A33" s="35">
        <v>2</v>
      </c>
      <c r="B33" s="35" t="s">
        <v>66</v>
      </c>
      <c r="C33" s="36" t="s">
        <v>118</v>
      </c>
      <c r="D33" s="36" t="s">
        <v>119</v>
      </c>
      <c r="E33" s="45" t="s">
        <v>123</v>
      </c>
      <c r="F33" s="59" t="s">
        <v>124</v>
      </c>
      <c r="G33" s="36" t="s">
        <v>70</v>
      </c>
      <c r="H33" s="47"/>
      <c r="I33" s="47" t="s">
        <v>88</v>
      </c>
      <c r="J33" s="48"/>
      <c r="K33" s="49"/>
      <c r="L33" s="5" t="s">
        <v>125</v>
      </c>
      <c r="T33" s="7">
        <v>1</v>
      </c>
    </row>
    <row r="34">
      <c r="A34" s="35">
        <v>2</v>
      </c>
      <c r="B34" s="35" t="s">
        <v>66</v>
      </c>
      <c r="C34" s="36" t="s">
        <v>118</v>
      </c>
      <c r="D34" s="36" t="s">
        <v>119</v>
      </c>
      <c r="E34" s="45" t="s">
        <v>126</v>
      </c>
      <c r="F34" s="59" t="s">
        <v>127</v>
      </c>
      <c r="G34" s="36" t="s">
        <v>70</v>
      </c>
      <c r="H34" s="47"/>
      <c r="I34" s="47" t="s">
        <v>88</v>
      </c>
      <c r="J34" s="48" t="s">
        <v>128</v>
      </c>
      <c r="K34" s="49"/>
      <c r="L34" s="5" t="s">
        <v>129</v>
      </c>
      <c r="T34" s="7">
        <v>1</v>
      </c>
    </row>
    <row r="35" ht="30">
      <c r="A35" s="35">
        <v>2</v>
      </c>
      <c r="B35" s="35" t="s">
        <v>66</v>
      </c>
      <c r="C35" s="36" t="s">
        <v>118</v>
      </c>
      <c r="D35" s="36" t="s">
        <v>119</v>
      </c>
      <c r="E35" s="45" t="s">
        <v>130</v>
      </c>
      <c r="F35" s="59" t="s">
        <v>131</v>
      </c>
      <c r="G35" s="36" t="s">
        <v>100</v>
      </c>
      <c r="H35" s="47"/>
      <c r="I35" s="47" t="s">
        <v>88</v>
      </c>
      <c r="J35" s="48"/>
      <c r="K35" s="49"/>
      <c r="L35" s="5" t="s">
        <v>132</v>
      </c>
      <c r="T35" s="7">
        <v>1</v>
      </c>
    </row>
    <row r="36" ht="45">
      <c r="A36" s="35">
        <v>2</v>
      </c>
      <c r="B36" s="35" t="s">
        <v>66</v>
      </c>
      <c r="C36" s="36" t="s">
        <v>118</v>
      </c>
      <c r="D36" s="36" t="s">
        <v>119</v>
      </c>
      <c r="E36" s="45" t="s">
        <v>133</v>
      </c>
      <c r="F36" s="59" t="s">
        <v>134</v>
      </c>
      <c r="G36" s="36" t="s">
        <v>70</v>
      </c>
      <c r="H36" s="47"/>
      <c r="I36" s="47" t="s">
        <v>88</v>
      </c>
      <c r="J36" s="48"/>
      <c r="K36" s="49"/>
      <c r="L36" s="5" t="s">
        <v>135</v>
      </c>
      <c r="T36" s="7">
        <v>1</v>
      </c>
    </row>
    <row r="37" ht="30">
      <c r="A37" s="35">
        <v>2</v>
      </c>
      <c r="B37" s="35" t="s">
        <v>66</v>
      </c>
      <c r="C37" s="36" t="s">
        <v>118</v>
      </c>
      <c r="D37" s="36" t="s">
        <v>119</v>
      </c>
      <c r="E37" s="45" t="s">
        <v>136</v>
      </c>
      <c r="F37" s="59" t="s">
        <v>137</v>
      </c>
      <c r="G37" s="36" t="s">
        <v>70</v>
      </c>
      <c r="H37" s="47"/>
      <c r="I37" s="47" t="s">
        <v>88</v>
      </c>
      <c r="J37" s="48"/>
      <c r="K37" s="49"/>
      <c r="L37" s="5" t="s">
        <v>138</v>
      </c>
      <c r="T37" s="7">
        <v>1</v>
      </c>
    </row>
    <row r="38" ht="45">
      <c r="A38" s="35">
        <v>2</v>
      </c>
      <c r="B38" s="35" t="s">
        <v>66</v>
      </c>
      <c r="C38" s="36" t="s">
        <v>118</v>
      </c>
      <c r="D38" s="36" t="s">
        <v>119</v>
      </c>
      <c r="E38" s="45" t="s">
        <v>139</v>
      </c>
      <c r="F38" s="59" t="s">
        <v>140</v>
      </c>
      <c r="G38" s="36" t="s">
        <v>100</v>
      </c>
      <c r="H38" s="47"/>
      <c r="I38" s="47" t="s">
        <v>88</v>
      </c>
      <c r="J38" s="48"/>
      <c r="K38" s="49"/>
      <c r="L38" s="5" t="s">
        <v>141</v>
      </c>
      <c r="T38" s="7">
        <v>1</v>
      </c>
    </row>
    <row r="39">
      <c r="A39" s="35">
        <v>2</v>
      </c>
      <c r="B39" s="35" t="s">
        <v>66</v>
      </c>
      <c r="C39" s="36" t="s">
        <v>118</v>
      </c>
      <c r="D39" s="36" t="s">
        <v>119</v>
      </c>
      <c r="E39" s="45" t="s">
        <v>142</v>
      </c>
      <c r="F39" s="59" t="s">
        <v>143</v>
      </c>
      <c r="G39" s="36" t="s">
        <v>100</v>
      </c>
      <c r="H39" s="47"/>
      <c r="I39" s="47" t="s">
        <v>88</v>
      </c>
      <c r="J39" s="48"/>
      <c r="K39" s="49"/>
      <c r="L39" s="58" t="s">
        <v>97</v>
      </c>
    </row>
    <row r="40">
      <c r="A40" s="35">
        <v>2</v>
      </c>
      <c r="B40" s="35" t="s">
        <v>66</v>
      </c>
      <c r="C40" s="36" t="s">
        <v>118</v>
      </c>
      <c r="D40" s="36" t="s">
        <v>119</v>
      </c>
      <c r="E40" s="45" t="s">
        <v>144</v>
      </c>
      <c r="F40" s="59" t="s">
        <v>145</v>
      </c>
      <c r="G40" s="36" t="s">
        <v>70</v>
      </c>
      <c r="H40" s="47"/>
      <c r="I40" s="47" t="s">
        <v>88</v>
      </c>
      <c r="J40" s="48"/>
      <c r="K40" s="49"/>
      <c r="L40" s="58" t="s">
        <v>97</v>
      </c>
    </row>
    <row r="41">
      <c r="A41" s="35">
        <v>2</v>
      </c>
      <c r="B41" s="35" t="s">
        <v>66</v>
      </c>
      <c r="C41" s="36" t="s">
        <v>146</v>
      </c>
      <c r="D41" s="36" t="s">
        <v>147</v>
      </c>
      <c r="E41" s="45" t="s">
        <v>148</v>
      </c>
      <c r="F41" s="59" t="s">
        <v>149</v>
      </c>
      <c r="G41" s="36" t="s">
        <v>70</v>
      </c>
      <c r="H41" s="47" t="s">
        <v>150</v>
      </c>
      <c r="I41" s="47" t="s">
        <v>88</v>
      </c>
      <c r="J41" s="48"/>
      <c r="K41" s="49"/>
      <c r="L41" s="5" t="s">
        <v>151</v>
      </c>
      <c r="T41" s="7">
        <v>1</v>
      </c>
    </row>
    <row r="42" ht="45">
      <c r="A42" s="35">
        <v>2</v>
      </c>
      <c r="B42" s="35" t="s">
        <v>66</v>
      </c>
      <c r="C42" s="36" t="s">
        <v>146</v>
      </c>
      <c r="D42" s="36" t="s">
        <v>152</v>
      </c>
      <c r="E42" s="45" t="s">
        <v>153</v>
      </c>
      <c r="F42" s="43" t="s">
        <v>154</v>
      </c>
      <c r="G42" s="3" t="s">
        <v>37</v>
      </c>
      <c r="L42" s="5" t="s">
        <v>155</v>
      </c>
      <c r="T42" s="7">
        <v>1</v>
      </c>
    </row>
    <row r="43">
      <c r="A43" s="35">
        <v>2</v>
      </c>
      <c r="B43" s="35"/>
      <c r="C43" s="36"/>
      <c r="D43" s="36" t="s">
        <v>152</v>
      </c>
      <c r="E43" s="45"/>
      <c r="F43" s="55" t="s">
        <v>156</v>
      </c>
      <c r="L43" s="61" t="s">
        <v>157</v>
      </c>
    </row>
    <row r="44">
      <c r="A44" s="35">
        <v>2</v>
      </c>
      <c r="B44" s="35" t="s">
        <v>66</v>
      </c>
      <c r="C44" s="36" t="s">
        <v>146</v>
      </c>
      <c r="D44" s="36" t="s">
        <v>152</v>
      </c>
      <c r="E44" s="45" t="s">
        <v>158</v>
      </c>
      <c r="F44" s="43" t="s">
        <v>159</v>
      </c>
      <c r="G44" s="3" t="s">
        <v>37</v>
      </c>
      <c r="L44" s="5" t="s">
        <v>160</v>
      </c>
      <c r="T44" s="7">
        <v>1</v>
      </c>
    </row>
    <row r="45">
      <c r="A45" s="35">
        <v>2</v>
      </c>
      <c r="B45" s="35" t="s">
        <v>66</v>
      </c>
      <c r="C45" s="36" t="s">
        <v>146</v>
      </c>
      <c r="D45" s="36" t="s">
        <v>152</v>
      </c>
      <c r="E45" s="45" t="s">
        <v>161</v>
      </c>
      <c r="F45" s="43" t="s">
        <v>162</v>
      </c>
      <c r="G45" s="3" t="s">
        <v>37</v>
      </c>
      <c r="L45" s="5" t="s">
        <v>163</v>
      </c>
      <c r="T45" s="7">
        <v>1</v>
      </c>
    </row>
    <row r="46" ht="30">
      <c r="A46" s="35">
        <v>2</v>
      </c>
      <c r="B46" s="35" t="s">
        <v>66</v>
      </c>
      <c r="C46" s="36" t="s">
        <v>146</v>
      </c>
      <c r="D46" s="36" t="s">
        <v>152</v>
      </c>
      <c r="E46" s="45" t="s">
        <v>164</v>
      </c>
      <c r="F46" s="43" t="s">
        <v>165</v>
      </c>
      <c r="G46" s="3" t="s">
        <v>37</v>
      </c>
      <c r="L46" s="5" t="s">
        <v>166</v>
      </c>
      <c r="T46" s="7">
        <v>1</v>
      </c>
    </row>
    <row r="47">
      <c r="A47" s="35">
        <v>2</v>
      </c>
      <c r="B47" s="35" t="s">
        <v>66</v>
      </c>
      <c r="C47" s="36" t="s">
        <v>146</v>
      </c>
      <c r="D47" s="36" t="s">
        <v>152</v>
      </c>
      <c r="E47" s="45" t="s">
        <v>167</v>
      </c>
      <c r="F47" s="43" t="s">
        <v>168</v>
      </c>
      <c r="G47" s="3" t="s">
        <v>37</v>
      </c>
      <c r="L47" s="5" t="s">
        <v>169</v>
      </c>
      <c r="T47" s="7">
        <v>1</v>
      </c>
    </row>
    <row r="48" ht="30">
      <c r="A48" s="35">
        <v>2</v>
      </c>
      <c r="B48" s="35" t="s">
        <v>66</v>
      </c>
      <c r="C48" s="36" t="s">
        <v>170</v>
      </c>
      <c r="D48" s="36" t="s">
        <v>171</v>
      </c>
      <c r="E48" s="45" t="s">
        <v>172</v>
      </c>
      <c r="F48" s="59" t="s">
        <v>173</v>
      </c>
      <c r="G48" s="36" t="s">
        <v>70</v>
      </c>
      <c r="H48" s="47"/>
      <c r="I48" s="47" t="s">
        <v>72</v>
      </c>
      <c r="J48" s="48" t="s">
        <v>174</v>
      </c>
      <c r="K48" s="49"/>
      <c r="L48" s="5" t="s">
        <v>175</v>
      </c>
      <c r="O48" s="7">
        <v>1</v>
      </c>
    </row>
    <row r="49" ht="30">
      <c r="A49" s="35">
        <v>2</v>
      </c>
      <c r="B49" s="35"/>
      <c r="C49" s="36"/>
      <c r="D49" s="36" t="s">
        <v>171</v>
      </c>
      <c r="E49" s="45"/>
      <c r="F49" s="51" t="s">
        <v>176</v>
      </c>
      <c r="G49" s="36" t="s">
        <v>70</v>
      </c>
      <c r="H49" s="47"/>
      <c r="I49" s="47" t="s">
        <v>72</v>
      </c>
      <c r="J49" s="48" t="s">
        <v>174</v>
      </c>
      <c r="K49" s="49"/>
      <c r="L49" s="5" t="s">
        <v>177</v>
      </c>
      <c r="T49" s="7">
        <v>1</v>
      </c>
    </row>
    <row r="50"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c r="A52" s="35">
        <v>2</v>
      </c>
      <c r="B52" s="35"/>
      <c r="C52" s="36"/>
      <c r="D52" s="36"/>
      <c r="E52" s="45"/>
      <c r="F52" s="51" t="s">
        <v>186</v>
      </c>
      <c r="G52" s="36"/>
      <c r="H52" s="47"/>
      <c r="I52" s="47"/>
      <c r="J52" s="48"/>
      <c r="K52" s="49"/>
      <c r="L52" s="61" t="s">
        <v>187</v>
      </c>
      <c r="T52" s="7">
        <v>1</v>
      </c>
    </row>
    <row r="53">
      <c r="A53" s="35">
        <v>2</v>
      </c>
      <c r="B53" s="35" t="s">
        <v>66</v>
      </c>
      <c r="C53" s="36" t="s">
        <v>114</v>
      </c>
      <c r="D53" s="36" t="s">
        <v>178</v>
      </c>
      <c r="E53" s="45" t="s">
        <v>188</v>
      </c>
      <c r="F53" s="59" t="s">
        <v>189</v>
      </c>
      <c r="G53" s="36" t="s">
        <v>70</v>
      </c>
      <c r="H53" s="47"/>
      <c r="I53" s="47" t="s">
        <v>88</v>
      </c>
      <c r="J53" s="48"/>
      <c r="K53" s="49"/>
      <c r="L53" s="5" t="s">
        <v>190</v>
      </c>
      <c r="Y53" s="7">
        <v>1</v>
      </c>
    </row>
    <row r="54"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c r="A55" s="35">
        <v>2</v>
      </c>
      <c r="B55" s="35" t="s">
        <v>66</v>
      </c>
      <c r="C55" s="36" t="s">
        <v>114</v>
      </c>
      <c r="D55" s="36" t="s">
        <v>178</v>
      </c>
      <c r="E55" s="45" t="s">
        <v>195</v>
      </c>
      <c r="F55" s="43" t="s">
        <v>196</v>
      </c>
      <c r="G55" s="3" t="s">
        <v>37</v>
      </c>
      <c r="I55" s="3" t="s">
        <v>37</v>
      </c>
      <c r="L55" s="5" t="s">
        <v>197</v>
      </c>
      <c r="T55" s="7">
        <v>1</v>
      </c>
    </row>
    <row r="56" ht="30">
      <c r="A56" s="35">
        <v>2</v>
      </c>
      <c r="B56" s="35" t="s">
        <v>66</v>
      </c>
      <c r="C56" s="36" t="s">
        <v>114</v>
      </c>
      <c r="D56" s="36" t="s">
        <v>178</v>
      </c>
      <c r="E56" s="45" t="s">
        <v>198</v>
      </c>
      <c r="F56" s="43" t="s">
        <v>199</v>
      </c>
      <c r="G56" s="3" t="s">
        <v>37</v>
      </c>
      <c r="I56" s="3" t="s">
        <v>37</v>
      </c>
      <c r="L56" s="5" t="s">
        <v>200</v>
      </c>
      <c r="T56" s="7">
        <v>1</v>
      </c>
    </row>
    <row r="57">
      <c r="A57" s="35">
        <v>2</v>
      </c>
      <c r="B57" s="35" t="s">
        <v>66</v>
      </c>
      <c r="C57" s="36" t="s">
        <v>114</v>
      </c>
      <c r="D57" s="36" t="s">
        <v>178</v>
      </c>
      <c r="E57" s="45" t="s">
        <v>201</v>
      </c>
      <c r="F57" s="43" t="s">
        <v>202</v>
      </c>
      <c r="G57" s="3" t="s">
        <v>37</v>
      </c>
      <c r="I57" s="3" t="s">
        <v>37</v>
      </c>
      <c r="L57" s="5" t="s">
        <v>203</v>
      </c>
      <c r="T57" s="7">
        <v>1</v>
      </c>
    </row>
    <row r="58" ht="15.75" customHeight="1">
      <c r="A58" s="35">
        <v>2</v>
      </c>
      <c r="B58" s="35" t="s">
        <v>66</v>
      </c>
      <c r="C58" s="36" t="s">
        <v>114</v>
      </c>
      <c r="D58" s="36" t="s">
        <v>178</v>
      </c>
      <c r="E58" s="45" t="s">
        <v>204</v>
      </c>
      <c r="F58" s="43" t="s">
        <v>205</v>
      </c>
      <c r="G58" s="3" t="s">
        <v>37</v>
      </c>
      <c r="I58" s="3" t="s">
        <v>37</v>
      </c>
      <c r="L58" s="5" t="s">
        <v>206</v>
      </c>
      <c r="T58" s="7">
        <v>1</v>
      </c>
    </row>
    <row r="59">
      <c r="A59" s="35">
        <v>2</v>
      </c>
      <c r="B59" s="35" t="s">
        <v>66</v>
      </c>
      <c r="C59" s="36" t="s">
        <v>114</v>
      </c>
      <c r="D59" s="36" t="s">
        <v>178</v>
      </c>
      <c r="E59" s="45" t="s">
        <v>207</v>
      </c>
      <c r="F59" s="43" t="s">
        <v>208</v>
      </c>
      <c r="G59" s="3" t="s">
        <v>37</v>
      </c>
      <c r="I59" s="3" t="s">
        <v>37</v>
      </c>
      <c r="J59" s="5" t="s">
        <v>209</v>
      </c>
      <c r="L59" s="5" t="s">
        <v>210</v>
      </c>
      <c r="T59" s="7">
        <v>1</v>
      </c>
    </row>
    <row r="60">
      <c r="A60" s="35">
        <v>2</v>
      </c>
      <c r="B60" s="35"/>
      <c r="E60" s="62"/>
      <c r="F60" s="43" t="s">
        <v>211</v>
      </c>
    </row>
    <row r="61">
      <c r="A61" s="35">
        <v>2</v>
      </c>
      <c r="B61" s="35"/>
      <c r="E61" s="62"/>
      <c r="F61" s="43" t="s">
        <v>212</v>
      </c>
    </row>
    <row r="62" ht="30">
      <c r="A62" s="35">
        <v>2</v>
      </c>
      <c r="B62" s="35" t="s">
        <v>66</v>
      </c>
      <c r="C62" s="3" t="s">
        <v>213</v>
      </c>
      <c r="D62" s="3" t="s">
        <v>214</v>
      </c>
      <c r="E62" s="62" t="s">
        <v>215</v>
      </c>
      <c r="F62" s="43" t="s">
        <v>216</v>
      </c>
      <c r="G62" s="3" t="s">
        <v>37</v>
      </c>
      <c r="I62" s="3" t="s">
        <v>37</v>
      </c>
      <c r="J62" s="5" t="s">
        <v>217</v>
      </c>
      <c r="L62" s="5" t="s">
        <v>218</v>
      </c>
      <c r="T62" s="7">
        <v>1</v>
      </c>
    </row>
    <row r="63">
      <c r="A63" s="35">
        <v>2</v>
      </c>
      <c r="B63" s="35" t="s">
        <v>66</v>
      </c>
      <c r="C63" s="36" t="s">
        <v>219</v>
      </c>
      <c r="D63" s="3" t="s">
        <v>214</v>
      </c>
      <c r="E63" s="45" t="s">
        <v>220</v>
      </c>
      <c r="F63" s="50" t="s">
        <v>221</v>
      </c>
      <c r="G63" s="36" t="s">
        <v>70</v>
      </c>
      <c r="H63" s="47"/>
      <c r="I63" s="47" t="s">
        <v>88</v>
      </c>
      <c r="J63" s="48"/>
      <c r="K63" s="49"/>
      <c r="L63" s="5" t="s">
        <v>222</v>
      </c>
      <c r="T63" s="7">
        <v>1</v>
      </c>
    </row>
    <row r="64">
      <c r="A64" s="35">
        <v>2</v>
      </c>
      <c r="B64" s="35" t="s">
        <v>66</v>
      </c>
      <c r="C64" s="36" t="s">
        <v>219</v>
      </c>
      <c r="D64" s="3" t="s">
        <v>214</v>
      </c>
      <c r="E64" s="45" t="s">
        <v>223</v>
      </c>
      <c r="F64" s="50" t="s">
        <v>224</v>
      </c>
      <c r="G64" s="36" t="s">
        <v>70</v>
      </c>
      <c r="H64" s="47"/>
      <c r="I64" s="47" t="s">
        <v>88</v>
      </c>
      <c r="J64" s="48"/>
      <c r="K64" s="49"/>
      <c r="L64" s="5" t="s">
        <v>225</v>
      </c>
      <c r="T64" s="7">
        <v>1</v>
      </c>
    </row>
    <row r="65" ht="30">
      <c r="A65" s="35">
        <v>2</v>
      </c>
      <c r="B65" s="35" t="s">
        <v>66</v>
      </c>
      <c r="C65" s="36" t="s">
        <v>219</v>
      </c>
      <c r="D65" s="3" t="s">
        <v>214</v>
      </c>
      <c r="E65" s="45" t="s">
        <v>226</v>
      </c>
      <c r="F65" s="63" t="s">
        <v>227</v>
      </c>
      <c r="G65" s="36" t="s">
        <v>70</v>
      </c>
      <c r="H65" s="47" t="s">
        <v>228</v>
      </c>
      <c r="I65" s="47" t="s">
        <v>88</v>
      </c>
      <c r="J65" s="48" t="s">
        <v>229</v>
      </c>
      <c r="K65" s="48" t="s">
        <v>230</v>
      </c>
      <c r="L65" s="64" t="s">
        <v>97</v>
      </c>
    </row>
    <row r="66" ht="60">
      <c r="A66" s="35">
        <v>2</v>
      </c>
      <c r="B66" s="35" t="s">
        <v>66</v>
      </c>
      <c r="C66" s="36" t="s">
        <v>219</v>
      </c>
      <c r="D66" s="3" t="s">
        <v>214</v>
      </c>
      <c r="E66" s="45" t="s">
        <v>231</v>
      </c>
      <c r="F66" s="50" t="s">
        <v>232</v>
      </c>
      <c r="G66" s="36" t="s">
        <v>70</v>
      </c>
      <c r="H66" s="48" t="s">
        <v>233</v>
      </c>
      <c r="I66" s="47" t="s">
        <v>234</v>
      </c>
      <c r="J66" s="48"/>
      <c r="K66" s="48" t="s">
        <v>235</v>
      </c>
      <c r="L66" s="5" t="s">
        <v>236</v>
      </c>
      <c r="T66" s="7">
        <v>1</v>
      </c>
    </row>
    <row r="67" ht="30">
      <c r="A67" s="35">
        <v>2</v>
      </c>
      <c r="B67" s="35" t="s">
        <v>66</v>
      </c>
      <c r="C67" s="36" t="s">
        <v>219</v>
      </c>
      <c r="D67" s="3" t="s">
        <v>214</v>
      </c>
      <c r="E67" s="45" t="s">
        <v>237</v>
      </c>
      <c r="F67" s="50" t="s">
        <v>238</v>
      </c>
      <c r="G67" s="36" t="s">
        <v>70</v>
      </c>
      <c r="H67" s="47" t="s">
        <v>239</v>
      </c>
      <c r="I67" s="47" t="s">
        <v>88</v>
      </c>
      <c r="J67" s="48" t="s">
        <v>240</v>
      </c>
      <c r="K67" s="49"/>
      <c r="L67" s="64" t="s">
        <v>97</v>
      </c>
    </row>
    <row r="68">
      <c r="A68" s="35">
        <v>2</v>
      </c>
      <c r="B68" s="35" t="s">
        <v>66</v>
      </c>
      <c r="C68" s="36" t="s">
        <v>219</v>
      </c>
      <c r="D68" s="3" t="s">
        <v>214</v>
      </c>
      <c r="E68" s="45" t="s">
        <v>241</v>
      </c>
      <c r="F68" s="50" t="s">
        <v>242</v>
      </c>
      <c r="G68" s="36" t="s">
        <v>70</v>
      </c>
      <c r="H68" s="47"/>
      <c r="I68" s="47" t="s">
        <v>88</v>
      </c>
      <c r="J68" s="48" t="s">
        <v>243</v>
      </c>
      <c r="K68" s="49"/>
      <c r="L68" s="64" t="s">
        <v>97</v>
      </c>
    </row>
    <row r="69" ht="30">
      <c r="A69" s="35">
        <v>2</v>
      </c>
      <c r="B69" s="35" t="s">
        <v>66</v>
      </c>
      <c r="C69" s="36" t="s">
        <v>219</v>
      </c>
      <c r="D69" s="3" t="s">
        <v>214</v>
      </c>
      <c r="E69" s="45" t="s">
        <v>244</v>
      </c>
      <c r="F69" s="50" t="s">
        <v>245</v>
      </c>
      <c r="G69" s="47" t="s">
        <v>70</v>
      </c>
      <c r="H69" s="48" t="s">
        <v>246</v>
      </c>
      <c r="I69" s="47" t="s">
        <v>234</v>
      </c>
      <c r="J69" s="48"/>
      <c r="K69" s="49"/>
      <c r="L69" s="64" t="s">
        <v>97</v>
      </c>
    </row>
    <row r="70"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c r="A83" s="65"/>
    </row>
    <row r="84"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c r="A85" s="35">
        <v>3</v>
      </c>
      <c r="B85" s="35" t="s">
        <v>281</v>
      </c>
      <c r="C85" s="36" t="s">
        <v>282</v>
      </c>
      <c r="D85" s="36" t="s">
        <v>28</v>
      </c>
      <c r="E85" s="45" t="s">
        <v>287</v>
      </c>
      <c r="F85" s="66" t="s">
        <v>288</v>
      </c>
      <c r="G85" s="36" t="s">
        <v>37</v>
      </c>
      <c r="H85" s="47"/>
      <c r="I85" s="47" t="s">
        <v>37</v>
      </c>
      <c r="J85" s="48"/>
      <c r="K85" s="49"/>
      <c r="L85" s="5" t="s">
        <v>289</v>
      </c>
      <c r="R85" s="7">
        <v>1</v>
      </c>
    </row>
    <row r="86">
      <c r="A86" s="35">
        <v>3</v>
      </c>
      <c r="B86" s="35" t="s">
        <v>281</v>
      </c>
      <c r="C86" s="36" t="s">
        <v>282</v>
      </c>
      <c r="D86" s="36" t="s">
        <v>28</v>
      </c>
      <c r="E86" s="45" t="s">
        <v>290</v>
      </c>
      <c r="F86" s="37" t="s">
        <v>291</v>
      </c>
      <c r="G86" s="36" t="s">
        <v>37</v>
      </c>
      <c r="H86" s="47"/>
      <c r="I86" s="47" t="s">
        <v>37</v>
      </c>
      <c r="J86" s="61" t="s">
        <v>292</v>
      </c>
      <c r="K86" s="49"/>
      <c r="L86" s="5" t="s">
        <v>293</v>
      </c>
      <c r="R86" s="7">
        <v>1</v>
      </c>
    </row>
    <row r="87"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c r="A90" s="68"/>
    </row>
    <row r="91"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ht="15.75" customHeight="1">
      <c r="A93" s="35">
        <v>4</v>
      </c>
      <c r="B93" s="35" t="s">
        <v>304</v>
      </c>
      <c r="C93" s="36" t="s">
        <v>305</v>
      </c>
      <c r="D93" s="3" t="s">
        <v>28</v>
      </c>
      <c r="E93" s="45" t="s">
        <v>314</v>
      </c>
      <c r="F93" s="43" t="s">
        <v>315</v>
      </c>
      <c r="G93" s="36" t="s">
        <v>37</v>
      </c>
      <c r="I93" s="47" t="s">
        <v>37</v>
      </c>
      <c r="L93" s="5" t="s">
        <v>316</v>
      </c>
      <c r="S93" s="7">
        <v>1</v>
      </c>
    </row>
    <row r="94">
      <c r="A94" s="35">
        <v>4</v>
      </c>
      <c r="B94" s="35" t="s">
        <v>304</v>
      </c>
      <c r="C94" s="36" t="s">
        <v>305</v>
      </c>
      <c r="D94" s="3" t="s">
        <v>28</v>
      </c>
      <c r="E94" s="45" t="s">
        <v>310</v>
      </c>
      <c r="F94" s="43" t="s">
        <v>317</v>
      </c>
      <c r="G94" s="36" t="s">
        <v>37</v>
      </c>
      <c r="I94" s="47" t="s">
        <v>37</v>
      </c>
      <c r="L94" s="5" t="s">
        <v>318</v>
      </c>
      <c r="S94" s="7">
        <v>1</v>
      </c>
    </row>
    <row r="95">
      <c r="A95" s="35">
        <v>4</v>
      </c>
      <c r="B95" s="35" t="s">
        <v>304</v>
      </c>
      <c r="C95" s="36" t="s">
        <v>305</v>
      </c>
      <c r="D95" s="3" t="s">
        <v>28</v>
      </c>
      <c r="E95" s="45" t="s">
        <v>306</v>
      </c>
      <c r="F95" s="43" t="s">
        <v>319</v>
      </c>
      <c r="G95" s="36" t="s">
        <v>37</v>
      </c>
      <c r="I95" s="47" t="s">
        <v>37</v>
      </c>
      <c r="L95" s="5" t="s">
        <v>320</v>
      </c>
      <c r="S95" s="7">
        <v>1</v>
      </c>
    </row>
    <row r="96">
      <c r="A96" s="35">
        <v>4</v>
      </c>
      <c r="B96" s="35" t="s">
        <v>304</v>
      </c>
      <c r="C96" s="36" t="s">
        <v>305</v>
      </c>
      <c r="D96" s="3" t="s">
        <v>28</v>
      </c>
      <c r="E96" s="45" t="s">
        <v>321</v>
      </c>
      <c r="F96" s="43" t="s">
        <v>322</v>
      </c>
      <c r="G96" s="36" t="s">
        <v>37</v>
      </c>
      <c r="I96" s="47" t="s">
        <v>37</v>
      </c>
      <c r="L96" s="5" t="s">
        <v>323</v>
      </c>
      <c r="S96" s="7">
        <v>1</v>
      </c>
    </row>
    <row r="97">
      <c r="A97" s="35">
        <v>4</v>
      </c>
      <c r="B97" s="35" t="s">
        <v>304</v>
      </c>
      <c r="C97" s="36" t="s">
        <v>305</v>
      </c>
      <c r="D97" s="3" t="s">
        <v>28</v>
      </c>
      <c r="E97" s="45" t="s">
        <v>324</v>
      </c>
      <c r="F97" s="43" t="s">
        <v>325</v>
      </c>
      <c r="G97" s="36" t="s">
        <v>37</v>
      </c>
      <c r="I97" s="47" t="s">
        <v>37</v>
      </c>
      <c r="L97" s="5" t="s">
        <v>326</v>
      </c>
      <c r="S97" s="7">
        <v>1</v>
      </c>
    </row>
    <row r="98">
      <c r="A98" s="65"/>
    </row>
    <row r="99"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ht="45">
      <c r="A100" s="35">
        <v>3</v>
      </c>
      <c r="B100" s="35" t="s">
        <v>327</v>
      </c>
      <c r="C100" s="36" t="s">
        <v>305</v>
      </c>
      <c r="D100" s="36" t="s">
        <v>28</v>
      </c>
      <c r="E100" s="45" t="s">
        <v>331</v>
      </c>
      <c r="F100" s="37" t="s">
        <v>332</v>
      </c>
      <c r="G100" s="36" t="s">
        <v>37</v>
      </c>
      <c r="I100" s="47" t="s">
        <v>37</v>
      </c>
      <c r="J100" s="48"/>
      <c r="K100" s="49"/>
      <c r="L100" s="5" t="s">
        <v>333</v>
      </c>
      <c r="S100" s="7">
        <v>1</v>
      </c>
      <c r="U100" s="7">
        <v>1</v>
      </c>
    </row>
    <row r="10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ht="60">
      <c r="A107" s="35">
        <v>3</v>
      </c>
      <c r="B107" s="35" t="s">
        <v>327</v>
      </c>
      <c r="C107" s="36" t="s">
        <v>265</v>
      </c>
      <c r="D107" s="36" t="s">
        <v>266</v>
      </c>
      <c r="E107" s="45" t="s">
        <v>357</v>
      </c>
      <c r="F107" s="59" t="s">
        <v>358</v>
      </c>
      <c r="G107" s="36" t="s">
        <v>100</v>
      </c>
      <c r="H107" s="47" t="s">
        <v>269</v>
      </c>
      <c r="I107" s="47" t="s">
        <v>88</v>
      </c>
      <c r="J107" s="48" t="s">
        <v>355</v>
      </c>
      <c r="K107" s="49"/>
      <c r="L107" s="58" t="s">
        <v>97</v>
      </c>
    </row>
    <row r="108" ht="60">
      <c r="A108" s="35">
        <v>3</v>
      </c>
      <c r="B108" s="35" t="s">
        <v>327</v>
      </c>
      <c r="C108" s="36" t="s">
        <v>265</v>
      </c>
      <c r="D108" s="36" t="s">
        <v>266</v>
      </c>
      <c r="E108" s="45" t="s">
        <v>359</v>
      </c>
      <c r="F108" s="59" t="s">
        <v>360</v>
      </c>
      <c r="G108" s="36" t="s">
        <v>100</v>
      </c>
      <c r="H108" s="47" t="s">
        <v>269</v>
      </c>
      <c r="I108" s="47" t="s">
        <v>88</v>
      </c>
      <c r="J108" s="48" t="s">
        <v>355</v>
      </c>
      <c r="K108" s="49"/>
      <c r="L108" s="58" t="s">
        <v>97</v>
      </c>
    </row>
    <row r="109">
      <c r="A109" s="35">
        <v>3</v>
      </c>
      <c r="B109" s="35" t="s">
        <v>327</v>
      </c>
      <c r="C109" s="36" t="s">
        <v>265</v>
      </c>
      <c r="D109" s="36" t="s">
        <v>266</v>
      </c>
      <c r="E109" s="45" t="s">
        <v>361</v>
      </c>
      <c r="F109" s="59" t="s">
        <v>362</v>
      </c>
      <c r="G109" s="36" t="s">
        <v>100</v>
      </c>
      <c r="H109" s="47"/>
      <c r="I109" s="47" t="s">
        <v>88</v>
      </c>
      <c r="J109" s="48"/>
      <c r="K109" s="49"/>
      <c r="L109" s="58" t="s">
        <v>97</v>
      </c>
    </row>
    <row r="110">
      <c r="A110" s="35">
        <v>3</v>
      </c>
      <c r="B110" s="35" t="s">
        <v>327</v>
      </c>
      <c r="C110" s="36" t="s">
        <v>265</v>
      </c>
      <c r="D110" s="36" t="s">
        <v>266</v>
      </c>
      <c r="E110" s="45" t="s">
        <v>363</v>
      </c>
      <c r="F110" s="59" t="s">
        <v>364</v>
      </c>
      <c r="G110" s="36" t="s">
        <v>70</v>
      </c>
      <c r="H110" s="47" t="s">
        <v>365</v>
      </c>
      <c r="I110" s="47" t="s">
        <v>234</v>
      </c>
      <c r="J110" s="48" t="s">
        <v>366</v>
      </c>
      <c r="K110" s="49"/>
      <c r="L110" s="58" t="s">
        <v>97</v>
      </c>
    </row>
    <row r="111">
      <c r="A111" s="35">
        <v>3</v>
      </c>
      <c r="B111" s="35" t="s">
        <v>327</v>
      </c>
      <c r="C111" s="36" t="s">
        <v>265</v>
      </c>
      <c r="D111" s="36" t="s">
        <v>266</v>
      </c>
      <c r="E111" s="45" t="s">
        <v>367</v>
      </c>
      <c r="F111" s="59" t="s">
        <v>368</v>
      </c>
      <c r="G111" s="36" t="s">
        <v>70</v>
      </c>
      <c r="H111" s="47"/>
      <c r="I111" s="47" t="s">
        <v>88</v>
      </c>
      <c r="J111" s="48"/>
      <c r="K111" s="49"/>
      <c r="L111" s="58" t="s">
        <v>97</v>
      </c>
    </row>
    <row r="112">
      <c r="A112" s="35">
        <v>3</v>
      </c>
      <c r="B112" s="35" t="s">
        <v>327</v>
      </c>
      <c r="C112" s="36" t="s">
        <v>265</v>
      </c>
      <c r="D112" s="36" t="s">
        <v>266</v>
      </c>
      <c r="E112" s="45" t="s">
        <v>369</v>
      </c>
      <c r="F112" s="59" t="s">
        <v>370</v>
      </c>
      <c r="G112" s="36" t="s">
        <v>70</v>
      </c>
      <c r="H112" s="47" t="s">
        <v>371</v>
      </c>
      <c r="I112" s="47" t="s">
        <v>88</v>
      </c>
      <c r="J112" s="48"/>
      <c r="K112" s="49"/>
      <c r="L112" s="58" t="s">
        <v>97</v>
      </c>
    </row>
    <row r="113"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ht="30">
      <c r="A114" s="35">
        <v>3</v>
      </c>
      <c r="B114" s="35" t="s">
        <v>327</v>
      </c>
      <c r="C114" s="36" t="s">
        <v>376</v>
      </c>
      <c r="D114" s="36" t="s">
        <v>377</v>
      </c>
      <c r="E114" s="45" t="s">
        <v>378</v>
      </c>
      <c r="F114" s="59" t="s">
        <v>379</v>
      </c>
      <c r="G114" s="36" t="s">
        <v>70</v>
      </c>
      <c r="H114" s="47" t="s">
        <v>269</v>
      </c>
      <c r="I114" s="47" t="s">
        <v>88</v>
      </c>
      <c r="J114" s="48" t="s">
        <v>380</v>
      </c>
      <c r="K114" s="49"/>
      <c r="L114" s="64" t="s">
        <v>97</v>
      </c>
    </row>
    <row r="115" ht="30">
      <c r="A115" s="35">
        <v>3</v>
      </c>
      <c r="B115" s="35" t="s">
        <v>327</v>
      </c>
      <c r="C115" s="36" t="s">
        <v>376</v>
      </c>
      <c r="D115" s="36" t="s">
        <v>377</v>
      </c>
      <c r="E115" s="45" t="s">
        <v>381</v>
      </c>
      <c r="F115" s="59" t="s">
        <v>382</v>
      </c>
      <c r="G115" s="36" t="s">
        <v>70</v>
      </c>
      <c r="H115" s="47" t="s">
        <v>269</v>
      </c>
      <c r="I115" s="47" t="s">
        <v>88</v>
      </c>
      <c r="J115" s="48" t="s">
        <v>380</v>
      </c>
      <c r="K115" s="49"/>
      <c r="L115" s="64" t="s">
        <v>97</v>
      </c>
    </row>
    <row r="116" ht="30">
      <c r="A116" s="35">
        <v>3</v>
      </c>
      <c r="B116" s="35" t="s">
        <v>327</v>
      </c>
      <c r="C116" s="36" t="s">
        <v>376</v>
      </c>
      <c r="D116" s="36" t="s">
        <v>377</v>
      </c>
      <c r="E116" s="45" t="s">
        <v>383</v>
      </c>
      <c r="F116" s="59" t="s">
        <v>384</v>
      </c>
      <c r="G116" s="36" t="s">
        <v>70</v>
      </c>
      <c r="H116" s="47" t="s">
        <v>269</v>
      </c>
      <c r="I116" s="47" t="s">
        <v>88</v>
      </c>
      <c r="J116" s="48" t="s">
        <v>380</v>
      </c>
      <c r="K116" s="49"/>
      <c r="L116" s="64" t="s">
        <v>97</v>
      </c>
    </row>
    <row r="117"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ht="90">
      <c r="A135" s="35">
        <v>3</v>
      </c>
      <c r="B135" s="35" t="s">
        <v>327</v>
      </c>
      <c r="C135" s="36" t="s">
        <v>376</v>
      </c>
      <c r="D135" s="36" t="s">
        <v>377</v>
      </c>
      <c r="E135" s="45" t="s">
        <v>437</v>
      </c>
      <c r="F135" s="43" t="s">
        <v>438</v>
      </c>
      <c r="G135" s="3" t="s">
        <v>37</v>
      </c>
      <c r="I135" s="3" t="s">
        <v>37</v>
      </c>
      <c r="J135" s="5" t="s">
        <v>439</v>
      </c>
      <c r="L135" s="5" t="s">
        <v>440</v>
      </c>
      <c r="O135" s="7">
        <v>1</v>
      </c>
    </row>
    <row r="136" ht="135">
      <c r="A136" s="35">
        <v>3</v>
      </c>
      <c r="B136" s="35" t="s">
        <v>327</v>
      </c>
      <c r="C136" s="36" t="s">
        <v>376</v>
      </c>
      <c r="D136" s="36" t="s">
        <v>377</v>
      </c>
      <c r="E136" s="45" t="s">
        <v>441</v>
      </c>
      <c r="F136" s="43" t="s">
        <v>442</v>
      </c>
      <c r="G136" s="3" t="s">
        <v>37</v>
      </c>
      <c r="I136" s="3" t="s">
        <v>37</v>
      </c>
      <c r="L136" s="5" t="s">
        <v>443</v>
      </c>
      <c r="O136" s="7">
        <v>1</v>
      </c>
      <c r="T136" s="7">
        <v>1</v>
      </c>
    </row>
    <row r="137" ht="75">
      <c r="A137" s="35">
        <v>3</v>
      </c>
      <c r="B137" s="35" t="s">
        <v>327</v>
      </c>
      <c r="C137" s="36" t="s">
        <v>376</v>
      </c>
      <c r="D137" s="36" t="s">
        <v>377</v>
      </c>
      <c r="E137" s="45" t="s">
        <v>444</v>
      </c>
      <c r="F137" s="43" t="s">
        <v>250</v>
      </c>
      <c r="G137" s="3" t="s">
        <v>37</v>
      </c>
      <c r="I137" s="3" t="s">
        <v>37</v>
      </c>
      <c r="L137" s="5" t="s">
        <v>445</v>
      </c>
      <c r="O137" s="7">
        <v>1</v>
      </c>
    </row>
    <row r="138" ht="30">
      <c r="A138" s="35">
        <v>3</v>
      </c>
      <c r="B138" s="35" t="s">
        <v>327</v>
      </c>
      <c r="C138" s="36" t="s">
        <v>376</v>
      </c>
      <c r="D138" s="36" t="s">
        <v>377</v>
      </c>
      <c r="E138" s="45" t="s">
        <v>446</v>
      </c>
      <c r="F138" s="43" t="s">
        <v>447</v>
      </c>
      <c r="G138" s="3" t="s">
        <v>37</v>
      </c>
      <c r="I138" s="3" t="s">
        <v>37</v>
      </c>
      <c r="L138" s="5" t="s">
        <v>448</v>
      </c>
      <c r="R138" s="7">
        <v>1</v>
      </c>
      <c r="S138" s="7">
        <v>1</v>
      </c>
    </row>
    <row r="139">
      <c r="A139" s="35">
        <v>3</v>
      </c>
      <c r="B139" s="35" t="s">
        <v>327</v>
      </c>
      <c r="C139" s="36" t="s">
        <v>376</v>
      </c>
      <c r="D139" s="36" t="s">
        <v>377</v>
      </c>
      <c r="E139" s="45" t="s">
        <v>449</v>
      </c>
      <c r="F139" s="43" t="s">
        <v>450</v>
      </c>
      <c r="G139" s="3" t="s">
        <v>37</v>
      </c>
      <c r="I139" s="3" t="s">
        <v>37</v>
      </c>
      <c r="L139" s="5" t="s">
        <v>451</v>
      </c>
      <c r="R139" s="7">
        <v>1</v>
      </c>
    </row>
    <row r="140" ht="30">
      <c r="A140" s="35">
        <v>3</v>
      </c>
      <c r="B140" s="35" t="s">
        <v>327</v>
      </c>
      <c r="C140" s="36" t="s">
        <v>376</v>
      </c>
      <c r="D140" s="36" t="s">
        <v>377</v>
      </c>
      <c r="E140" s="45" t="s">
        <v>452</v>
      </c>
      <c r="F140" s="43" t="s">
        <v>453</v>
      </c>
      <c r="G140" s="3" t="s">
        <v>37</v>
      </c>
      <c r="I140" s="3" t="s">
        <v>37</v>
      </c>
      <c r="L140" s="5" t="s">
        <v>454</v>
      </c>
      <c r="R140" s="7">
        <v>1</v>
      </c>
      <c r="S140" s="7">
        <v>1</v>
      </c>
    </row>
    <row r="141" ht="30">
      <c r="A141" s="35">
        <v>3</v>
      </c>
      <c r="B141" s="35" t="s">
        <v>327</v>
      </c>
      <c r="C141" s="36" t="s">
        <v>376</v>
      </c>
      <c r="D141" s="36" t="s">
        <v>377</v>
      </c>
      <c r="E141" s="45" t="s">
        <v>455</v>
      </c>
      <c r="F141" s="43" t="s">
        <v>456</v>
      </c>
      <c r="G141" s="3" t="s">
        <v>37</v>
      </c>
      <c r="I141" s="3" t="s">
        <v>37</v>
      </c>
      <c r="L141" s="5" t="s">
        <v>457</v>
      </c>
      <c r="R141" s="7">
        <v>1</v>
      </c>
      <c r="S141" s="7">
        <v>1</v>
      </c>
    </row>
    <row r="142" ht="30">
      <c r="A142" s="35">
        <v>3</v>
      </c>
      <c r="B142" s="35" t="s">
        <v>327</v>
      </c>
      <c r="C142" s="36" t="s">
        <v>376</v>
      </c>
      <c r="D142" s="36" t="s">
        <v>377</v>
      </c>
      <c r="E142" s="45" t="s">
        <v>458</v>
      </c>
      <c r="F142" s="43" t="s">
        <v>459</v>
      </c>
      <c r="G142" s="3" t="s">
        <v>37</v>
      </c>
      <c r="I142" s="3" t="s">
        <v>37</v>
      </c>
      <c r="L142" s="5" t="s">
        <v>460</v>
      </c>
      <c r="R142" s="7">
        <v>1</v>
      </c>
      <c r="S142" s="7">
        <v>1</v>
      </c>
    </row>
    <row r="143" ht="30">
      <c r="A143" s="35">
        <v>3</v>
      </c>
      <c r="B143" s="35" t="s">
        <v>327</v>
      </c>
      <c r="C143" s="36" t="s">
        <v>376</v>
      </c>
      <c r="D143" s="36" t="s">
        <v>377</v>
      </c>
      <c r="E143" s="45" t="s">
        <v>461</v>
      </c>
      <c r="F143" s="43" t="s">
        <v>462</v>
      </c>
      <c r="G143" s="3" t="s">
        <v>37</v>
      </c>
      <c r="I143" s="3" t="s">
        <v>37</v>
      </c>
      <c r="L143" s="5" t="s">
        <v>463</v>
      </c>
      <c r="R143" s="7">
        <v>1</v>
      </c>
      <c r="S143" s="7">
        <v>1</v>
      </c>
    </row>
    <row r="144" ht="30">
      <c r="A144" s="35">
        <v>3</v>
      </c>
      <c r="B144" s="35" t="s">
        <v>327</v>
      </c>
      <c r="C144" s="36" t="s">
        <v>376</v>
      </c>
      <c r="D144" s="36" t="s">
        <v>377</v>
      </c>
      <c r="E144" s="45" t="s">
        <v>464</v>
      </c>
      <c r="F144" s="43" t="s">
        <v>465</v>
      </c>
      <c r="G144" s="3" t="s">
        <v>37</v>
      </c>
      <c r="I144" s="3" t="s">
        <v>37</v>
      </c>
      <c r="L144" s="5" t="s">
        <v>466</v>
      </c>
      <c r="R144" s="7">
        <v>1</v>
      </c>
      <c r="S144" s="7">
        <v>1</v>
      </c>
    </row>
    <row r="145" ht="30">
      <c r="A145" s="35">
        <v>3</v>
      </c>
      <c r="B145" s="35" t="s">
        <v>327</v>
      </c>
      <c r="C145" s="36" t="s">
        <v>376</v>
      </c>
      <c r="D145" s="36" t="s">
        <v>377</v>
      </c>
      <c r="E145" s="45" t="s">
        <v>467</v>
      </c>
      <c r="F145" s="43" t="s">
        <v>468</v>
      </c>
      <c r="G145" s="3" t="s">
        <v>37</v>
      </c>
      <c r="I145" s="3" t="s">
        <v>37</v>
      </c>
      <c r="L145" s="5" t="s">
        <v>469</v>
      </c>
      <c r="R145" s="7">
        <v>1</v>
      </c>
      <c r="S145" s="7">
        <v>1</v>
      </c>
    </row>
    <row r="146" ht="30">
      <c r="A146" s="35">
        <v>3</v>
      </c>
      <c r="B146" s="35" t="s">
        <v>327</v>
      </c>
      <c r="C146" s="36" t="s">
        <v>376</v>
      </c>
      <c r="D146" s="36" t="s">
        <v>377</v>
      </c>
      <c r="E146" s="45" t="s">
        <v>470</v>
      </c>
      <c r="F146" s="43" t="s">
        <v>471</v>
      </c>
      <c r="G146" s="3" t="s">
        <v>37</v>
      </c>
      <c r="I146" s="3" t="s">
        <v>37</v>
      </c>
      <c r="L146" s="5" t="s">
        <v>472</v>
      </c>
      <c r="R146" s="7">
        <v>1</v>
      </c>
      <c r="S146" s="7">
        <v>1</v>
      </c>
    </row>
    <row r="147" ht="60">
      <c r="A147" s="35">
        <v>3</v>
      </c>
      <c r="B147" s="35" t="s">
        <v>327</v>
      </c>
      <c r="C147" s="36" t="s">
        <v>376</v>
      </c>
      <c r="D147" s="36" t="s">
        <v>377</v>
      </c>
      <c r="E147" s="45" t="s">
        <v>473</v>
      </c>
      <c r="F147" s="43" t="s">
        <v>474</v>
      </c>
      <c r="G147" s="3" t="s">
        <v>37</v>
      </c>
      <c r="I147" s="3" t="s">
        <v>37</v>
      </c>
      <c r="L147" s="5" t="s">
        <v>475</v>
      </c>
      <c r="R147" s="7">
        <v>1</v>
      </c>
    </row>
    <row r="148" ht="60">
      <c r="A148" s="35">
        <v>3</v>
      </c>
      <c r="B148" s="35" t="s">
        <v>327</v>
      </c>
      <c r="C148" s="36" t="s">
        <v>376</v>
      </c>
      <c r="D148" s="36" t="s">
        <v>377</v>
      </c>
      <c r="E148" s="45" t="s">
        <v>476</v>
      </c>
      <c r="F148" s="43" t="s">
        <v>477</v>
      </c>
      <c r="G148" s="3" t="s">
        <v>37</v>
      </c>
      <c r="I148" s="3" t="s">
        <v>37</v>
      </c>
      <c r="L148" s="5" t="s">
        <v>478</v>
      </c>
      <c r="R148" s="7">
        <v>1</v>
      </c>
      <c r="S148" s="7">
        <v>1</v>
      </c>
    </row>
    <row r="149">
      <c r="A149" s="35">
        <v>3</v>
      </c>
      <c r="B149" s="35" t="s">
        <v>327</v>
      </c>
      <c r="C149" s="36" t="s">
        <v>376</v>
      </c>
      <c r="D149" s="36" t="s">
        <v>377</v>
      </c>
      <c r="E149" s="45" t="s">
        <v>479</v>
      </c>
      <c r="F149" s="43" t="s">
        <v>480</v>
      </c>
      <c r="G149" s="3" t="s">
        <v>37</v>
      </c>
      <c r="I149" s="3" t="s">
        <v>37</v>
      </c>
      <c r="L149" s="5" t="s">
        <v>481</v>
      </c>
      <c r="R149" s="7">
        <v>1</v>
      </c>
      <c r="S149" s="7">
        <v>1</v>
      </c>
    </row>
    <row r="150"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c r="A152" s="35">
        <v>3</v>
      </c>
      <c r="B152" s="35" t="s">
        <v>327</v>
      </c>
      <c r="C152" s="36" t="s">
        <v>376</v>
      </c>
      <c r="D152" s="36" t="s">
        <v>377</v>
      </c>
      <c r="E152" s="45" t="s">
        <v>489</v>
      </c>
      <c r="F152" s="59" t="s">
        <v>490</v>
      </c>
      <c r="G152" s="36" t="s">
        <v>70</v>
      </c>
      <c r="H152" s="47"/>
      <c r="I152" s="47" t="s">
        <v>88</v>
      </c>
      <c r="J152" s="48"/>
      <c r="K152" s="48" t="s">
        <v>491</v>
      </c>
      <c r="L152" s="58" t="s">
        <v>97</v>
      </c>
    </row>
    <row r="153" ht="45">
      <c r="A153" s="35">
        <v>3</v>
      </c>
      <c r="B153" s="35" t="s">
        <v>327</v>
      </c>
      <c r="C153" s="36" t="s">
        <v>376</v>
      </c>
      <c r="D153" s="53" t="s">
        <v>377</v>
      </c>
      <c r="E153" s="45" t="s">
        <v>492</v>
      </c>
      <c r="F153" s="70" t="s">
        <v>493</v>
      </c>
      <c r="G153" s="3" t="s">
        <v>37</v>
      </c>
      <c r="I153" s="3" t="s">
        <v>37</v>
      </c>
      <c r="L153" s="5" t="s">
        <v>494</v>
      </c>
      <c r="O153" s="7">
        <v>1</v>
      </c>
    </row>
    <row r="154"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c r="A159" s="35">
        <v>4</v>
      </c>
      <c r="B159" s="35" t="s">
        <v>327</v>
      </c>
      <c r="C159" s="36" t="s">
        <v>510</v>
      </c>
      <c r="D159" s="36" t="s">
        <v>511</v>
      </c>
      <c r="E159" s="45" t="s">
        <v>512</v>
      </c>
      <c r="F159" s="59" t="s">
        <v>513</v>
      </c>
      <c r="G159" s="36" t="s">
        <v>70</v>
      </c>
      <c r="H159" s="47" t="s">
        <v>269</v>
      </c>
      <c r="I159" s="47" t="s">
        <v>72</v>
      </c>
      <c r="J159" s="48" t="s">
        <v>514</v>
      </c>
      <c r="K159" s="49"/>
      <c r="L159" s="58" t="s">
        <v>97</v>
      </c>
    </row>
    <row r="160">
      <c r="A160" s="35">
        <v>4</v>
      </c>
      <c r="B160" s="35" t="s">
        <v>327</v>
      </c>
      <c r="C160" s="36" t="s">
        <v>510</v>
      </c>
      <c r="D160" s="36" t="s">
        <v>511</v>
      </c>
      <c r="E160" s="45" t="s">
        <v>515</v>
      </c>
      <c r="F160" s="59" t="s">
        <v>516</v>
      </c>
      <c r="G160" s="36" t="s">
        <v>70</v>
      </c>
      <c r="H160" s="47" t="s">
        <v>517</v>
      </c>
      <c r="I160" s="47" t="s">
        <v>234</v>
      </c>
      <c r="J160" s="48"/>
      <c r="K160" s="49"/>
      <c r="L160" s="58" t="s">
        <v>97</v>
      </c>
    </row>
    <row r="161">
      <c r="A161" s="35">
        <v>4</v>
      </c>
      <c r="B161" s="35" t="s">
        <v>327</v>
      </c>
      <c r="C161" s="36" t="s">
        <v>510</v>
      </c>
      <c r="D161" s="36" t="s">
        <v>511</v>
      </c>
      <c r="E161" s="45" t="s">
        <v>518</v>
      </c>
      <c r="F161" s="59" t="s">
        <v>519</v>
      </c>
      <c r="G161" s="36" t="s">
        <v>70</v>
      </c>
      <c r="H161" s="47" t="s">
        <v>520</v>
      </c>
      <c r="I161" s="47" t="s">
        <v>234</v>
      </c>
      <c r="J161" s="48"/>
      <c r="K161" s="49"/>
      <c r="L161" s="58" t="s">
        <v>97</v>
      </c>
    </row>
    <row r="162">
      <c r="A162" s="35">
        <v>4</v>
      </c>
      <c r="B162" s="35" t="s">
        <v>327</v>
      </c>
      <c r="C162" s="36" t="s">
        <v>510</v>
      </c>
      <c r="D162" s="36" t="s">
        <v>511</v>
      </c>
      <c r="E162" s="45" t="s">
        <v>521</v>
      </c>
      <c r="F162" s="59" t="s">
        <v>522</v>
      </c>
      <c r="G162" s="36" t="s">
        <v>70</v>
      </c>
      <c r="H162" s="71" t="s">
        <v>523</v>
      </c>
      <c r="I162" s="47" t="s">
        <v>88</v>
      </c>
      <c r="J162" s="48"/>
      <c r="K162" s="49"/>
      <c r="L162" s="58" t="s">
        <v>97</v>
      </c>
    </row>
    <row r="163" s="73" customFormat="1" ht="15.75" customHeight="1">
      <c r="A163" s="72"/>
      <c r="F163" s="74"/>
      <c r="AMG163" s="72"/>
      <c r="AMH163" s="72"/>
      <c r="AMI163" s="72"/>
      <c r="AMJ163" s="72"/>
    </row>
    <row r="16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c r="A167" s="68"/>
    </row>
    <row r="168">
      <c r="A168" s="35">
        <v>6</v>
      </c>
      <c r="B168" s="35" t="s">
        <v>536</v>
      </c>
      <c r="C168" s="36" t="s">
        <v>537</v>
      </c>
      <c r="D168" s="36" t="s">
        <v>526</v>
      </c>
      <c r="E168" s="45" t="s">
        <v>538</v>
      </c>
      <c r="F168" s="37" t="s">
        <v>539</v>
      </c>
      <c r="G168" s="36" t="s">
        <v>37</v>
      </c>
      <c r="H168" s="47" t="s">
        <v>37</v>
      </c>
      <c r="I168" s="47" t="s">
        <v>37</v>
      </c>
      <c r="J168" s="48"/>
      <c r="K168" s="49"/>
      <c r="L168" s="5" t="s">
        <v>540</v>
      </c>
      <c r="Y168" s="7">
        <v>1</v>
      </c>
    </row>
    <row r="169">
      <c r="A169" s="35">
        <v>6</v>
      </c>
      <c r="B169" s="35" t="s">
        <v>536</v>
      </c>
      <c r="C169" s="36" t="s">
        <v>537</v>
      </c>
      <c r="D169" s="36" t="s">
        <v>526</v>
      </c>
      <c r="E169" s="45" t="s">
        <v>541</v>
      </c>
      <c r="F169" s="37" t="s">
        <v>542</v>
      </c>
      <c r="G169" s="36" t="s">
        <v>37</v>
      </c>
      <c r="H169" s="47"/>
      <c r="I169" s="47" t="s">
        <v>37</v>
      </c>
      <c r="J169" s="48"/>
      <c r="K169" s="49"/>
      <c r="L169" s="5" t="s">
        <v>543</v>
      </c>
      <c r="Y169" s="7">
        <v>1</v>
      </c>
    </row>
    <row r="170">
      <c r="A170" s="68"/>
    </row>
    <row r="171">
      <c r="A171" s="35">
        <v>7</v>
      </c>
      <c r="B171" s="35" t="s">
        <v>544</v>
      </c>
      <c r="C171" s="36" t="s">
        <v>545</v>
      </c>
      <c r="D171" s="36" t="s">
        <v>526</v>
      </c>
      <c r="E171" s="45" t="s">
        <v>546</v>
      </c>
      <c r="F171" s="37" t="s">
        <v>547</v>
      </c>
      <c r="G171" s="36" t="s">
        <v>37</v>
      </c>
      <c r="H171" s="47"/>
      <c r="I171" s="47" t="s">
        <v>37</v>
      </c>
      <c r="J171" s="48"/>
      <c r="K171" s="49"/>
      <c r="L171" s="5" t="s">
        <v>548</v>
      </c>
      <c r="W171" s="7">
        <v>1</v>
      </c>
    </row>
    <row r="172">
      <c r="A172" s="35">
        <v>7</v>
      </c>
      <c r="B172" s="35" t="s">
        <v>544</v>
      </c>
      <c r="C172" s="36" t="s">
        <v>545</v>
      </c>
      <c r="D172" s="36" t="s">
        <v>526</v>
      </c>
      <c r="E172" s="45" t="s">
        <v>549</v>
      </c>
      <c r="F172" s="37" t="s">
        <v>550</v>
      </c>
      <c r="G172" s="36" t="s">
        <v>37</v>
      </c>
      <c r="H172" s="47"/>
      <c r="I172" s="47" t="s">
        <v>37</v>
      </c>
      <c r="J172" s="48"/>
      <c r="K172" s="49"/>
      <c r="L172" s="5" t="s">
        <v>551</v>
      </c>
      <c r="W172" s="7">
        <v>1</v>
      </c>
    </row>
    <row r="173">
      <c r="A173" s="35">
        <v>7</v>
      </c>
      <c r="B173" s="35" t="s">
        <v>544</v>
      </c>
      <c r="C173" s="36" t="s">
        <v>545</v>
      </c>
      <c r="D173" s="36" t="s">
        <v>526</v>
      </c>
      <c r="E173" s="45" t="s">
        <v>552</v>
      </c>
      <c r="F173" s="37" t="s">
        <v>553</v>
      </c>
      <c r="G173" s="36" t="s">
        <v>37</v>
      </c>
      <c r="H173" s="47"/>
      <c r="I173" s="47" t="s">
        <v>37</v>
      </c>
      <c r="J173" s="48"/>
      <c r="K173" s="49"/>
      <c r="L173" s="5" t="s">
        <v>554</v>
      </c>
      <c r="W173" s="7">
        <v>1</v>
      </c>
    </row>
    <row r="174" ht="30">
      <c r="A174" s="35">
        <v>7</v>
      </c>
      <c r="B174" s="35" t="s">
        <v>544</v>
      </c>
      <c r="C174" s="36" t="s">
        <v>545</v>
      </c>
      <c r="D174" s="36" t="s">
        <v>526</v>
      </c>
      <c r="E174" s="45" t="s">
        <v>555</v>
      </c>
      <c r="F174" s="37" t="s">
        <v>556</v>
      </c>
      <c r="G174" s="36" t="s">
        <v>37</v>
      </c>
      <c r="H174" s="47"/>
      <c r="I174" s="47" t="s">
        <v>37</v>
      </c>
      <c r="J174" s="48"/>
      <c r="K174" s="49"/>
      <c r="L174" s="5" t="s">
        <v>557</v>
      </c>
      <c r="W174" s="7">
        <v>1</v>
      </c>
    </row>
    <row r="175" ht="30">
      <c r="A175" s="35">
        <v>7</v>
      </c>
      <c r="B175" s="35" t="s">
        <v>544</v>
      </c>
      <c r="C175" s="36" t="s">
        <v>545</v>
      </c>
      <c r="D175" s="36" t="s">
        <v>526</v>
      </c>
      <c r="E175" s="45" t="s">
        <v>558</v>
      </c>
      <c r="F175" s="37" t="s">
        <v>559</v>
      </c>
      <c r="G175" s="36" t="s">
        <v>37</v>
      </c>
      <c r="H175" s="47"/>
      <c r="I175" s="47" t="s">
        <v>37</v>
      </c>
      <c r="J175" s="48"/>
      <c r="K175" s="49"/>
      <c r="L175" s="5" t="s">
        <v>560</v>
      </c>
      <c r="W175" s="7">
        <v>1</v>
      </c>
    </row>
    <row r="176" ht="15" customHeight="1">
      <c r="A176" s="68"/>
    </row>
    <row r="177">
      <c r="A177" s="35">
        <v>8</v>
      </c>
      <c r="B177" s="35" t="s">
        <v>561</v>
      </c>
      <c r="C177" s="36" t="s">
        <v>562</v>
      </c>
      <c r="D177" s="36" t="s">
        <v>511</v>
      </c>
      <c r="E177" s="45" t="s">
        <v>563</v>
      </c>
      <c r="F177" s="59" t="s">
        <v>564</v>
      </c>
      <c r="G177" s="36" t="s">
        <v>70</v>
      </c>
      <c r="H177" s="47"/>
      <c r="I177" s="47" t="s">
        <v>88</v>
      </c>
      <c r="J177" s="48"/>
      <c r="K177" s="49"/>
      <c r="Q177" s="7">
        <v>1</v>
      </c>
    </row>
    <row r="178">
      <c r="A178" s="35">
        <v>8</v>
      </c>
      <c r="B178" s="35" t="s">
        <v>561</v>
      </c>
      <c r="C178" s="36" t="s">
        <v>562</v>
      </c>
      <c r="D178" s="36" t="s">
        <v>511</v>
      </c>
      <c r="E178" s="45" t="s">
        <v>565</v>
      </c>
      <c r="F178" s="59" t="s">
        <v>566</v>
      </c>
      <c r="G178" s="36" t="s">
        <v>70</v>
      </c>
      <c r="H178" s="47"/>
      <c r="I178" s="47" t="s">
        <v>88</v>
      </c>
      <c r="J178" s="48"/>
      <c r="K178" s="49"/>
      <c r="Q178" s="7">
        <v>1</v>
      </c>
    </row>
    <row r="179">
      <c r="A179" s="35">
        <v>8</v>
      </c>
      <c r="B179" s="35" t="s">
        <v>561</v>
      </c>
      <c r="C179" s="36" t="s">
        <v>562</v>
      </c>
      <c r="D179" s="36" t="s">
        <v>511</v>
      </c>
      <c r="E179" s="45" t="s">
        <v>567</v>
      </c>
      <c r="F179" s="59" t="s">
        <v>568</v>
      </c>
      <c r="G179" s="36" t="s">
        <v>70</v>
      </c>
      <c r="H179" s="47"/>
      <c r="I179" s="47" t="s">
        <v>88</v>
      </c>
      <c r="J179" s="48"/>
      <c r="K179" s="49"/>
      <c r="Q179" s="7">
        <v>1</v>
      </c>
    </row>
    <row r="180">
      <c r="A180" s="35">
        <v>8</v>
      </c>
      <c r="B180" s="35" t="s">
        <v>561</v>
      </c>
      <c r="C180" s="36" t="s">
        <v>562</v>
      </c>
      <c r="D180" s="36" t="s">
        <v>511</v>
      </c>
      <c r="E180" s="45" t="s">
        <v>569</v>
      </c>
      <c r="F180" s="59" t="s">
        <v>570</v>
      </c>
      <c r="G180" s="36" t="s">
        <v>70</v>
      </c>
      <c r="H180" s="47"/>
      <c r="I180" s="47" t="s">
        <v>88</v>
      </c>
      <c r="J180" s="48"/>
      <c r="K180" s="49"/>
      <c r="Q180" s="7">
        <v>1</v>
      </c>
    </row>
    <row r="181">
      <c r="A181" s="35">
        <v>8</v>
      </c>
      <c r="B181" s="35" t="s">
        <v>561</v>
      </c>
      <c r="C181" s="36" t="s">
        <v>562</v>
      </c>
      <c r="D181" s="36" t="s">
        <v>511</v>
      </c>
      <c r="E181" s="45" t="s">
        <v>571</v>
      </c>
      <c r="F181" s="59" t="s">
        <v>572</v>
      </c>
      <c r="G181" s="36" t="s">
        <v>70</v>
      </c>
      <c r="H181" s="47"/>
      <c r="I181" s="47" t="s">
        <v>88</v>
      </c>
      <c r="J181" s="48"/>
      <c r="K181" s="49"/>
      <c r="Q181" s="7">
        <v>1</v>
      </c>
    </row>
    <row r="182">
      <c r="A182" s="35">
        <v>8</v>
      </c>
      <c r="B182" s="35" t="s">
        <v>561</v>
      </c>
      <c r="C182" s="36" t="s">
        <v>562</v>
      </c>
      <c r="D182" s="36" t="s">
        <v>511</v>
      </c>
      <c r="E182" s="45" t="s">
        <v>573</v>
      </c>
      <c r="F182" s="59" t="s">
        <v>574</v>
      </c>
      <c r="G182" s="36" t="s">
        <v>70</v>
      </c>
      <c r="H182" s="47"/>
      <c r="I182" s="47" t="s">
        <v>88</v>
      </c>
      <c r="J182" s="48" t="s">
        <v>575</v>
      </c>
      <c r="K182" s="49"/>
      <c r="Q182" s="7">
        <v>1</v>
      </c>
    </row>
    <row r="183">
      <c r="A183" s="35">
        <v>8</v>
      </c>
      <c r="B183" s="35" t="s">
        <v>561</v>
      </c>
      <c r="C183" s="36" t="s">
        <v>562</v>
      </c>
      <c r="D183" s="36" t="s">
        <v>511</v>
      </c>
      <c r="E183" s="45" t="s">
        <v>576</v>
      </c>
      <c r="F183" s="59" t="s">
        <v>577</v>
      </c>
      <c r="G183" s="36" t="s">
        <v>70</v>
      </c>
      <c r="H183" s="47"/>
      <c r="I183" s="47" t="s">
        <v>88</v>
      </c>
      <c r="J183" s="48"/>
      <c r="K183" s="49"/>
      <c r="Q183" s="7">
        <v>1</v>
      </c>
    </row>
    <row r="184">
      <c r="A184" s="35">
        <v>8</v>
      </c>
      <c r="B184" s="35" t="s">
        <v>561</v>
      </c>
      <c r="C184" s="36" t="s">
        <v>562</v>
      </c>
      <c r="D184" s="36" t="s">
        <v>511</v>
      </c>
      <c r="E184" s="45" t="s">
        <v>578</v>
      </c>
      <c r="F184" s="59" t="s">
        <v>579</v>
      </c>
      <c r="G184" s="36" t="s">
        <v>70</v>
      </c>
      <c r="H184" s="47"/>
      <c r="I184" s="47" t="s">
        <v>88</v>
      </c>
      <c r="J184" s="48"/>
      <c r="K184" s="49"/>
      <c r="Q184" s="7">
        <v>1</v>
      </c>
    </row>
    <row r="185" ht="30">
      <c r="A185" s="35">
        <v>8</v>
      </c>
      <c r="B185" s="35" t="s">
        <v>561</v>
      </c>
      <c r="C185" s="36" t="s">
        <v>562</v>
      </c>
      <c r="D185" s="36" t="s">
        <v>511</v>
      </c>
      <c r="E185" s="45" t="s">
        <v>580</v>
      </c>
      <c r="F185" s="59" t="s">
        <v>581</v>
      </c>
      <c r="G185" s="36" t="s">
        <v>70</v>
      </c>
      <c r="H185" s="48" t="s">
        <v>582</v>
      </c>
      <c r="I185" s="47" t="s">
        <v>88</v>
      </c>
      <c r="J185" s="48"/>
      <c r="K185" s="48" t="s">
        <v>583</v>
      </c>
      <c r="Q185" s="7">
        <v>1</v>
      </c>
    </row>
    <row r="186">
      <c r="A186" s="35">
        <v>8</v>
      </c>
      <c r="B186" s="35" t="s">
        <v>561</v>
      </c>
      <c r="C186" s="36" t="s">
        <v>562</v>
      </c>
      <c r="D186" s="36" t="s">
        <v>511</v>
      </c>
      <c r="E186" s="45" t="s">
        <v>584</v>
      </c>
      <c r="F186" s="59" t="s">
        <v>585</v>
      </c>
      <c r="G186" s="36" t="s">
        <v>70</v>
      </c>
      <c r="H186" s="47"/>
      <c r="I186" s="47" t="s">
        <v>88</v>
      </c>
      <c r="J186" s="48"/>
      <c r="K186" s="49"/>
      <c r="Q186" s="7">
        <v>1</v>
      </c>
    </row>
    <row r="187">
      <c r="A187" s="35">
        <v>8</v>
      </c>
      <c r="B187" s="35" t="s">
        <v>561</v>
      </c>
      <c r="C187" s="36" t="s">
        <v>562</v>
      </c>
      <c r="D187" s="36" t="s">
        <v>511</v>
      </c>
      <c r="E187" s="45" t="s">
        <v>586</v>
      </c>
      <c r="F187" s="59" t="s">
        <v>587</v>
      </c>
      <c r="G187" s="36" t="s">
        <v>70</v>
      </c>
      <c r="H187" s="47"/>
      <c r="I187" s="47" t="s">
        <v>88</v>
      </c>
      <c r="J187" s="48"/>
      <c r="K187" s="49"/>
      <c r="Q187" s="7">
        <v>1</v>
      </c>
    </row>
    <row r="188">
      <c r="A188" s="35">
        <v>8</v>
      </c>
      <c r="B188" s="35" t="s">
        <v>561</v>
      </c>
      <c r="C188" s="36" t="s">
        <v>562</v>
      </c>
      <c r="D188" s="36" t="s">
        <v>511</v>
      </c>
      <c r="E188" s="45" t="s">
        <v>588</v>
      </c>
      <c r="F188" s="59" t="s">
        <v>589</v>
      </c>
      <c r="G188" s="36" t="s">
        <v>70</v>
      </c>
      <c r="H188" s="47"/>
      <c r="I188" s="47" t="s">
        <v>88</v>
      </c>
      <c r="J188" s="48"/>
      <c r="K188" s="49"/>
      <c r="Q188" s="7">
        <v>1</v>
      </c>
    </row>
    <row r="189">
      <c r="A189" s="35">
        <v>8</v>
      </c>
      <c r="B189" s="35" t="s">
        <v>561</v>
      </c>
      <c r="C189" s="36" t="s">
        <v>562</v>
      </c>
      <c r="D189" s="36" t="s">
        <v>511</v>
      </c>
      <c r="E189" s="45" t="s">
        <v>590</v>
      </c>
      <c r="F189" s="59" t="s">
        <v>591</v>
      </c>
      <c r="G189" s="36" t="s">
        <v>70</v>
      </c>
      <c r="H189" s="47"/>
      <c r="I189" s="47" t="s">
        <v>88</v>
      </c>
      <c r="J189" s="48"/>
      <c r="K189" s="49"/>
      <c r="Q189" s="7">
        <v>1</v>
      </c>
    </row>
    <row r="190">
      <c r="A190" s="35">
        <v>8</v>
      </c>
      <c r="B190" s="35" t="s">
        <v>561</v>
      </c>
      <c r="C190" s="36" t="s">
        <v>562</v>
      </c>
      <c r="D190" s="36" t="s">
        <v>511</v>
      </c>
      <c r="E190" s="45" t="s">
        <v>592</v>
      </c>
      <c r="F190" s="59" t="s">
        <v>593</v>
      </c>
      <c r="G190" s="36" t="s">
        <v>70</v>
      </c>
      <c r="H190" s="47"/>
      <c r="I190" s="47" t="s">
        <v>88</v>
      </c>
      <c r="J190" s="48"/>
      <c r="K190" s="49"/>
      <c r="Q190" s="7">
        <v>1</v>
      </c>
    </row>
    <row r="191">
      <c r="A191" s="35">
        <v>8</v>
      </c>
      <c r="B191" s="35" t="s">
        <v>561</v>
      </c>
      <c r="C191" s="36" t="s">
        <v>562</v>
      </c>
      <c r="D191" s="36" t="s">
        <v>511</v>
      </c>
      <c r="E191" s="45" t="s">
        <v>594</v>
      </c>
      <c r="F191" s="59" t="s">
        <v>595</v>
      </c>
      <c r="G191" s="36" t="s">
        <v>100</v>
      </c>
      <c r="H191" s="47"/>
      <c r="I191" s="47" t="s">
        <v>88</v>
      </c>
      <c r="J191" s="48"/>
      <c r="K191" s="49"/>
      <c r="Q191" s="7">
        <v>1</v>
      </c>
    </row>
    <row r="192">
      <c r="A192" s="35">
        <v>8</v>
      </c>
      <c r="B192" s="35" t="s">
        <v>561</v>
      </c>
      <c r="C192" s="36" t="s">
        <v>562</v>
      </c>
      <c r="D192" s="36" t="s">
        <v>511</v>
      </c>
      <c r="E192" s="45" t="s">
        <v>596</v>
      </c>
      <c r="F192" s="59" t="s">
        <v>597</v>
      </c>
      <c r="G192" s="36" t="s">
        <v>100</v>
      </c>
      <c r="H192" s="47"/>
      <c r="I192" s="47" t="s">
        <v>88</v>
      </c>
      <c r="J192" s="48"/>
      <c r="K192" s="49"/>
      <c r="Q192" s="7">
        <v>1</v>
      </c>
    </row>
    <row r="193">
      <c r="A193" s="35">
        <v>8</v>
      </c>
      <c r="B193" s="35" t="s">
        <v>561</v>
      </c>
      <c r="C193" s="36" t="s">
        <v>562</v>
      </c>
      <c r="D193" s="36" t="s">
        <v>511</v>
      </c>
      <c r="E193" s="45" t="s">
        <v>598</v>
      </c>
      <c r="F193" s="59" t="s">
        <v>599</v>
      </c>
      <c r="G193" s="36" t="s">
        <v>70</v>
      </c>
      <c r="H193" s="47"/>
      <c r="I193" s="47" t="s">
        <v>88</v>
      </c>
      <c r="J193" s="48"/>
      <c r="K193" s="49"/>
      <c r="Q193" s="7">
        <v>1</v>
      </c>
    </row>
    <row r="194">
      <c r="A194" s="35">
        <v>8</v>
      </c>
      <c r="B194" s="35" t="s">
        <v>561</v>
      </c>
      <c r="C194" s="36" t="s">
        <v>562</v>
      </c>
      <c r="D194" s="36" t="s">
        <v>511</v>
      </c>
      <c r="E194" s="45" t="s">
        <v>600</v>
      </c>
      <c r="F194" s="59" t="s">
        <v>601</v>
      </c>
      <c r="G194" s="36" t="s">
        <v>70</v>
      </c>
      <c r="H194" s="47"/>
      <c r="I194" s="47" t="s">
        <v>88</v>
      </c>
      <c r="J194" s="48"/>
      <c r="K194" s="49"/>
      <c r="Q194" s="7">
        <v>1</v>
      </c>
    </row>
    <row r="195">
      <c r="A195" s="35">
        <v>8</v>
      </c>
      <c r="B195" s="35" t="s">
        <v>561</v>
      </c>
      <c r="C195" s="36" t="s">
        <v>562</v>
      </c>
      <c r="D195" s="36" t="s">
        <v>511</v>
      </c>
      <c r="E195" s="45" t="s">
        <v>602</v>
      </c>
      <c r="F195" s="59" t="s">
        <v>603</v>
      </c>
      <c r="G195" s="36" t="s">
        <v>70</v>
      </c>
      <c r="H195" s="47"/>
      <c r="I195" s="47" t="s">
        <v>88</v>
      </c>
      <c r="J195" s="48"/>
      <c r="K195" s="49"/>
      <c r="Q195" s="7">
        <v>1</v>
      </c>
    </row>
    <row r="196"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c r="A200" s="75"/>
    </row>
    <row r="201"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c r="F204" s="50"/>
      <c r="K204" s="5"/>
    </row>
    <row r="205">
      <c r="K205" s="5"/>
    </row>
    <row r="206">
      <c r="K206" s="5"/>
    </row>
    <row r="207">
      <c r="K207" s="5"/>
    </row>
    <row r="211">
      <c r="D211" s="36"/>
      <c r="F211" s="63"/>
    </row>
    <row r="224" ht="60" customHeight="1"/>
    <row r="232">
      <c r="F232" s="63"/>
    </row>
  </sheetData>
  <mergeCells count="1">
    <mergeCell ref="J1:K1"/>
  </mergeCells>
  <pageMargins left="0" right="0" top="0.13888888888888898" bottom="0.27777777777777796"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Normal="100" zoomScalePageLayoutView="60" workbookViewId="0"/>
  </sheetViews>
  <sheetFormatPr defaultColWidth="9" defaultRowHeight="14.25"/>
  <cols>
    <col customWidth="1" min="1" max="1" width="13.5"/>
    <col customWidth="1" min="13" max="13" width="37"/>
    <col customWidth="1" min="14" max="14" width="44.5"/>
    <col customWidth="1" min="1024" max="1024" width="9"/>
  </cols>
  <sheetData>
    <row r="1" ht="15.75">
      <c r="A1" s="8"/>
      <c r="B1" s="9" t="s">
        <v>625</v>
      </c>
      <c r="C1" s="10"/>
      <c r="D1" s="11"/>
      <c r="E1" s="10"/>
      <c r="F1" s="83"/>
      <c r="G1" s="11"/>
      <c r="H1" s="11"/>
      <c r="I1" s="84"/>
      <c r="J1" s="84"/>
      <c r="K1" s="439"/>
      <c r="L1" s="439"/>
      <c r="M1" s="439"/>
      <c r="N1" s="439"/>
    </row>
    <row r="3">
      <c r="M3" s="85" t="s">
        <v>626</v>
      </c>
      <c r="N3" s="85" t="s">
        <v>627</v>
      </c>
    </row>
    <row r="4" ht="42.75">
      <c r="M4" s="86" t="s">
        <v>628</v>
      </c>
      <c r="N4" s="86" t="s">
        <v>629</v>
      </c>
    </row>
    <row r="5" ht="142.5">
      <c r="M5" s="86" t="s">
        <v>630</v>
      </c>
      <c r="N5" s="86" t="s">
        <v>631</v>
      </c>
    </row>
    <row r="6" ht="199.5">
      <c r="M6" s="86" t="s">
        <v>632</v>
      </c>
      <c r="N6" s="86" t="s">
        <v>633</v>
      </c>
    </row>
    <row r="7" ht="42.75">
      <c r="M7" s="86" t="s">
        <v>634</v>
      </c>
      <c r="N7" s="86" t="s">
        <v>635</v>
      </c>
    </row>
    <row r="8" ht="85.5">
      <c r="M8" s="86" t="s">
        <v>636</v>
      </c>
      <c r="N8" s="86" t="s">
        <v>637</v>
      </c>
    </row>
    <row r="9" ht="71.25">
      <c r="M9" s="86" t="s">
        <v>638</v>
      </c>
      <c r="N9" s="86" t="s">
        <v>639</v>
      </c>
    </row>
    <row r="10" ht="99.75">
      <c r="M10" s="86" t="s">
        <v>640</v>
      </c>
      <c r="N10" s="86" t="s">
        <v>641</v>
      </c>
    </row>
    <row r="11" ht="85.5">
      <c r="M11" s="86" t="s">
        <v>642</v>
      </c>
      <c r="N11" s="86" t="s">
        <v>643</v>
      </c>
    </row>
    <row r="12" ht="28.5">
      <c r="M12" s="86" t="s">
        <v>644</v>
      </c>
      <c r="N12" s="86" t="s">
        <v>645</v>
      </c>
    </row>
    <row r="13">
      <c r="M13" s="57"/>
      <c r="N13" s="57"/>
    </row>
    <row r="14">
      <c r="M14" s="57"/>
      <c r="N14" s="57"/>
    </row>
    <row r="15">
      <c r="M15" s="57"/>
      <c r="N15" s="57"/>
    </row>
    <row r="16">
      <c r="M16" s="57"/>
      <c r="N16" s="57"/>
    </row>
    <row r="17">
      <c r="M17" s="57"/>
      <c r="N17" s="57"/>
    </row>
    <row r="18">
      <c r="M18" s="57"/>
      <c r="N18" s="57"/>
    </row>
    <row r="19">
      <c r="M19" s="57"/>
      <c r="N19" s="57"/>
    </row>
    <row r="20">
      <c r="M20" s="57"/>
      <c r="N20" s="57"/>
    </row>
    <row r="21">
      <c r="M21" s="57"/>
      <c r="N21" s="57"/>
    </row>
    <row r="22">
      <c r="M22" s="57"/>
      <c r="N22" s="57"/>
    </row>
    <row r="23">
      <c r="M23" s="57"/>
      <c r="N23" s="57"/>
    </row>
    <row r="24">
      <c r="M24" s="57"/>
      <c r="N24" s="57"/>
    </row>
    <row r="25">
      <c r="M25" s="57"/>
      <c r="N25" s="57"/>
    </row>
    <row r="26">
      <c r="M26" s="57"/>
      <c r="N26" s="57"/>
    </row>
    <row r="27">
      <c r="M27" s="57"/>
      <c r="N27" s="57"/>
    </row>
    <row r="28">
      <c r="M28" s="57"/>
      <c r="N28" s="57"/>
    </row>
    <row r="29">
      <c r="M29" s="57"/>
      <c r="N29" s="57"/>
    </row>
    <row r="30">
      <c r="M30" s="57"/>
      <c r="N30" s="57"/>
    </row>
    <row r="31">
      <c r="M31" s="57"/>
      <c r="N31" s="57"/>
    </row>
    <row r="32">
      <c r="M32" s="57"/>
      <c r="N32" s="57"/>
    </row>
    <row r="33">
      <c r="M33" s="57"/>
      <c r="N33" s="57"/>
    </row>
    <row r="34">
      <c r="M34" s="57"/>
      <c r="N34" s="57"/>
    </row>
    <row r="35">
      <c r="M35" s="57"/>
      <c r="N35" s="57"/>
    </row>
    <row r="36">
      <c r="M36" s="57"/>
      <c r="N36" s="57"/>
    </row>
    <row r="37">
      <c r="M37" s="57"/>
      <c r="N37" s="57"/>
    </row>
    <row r="38">
      <c r="M38" s="57"/>
      <c r="N38" s="57"/>
    </row>
    <row r="39">
      <c r="M39" s="57"/>
      <c r="N39" s="57"/>
    </row>
    <row r="41">
      <c r="B41" s="87"/>
    </row>
    <row r="42" s="88" customFormat="1"/>
    <row r="47">
      <c r="A47" s="87"/>
    </row>
    <row r="48" s="88" customFormat="1"/>
    <row r="49">
      <c r="A49" s="87"/>
    </row>
    <row r="50" s="88" customFormat="1" ht="15" customHeight="1"/>
    <row r="51">
      <c r="A51" s="87"/>
    </row>
    <row r="52">
      <c r="A52" s="87"/>
    </row>
    <row r="53">
      <c r="A53" s="87"/>
    </row>
    <row r="54">
      <c r="A54" s="87"/>
    </row>
    <row r="55" s="88" customFormat="1"/>
    <row r="56">
      <c r="A56" s="87"/>
    </row>
    <row r="57" s="88" customFormat="1"/>
    <row r="58">
      <c r="A58" s="87"/>
    </row>
    <row r="59" s="88" customFormat="1"/>
    <row r="60">
      <c r="A60" s="87"/>
    </row>
    <row r="61">
      <c r="A61" s="87"/>
    </row>
    <row r="62">
      <c r="A62" s="87"/>
    </row>
    <row r="63" s="88" customFormat="1"/>
    <row r="64">
      <c r="A64" s="87"/>
    </row>
    <row r="65">
      <c r="A65" s="88"/>
    </row>
    <row r="66">
      <c r="A66" s="87"/>
    </row>
    <row r="67" s="88" customFormat="1"/>
    <row r="68">
      <c r="A68" s="87" t="s">
        <v>646</v>
      </c>
    </row>
    <row r="69" s="88" customFormat="1">
      <c r="A69" s="88" t="s">
        <v>647</v>
      </c>
    </row>
  </sheetData>
  <mergeCells count="2">
    <mergeCell ref="K1:L1"/>
    <mergeCell ref="M1:N1"/>
  </mergeCells>
  <pageMargins left="0.69999999999999996" right="0.69999999999999996" top="0.29999999999999999" bottom="0.42500000000000004" header="0.29999999999999999" footer="0.29999999999999999"/>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Normal="100" zoomScalePageLayoutView="60" workbookViewId="0"/>
  </sheetViews>
  <sheetFormatPr defaultColWidth="9" defaultRowHeight="14.25"/>
  <cols>
    <col customWidth="1" min="2" max="2" width="10.5"/>
    <col customWidth="1" min="1024" max="1024" width="9"/>
  </cols>
  <sheetData>
    <row r="1" ht="15.75">
      <c r="A1" s="8"/>
      <c r="B1" s="9" t="s">
        <v>648</v>
      </c>
      <c r="C1" s="10"/>
      <c r="D1" s="11"/>
      <c r="E1" s="10"/>
      <c r="F1" s="83"/>
      <c r="G1" s="11"/>
      <c r="H1" s="11"/>
      <c r="I1" s="84"/>
      <c r="J1" s="84"/>
      <c r="K1" s="439"/>
      <c r="L1" s="439"/>
      <c r="M1" s="439"/>
      <c r="N1" s="439"/>
    </row>
    <row r="3" ht="15">
      <c r="B3" s="89" t="s">
        <v>649</v>
      </c>
    </row>
    <row r="4">
      <c r="C4" t="s">
        <v>650</v>
      </c>
    </row>
    <row r="5">
      <c r="C5" t="s">
        <v>651</v>
      </c>
      <c r="D5" s="87" t="s">
        <v>652</v>
      </c>
    </row>
    <row r="6">
      <c r="C6" t="s">
        <v>524</v>
      </c>
      <c r="D6" s="88" t="s">
        <v>653</v>
      </c>
    </row>
    <row r="7">
      <c r="D7" s="87" t="s">
        <v>654</v>
      </c>
    </row>
    <row r="8" ht="15">
      <c r="B8" s="90" t="s">
        <v>655</v>
      </c>
      <c r="C8" s="91"/>
      <c r="D8" s="92" t="s">
        <v>656</v>
      </c>
      <c r="E8" s="91"/>
      <c r="F8" s="91"/>
      <c r="G8" s="91"/>
      <c r="H8" s="91"/>
    </row>
    <row r="9" ht="15">
      <c r="B9" s="90"/>
      <c r="C9" s="91"/>
      <c r="D9" s="92" t="s">
        <v>657</v>
      </c>
      <c r="E9" s="91"/>
      <c r="F9" s="91"/>
      <c r="G9" s="91"/>
      <c r="H9" s="91"/>
    </row>
    <row r="10" ht="15">
      <c r="B10" s="93" t="s">
        <v>658</v>
      </c>
      <c r="C10" s="91"/>
      <c r="D10" s="91"/>
      <c r="E10" s="91"/>
      <c r="F10" s="91"/>
      <c r="G10" s="91"/>
      <c r="H10" s="91"/>
    </row>
    <row r="11" ht="15">
      <c r="B11" s="93" t="s">
        <v>659</v>
      </c>
      <c r="C11" s="91"/>
      <c r="D11" s="91"/>
      <c r="E11" s="91"/>
      <c r="F11" s="91"/>
      <c r="G11" s="91"/>
      <c r="H11" s="91"/>
    </row>
    <row r="12" ht="15">
      <c r="B12" s="93" t="s">
        <v>660</v>
      </c>
      <c r="C12" s="91"/>
      <c r="D12" s="91"/>
      <c r="E12" s="91"/>
      <c r="F12" s="91"/>
      <c r="G12" s="91"/>
      <c r="H12" s="91"/>
    </row>
    <row r="13" ht="15">
      <c r="B13" s="93" t="s">
        <v>661</v>
      </c>
      <c r="C13" s="91"/>
      <c r="D13" s="91"/>
      <c r="E13" s="91"/>
      <c r="F13" s="91"/>
      <c r="G13" s="91"/>
      <c r="H13" s="91"/>
    </row>
    <row r="14" s="88" customFormat="1" ht="15">
      <c r="B14" s="92" t="s">
        <v>662</v>
      </c>
      <c r="C14" s="92"/>
      <c r="D14" s="92"/>
      <c r="E14" s="92"/>
      <c r="F14" s="92"/>
      <c r="G14" s="92"/>
      <c r="H14" s="92"/>
    </row>
    <row r="15" ht="15">
      <c r="B15" s="90" t="s">
        <v>663</v>
      </c>
      <c r="C15" s="91"/>
      <c r="D15" s="91"/>
      <c r="E15" s="91"/>
      <c r="F15" s="91"/>
      <c r="G15" s="91"/>
      <c r="H15" s="91"/>
    </row>
    <row r="16" ht="15">
      <c r="B16" s="93" t="s">
        <v>664</v>
      </c>
      <c r="C16" s="91"/>
      <c r="D16" s="91"/>
      <c r="E16" s="91"/>
      <c r="F16" s="91"/>
      <c r="G16" s="91"/>
      <c r="H16" s="91"/>
    </row>
    <row r="17" ht="15">
      <c r="B17" s="93"/>
      <c r="C17" s="91" t="s">
        <v>665</v>
      </c>
      <c r="D17" s="91"/>
      <c r="E17" s="91"/>
      <c r="F17" s="91"/>
      <c r="G17" s="91"/>
      <c r="H17" s="91"/>
    </row>
    <row r="18" ht="15">
      <c r="B18" s="91"/>
      <c r="C18" s="93" t="s">
        <v>666</v>
      </c>
      <c r="D18" s="93"/>
      <c r="E18" s="91"/>
      <c r="F18" s="91"/>
      <c r="G18" s="91"/>
      <c r="H18" s="91"/>
    </row>
    <row r="19" ht="15">
      <c r="B19" s="91"/>
      <c r="C19" s="94" t="s">
        <v>667</v>
      </c>
      <c r="F19" s="91"/>
      <c r="G19" s="91"/>
      <c r="H19" s="91"/>
    </row>
    <row r="20" ht="15">
      <c r="B20" s="91"/>
      <c r="C20" s="93" t="s">
        <v>668</v>
      </c>
      <c r="D20" s="91"/>
      <c r="E20" s="93" t="s">
        <v>669</v>
      </c>
      <c r="F20" s="91"/>
      <c r="G20" s="91"/>
      <c r="H20" s="91"/>
    </row>
    <row r="21" ht="15">
      <c r="B21" s="91"/>
      <c r="C21" s="91"/>
      <c r="D21" s="91" t="s">
        <v>670</v>
      </c>
      <c r="E21" s="91"/>
      <c r="F21" s="91"/>
      <c r="G21" s="91"/>
      <c r="H21" s="91"/>
    </row>
    <row r="22" ht="15">
      <c r="B22" s="91"/>
      <c r="C22" s="91"/>
      <c r="D22" s="91" t="s">
        <v>671</v>
      </c>
      <c r="E22" s="91"/>
      <c r="F22" s="91"/>
      <c r="G22" s="91"/>
      <c r="H22" s="91"/>
    </row>
    <row r="23" ht="15">
      <c r="B23" s="91"/>
      <c r="C23" s="91"/>
      <c r="D23" s="91" t="s">
        <v>672</v>
      </c>
      <c r="E23" s="91"/>
      <c r="F23" s="91"/>
      <c r="G23" s="91"/>
      <c r="H23" s="91"/>
    </row>
    <row r="24" ht="15">
      <c r="B24" s="91"/>
      <c r="C24" s="91"/>
      <c r="D24" s="91" t="s">
        <v>673</v>
      </c>
      <c r="E24" s="91"/>
      <c r="F24" s="91"/>
      <c r="G24" s="91"/>
      <c r="H24" s="91"/>
    </row>
    <row r="25" ht="15">
      <c r="B25" s="91"/>
      <c r="C25" s="91"/>
      <c r="D25" s="91" t="s">
        <v>674</v>
      </c>
      <c r="E25" s="91"/>
      <c r="F25" s="91"/>
      <c r="G25" s="91"/>
      <c r="H25" s="91"/>
    </row>
    <row r="26" ht="15">
      <c r="B26" s="91"/>
      <c r="C26" s="91" t="s">
        <v>675</v>
      </c>
      <c r="D26" s="91"/>
      <c r="E26" s="91"/>
      <c r="F26" s="91"/>
      <c r="G26" s="91"/>
      <c r="H26" s="91"/>
    </row>
    <row r="27" ht="15">
      <c r="B27" s="91"/>
      <c r="C27" s="93" t="s">
        <v>676</v>
      </c>
      <c r="D27" s="91"/>
      <c r="E27" s="91"/>
      <c r="F27" s="91"/>
      <c r="G27" s="91"/>
      <c r="H27" s="91"/>
    </row>
    <row r="28" ht="15">
      <c r="B28" s="91"/>
      <c r="C28" s="93" t="s">
        <v>677</v>
      </c>
      <c r="D28" s="93" t="s">
        <v>678</v>
      </c>
      <c r="E28" s="91"/>
      <c r="F28" s="91"/>
      <c r="G28" s="91"/>
      <c r="H28" s="91"/>
    </row>
    <row r="29" ht="15">
      <c r="B29" s="91"/>
      <c r="C29" s="93" t="s">
        <v>9</v>
      </c>
      <c r="D29" s="91"/>
      <c r="E29" s="91"/>
      <c r="F29" s="91"/>
      <c r="G29" s="91"/>
      <c r="H29" s="91"/>
    </row>
    <row r="30" ht="15">
      <c r="E30" s="91"/>
    </row>
    <row r="31">
      <c r="D31" s="87" t="s">
        <v>679</v>
      </c>
    </row>
    <row r="32">
      <c r="D32" s="87" t="s">
        <v>680</v>
      </c>
    </row>
    <row r="33" s="88" customFormat="1">
      <c r="D33" s="88" t="s">
        <v>681</v>
      </c>
    </row>
  </sheetData>
  <mergeCells count="2">
    <mergeCell ref="K1:L1"/>
    <mergeCell ref="M1:N1"/>
  </mergeCells>
  <pageMargins left="0.69999999999999996" right="0.69999999999999996" top="0.29999999999999999" bottom="0.42500000000000004" header="0.29999999999999999" footer="0.29999999999999999"/>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0" zoomScale="125" zoomScaleNormal="125" workbookViewId="0"/>
  </sheetViews>
  <sheetFormatPr defaultColWidth="9" defaultRowHeight="14.25"/>
  <cols>
    <col customWidth="1" min="1" max="1" width="3"/>
    <col customWidth="1" min="2" max="2" width="12.5"/>
    <col customWidth="1" min="3" max="3" width="3"/>
    <col customWidth="1" min="4" max="4" width="11.5"/>
    <col customWidth="1" min="5" max="5" width="4.5"/>
    <col customWidth="1" min="6" max="6" style="57" width="37.5"/>
    <col customWidth="1" min="7" max="7" width="12"/>
    <col customWidth="1" min="8" max="8" width="31"/>
    <col customWidth="1" min="9" max="9" style="95" width="10"/>
    <col customWidth="1" min="10" max="10" style="95" width="8.5"/>
    <col customWidth="1" min="11" max="11" style="96" width="23"/>
    <col customWidth="1" min="12" max="12" width="26.5"/>
    <col customWidth="1" min="13" max="13" width="14"/>
    <col customWidth="1" min="14" max="14" width="15.5"/>
    <col customWidth="1" min="15" max="15" width="17.5"/>
    <col customWidth="1" min="16" max="16" width="15"/>
    <col customWidth="1" min="17" max="17" style="57" width="15"/>
    <col customWidth="1" min="18" max="18" width="16.5"/>
    <col customWidth="1" min="19" max="19" width="9.5"/>
    <col customWidth="1" min="20" max="20" width="7"/>
    <col customWidth="1" min="21" max="21" width="11.5"/>
    <col customWidth="1" min="22" max="22" width="13"/>
    <col customWidth="1" min="23" max="23" width="15"/>
    <col customWidth="1" min="24" max="24" width="18.5"/>
    <col customWidth="1" min="25" max="25" width="11.5"/>
    <col customWidth="1" min="26" max="26" width="14.5"/>
    <col customWidth="1" min="1023" max="1024" width="9"/>
  </cols>
  <sheetData>
    <row r="1" ht="15.75">
      <c r="A1" s="8"/>
      <c r="B1" s="9" t="s">
        <v>0</v>
      </c>
      <c r="C1" s="10"/>
      <c r="D1" s="11"/>
      <c r="E1" s="10"/>
      <c r="F1" s="97"/>
      <c r="G1" s="11"/>
      <c r="H1" s="11"/>
      <c r="I1" s="84"/>
      <c r="J1" s="84"/>
      <c r="K1" s="439"/>
      <c r="L1" s="439"/>
      <c r="M1" s="98"/>
    </row>
    <row r="2" ht="15">
      <c r="A2" s="16"/>
      <c r="B2" s="17" t="s">
        <v>1</v>
      </c>
      <c r="C2" s="18"/>
      <c r="D2" s="19"/>
      <c r="E2" s="20"/>
      <c r="F2" s="99"/>
      <c r="G2" s="3"/>
      <c r="H2" s="22"/>
      <c r="I2" s="100"/>
      <c r="J2" s="100"/>
      <c r="K2" s="101"/>
      <c r="L2" s="25"/>
      <c r="M2" s="102"/>
    </row>
    <row r="3"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ht="43.5" customHeight="1">
      <c r="A6" s="35">
        <v>1</v>
      </c>
      <c r="B6" s="35" t="s">
        <v>26</v>
      </c>
      <c r="C6" s="35" t="s">
        <v>27</v>
      </c>
      <c r="D6" s="36" t="s">
        <v>28</v>
      </c>
      <c r="E6" s="36" t="s">
        <v>33</v>
      </c>
      <c r="F6" s="109" t="s">
        <v>34</v>
      </c>
      <c r="G6" s="38"/>
      <c r="H6" s="110" t="s">
        <v>55</v>
      </c>
      <c r="I6" s="7" t="s">
        <v>88</v>
      </c>
      <c r="J6" s="7" t="s">
        <v>698</v>
      </c>
      <c r="K6" s="112" t="s">
        <v>34</v>
      </c>
      <c r="L6" s="110" t="s">
        <v>699</v>
      </c>
      <c r="M6" s="39"/>
    </row>
    <row r="7"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ht="30">
      <c r="A11" s="35">
        <v>1</v>
      </c>
      <c r="B11" s="35" t="s">
        <v>26</v>
      </c>
      <c r="C11" s="35" t="s">
        <v>27</v>
      </c>
      <c r="D11" s="36" t="s">
        <v>28</v>
      </c>
      <c r="E11" s="36" t="s">
        <v>50</v>
      </c>
      <c r="F11" s="109"/>
      <c r="G11" s="3" t="s">
        <v>37</v>
      </c>
      <c r="H11" s="114" t="s">
        <v>52</v>
      </c>
      <c r="I11" s="7" t="s">
        <v>88</v>
      </c>
      <c r="J11" s="7" t="s">
        <v>698</v>
      </c>
      <c r="K11" s="115" t="s">
        <v>51</v>
      </c>
      <c r="L11" s="5" t="s">
        <v>711</v>
      </c>
      <c r="M11" s="5"/>
    </row>
    <row r="12"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ht="43.5">
      <c r="A13" s="35">
        <v>1</v>
      </c>
      <c r="B13" s="35" t="s">
        <v>26</v>
      </c>
      <c r="C13" s="35" t="s">
        <v>27</v>
      </c>
      <c r="D13" s="36" t="s">
        <v>28</v>
      </c>
      <c r="E13" s="36" t="s">
        <v>56</v>
      </c>
      <c r="F13" s="109" t="s">
        <v>57</v>
      </c>
      <c r="G13" s="3" t="s">
        <v>37</v>
      </c>
      <c r="H13" s="117" t="s">
        <v>55</v>
      </c>
      <c r="I13" s="7" t="s">
        <v>88</v>
      </c>
      <c r="J13" s="7" t="s">
        <v>698</v>
      </c>
      <c r="K13" s="112" t="s">
        <v>58</v>
      </c>
      <c r="L13" s="5"/>
      <c r="M13" s="5"/>
    </row>
    <row r="1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117" customFormat="1" ht="72">
      <c r="A15" s="120">
        <v>1</v>
      </c>
      <c r="B15" s="121" t="s">
        <v>26</v>
      </c>
      <c r="C15" s="122" t="s">
        <v>27</v>
      </c>
      <c r="D15" s="123" t="s">
        <v>28</v>
      </c>
      <c r="E15" s="123" t="s">
        <v>63</v>
      </c>
      <c r="F15" s="112" t="s">
        <v>719</v>
      </c>
      <c r="H15" s="112" t="s">
        <v>720</v>
      </c>
      <c r="I15" s="124" t="s">
        <v>72</v>
      </c>
      <c r="J15" s="124" t="s">
        <v>691</v>
      </c>
      <c r="K15" s="112" t="s">
        <v>721</v>
      </c>
      <c r="Q15" s="112"/>
      <c r="AMJ15"/>
    </row>
    <row r="16"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69999999999999996" right="0.69999999999999996" top="0.29999999999999999" bottom="0.42500000000000004" header="0.29999999999999999" footer="0.29999999999999999"/>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selection activeCell="B16" sqref="B16"/>
    </sheetView>
  </sheetViews>
  <sheetFormatPr defaultColWidth="8.5" defaultRowHeight="15"/>
  <cols>
    <col min="1" max="1" style="158" width="8.5"/>
    <col customWidth="1" min="2" max="2" style="158" width="28.5"/>
    <col customWidth="1" min="3" max="3" style="158" width="25.5"/>
    <col customWidth="1" min="4" max="4" style="158" width="69"/>
    <col min="5" max="16384" style="158" width="8.5"/>
  </cols>
  <sheetData>
    <row r="1" ht="15.75"/>
    <row r="2" ht="18.75">
      <c r="B2" s="416" t="s">
        <v>726</v>
      </c>
      <c r="C2" s="417"/>
      <c r="D2" s="162" t="s">
        <v>727</v>
      </c>
    </row>
    <row r="3">
      <c r="B3" s="163" t="s">
        <v>728</v>
      </c>
      <c r="C3" s="164"/>
      <c r="D3" s="165"/>
    </row>
    <row r="4">
      <c r="B4" s="223" t="s">
        <v>729</v>
      </c>
      <c r="C4" s="164" t="s">
        <v>730</v>
      </c>
      <c r="D4" s="165" t="s">
        <v>731</v>
      </c>
    </row>
    <row r="5">
      <c r="B5" s="163"/>
      <c r="C5" s="164" t="s">
        <v>732</v>
      </c>
      <c r="D5" s="165" t="s">
        <v>733</v>
      </c>
    </row>
    <row r="6">
      <c r="B6" s="163"/>
      <c r="C6" s="169" t="s">
        <v>734</v>
      </c>
      <c r="D6" s="165" t="s">
        <v>735</v>
      </c>
    </row>
    <row r="7">
      <c r="B7" s="163"/>
      <c r="C7" s="169" t="s">
        <v>736</v>
      </c>
      <c r="D7" s="165" t="s">
        <v>737</v>
      </c>
    </row>
    <row r="8">
      <c r="B8" s="163" t="s">
        <v>738</v>
      </c>
      <c r="C8" s="164"/>
      <c r="D8" s="165" t="s">
        <v>739</v>
      </c>
    </row>
    <row r="9">
      <c r="B9" s="163" t="s">
        <v>740</v>
      </c>
      <c r="C9" s="164"/>
      <c r="D9" s="165" t="s">
        <v>741</v>
      </c>
    </row>
    <row r="10">
      <c r="B10" s="163"/>
      <c r="C10" s="164"/>
      <c r="D10" s="165"/>
    </row>
    <row r="11" ht="15.75">
      <c r="B11" s="166"/>
      <c r="C11" s="167"/>
      <c r="D11" s="168"/>
    </row>
  </sheetData>
  <mergeCells count="1">
    <mergeCell ref="B2:C2"/>
  </mergeCells>
  <pageMargins left="0.69999999999999996" right="0.69999999999999996" top="0.75" bottom="0.75" header="0.29999999999999999" footer="0.29999999999999999"/>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5" zoomScale="87" zoomScaleNormal="40" workbookViewId="0">
      <selection activeCell="A26" sqref="A26"/>
    </sheetView>
  </sheetViews>
  <sheetFormatPr defaultColWidth="11" defaultRowHeight="14.25"/>
  <cols>
    <col customWidth="1" min="1" max="1" style="193" width="39.875"/>
    <col customWidth="1" min="2" max="2" style="193" width="26.5"/>
    <col customWidth="1" min="3" max="4" style="193" width="17.5"/>
    <col customWidth="1" min="5" max="5" style="193" width="14"/>
    <col customWidth="1" min="6" max="6" style="193" width="46.375"/>
    <col customWidth="1" min="7" max="7" style="193" width="48.875"/>
    <col customWidth="1" min="8" max="8" style="193" width="57.875"/>
    <col min="9" max="9" style="193" width="11"/>
    <col customWidth="1" min="10" max="10" style="193" width="11"/>
    <col min="11" max="16384" style="193" width="11"/>
  </cols>
  <sheetData>
    <row r="1" ht="21">
      <c r="A1" s="419" t="s">
        <v>742</v>
      </c>
      <c r="B1" s="420"/>
      <c r="C1" s="420"/>
      <c r="D1" s="420"/>
      <c r="E1" s="420"/>
      <c r="F1" s="420"/>
      <c r="G1" s="420"/>
      <c r="H1" s="421"/>
      <c r="I1" s="199"/>
      <c r="J1" s="199"/>
      <c r="K1" s="199"/>
      <c r="L1" s="199"/>
      <c r="M1" s="199"/>
      <c r="N1" s="199"/>
      <c r="O1" s="199"/>
      <c r="P1" s="199"/>
      <c r="Q1" s="199"/>
    </row>
    <row r="3" ht="21.75" customHeight="1">
      <c r="A3" s="200" t="s">
        <v>743</v>
      </c>
      <c r="B3" s="201"/>
      <c r="C3" s="201"/>
      <c r="D3" s="201"/>
      <c r="E3" s="201"/>
      <c r="F3" s="201"/>
      <c r="G3" s="201"/>
      <c r="H3" s="201"/>
      <c r="I3" s="201"/>
      <c r="J3" s="201"/>
      <c r="K3" s="201"/>
      <c r="L3" s="201"/>
      <c r="M3" s="201"/>
      <c r="N3" s="201"/>
      <c r="O3" s="201"/>
      <c r="P3" s="201"/>
      <c r="Q3" s="201"/>
    </row>
    <row r="4" ht="15.75" customHeight="1">
      <c r="B4" s="193" t="s">
        <v>744</v>
      </c>
      <c r="C4" s="202"/>
      <c r="D4" s="202"/>
      <c r="E4" s="202"/>
      <c r="F4" s="202"/>
      <c r="G4" s="202"/>
      <c r="H4" s="202"/>
      <c r="I4" s="202"/>
      <c r="J4" s="202"/>
      <c r="K4" s="202"/>
      <c r="L4" s="202"/>
      <c r="M4" s="202"/>
      <c r="N4" s="202"/>
      <c r="O4" s="202"/>
      <c r="P4" s="202"/>
      <c r="Q4" s="202"/>
    </row>
    <row r="5">
      <c r="B5" s="193" t="s">
        <v>745</v>
      </c>
    </row>
    <row r="7" ht="21" customHeight="1">
      <c r="A7" s="200" t="s">
        <v>746</v>
      </c>
      <c r="B7" s="200"/>
      <c r="C7" s="200"/>
      <c r="D7" s="200"/>
      <c r="E7" s="200"/>
      <c r="F7" s="200"/>
      <c r="G7" s="200"/>
      <c r="H7" s="200"/>
      <c r="I7" s="200"/>
      <c r="J7" s="200"/>
      <c r="K7" s="200"/>
      <c r="L7" s="200"/>
      <c r="M7" s="200"/>
      <c r="N7" s="200"/>
      <c r="O7" s="200"/>
      <c r="P7" s="200"/>
      <c r="Q7" s="200"/>
    </row>
    <row r="8">
      <c r="A8" s="194" t="s">
        <v>747</v>
      </c>
      <c r="B8" s="203" t="s">
        <v>748</v>
      </c>
      <c r="C8" s="203"/>
      <c r="D8" s="203"/>
      <c r="E8" s="203"/>
      <c r="F8" s="203"/>
      <c r="G8" s="203"/>
      <c r="H8" s="203"/>
      <c r="I8" s="203"/>
      <c r="J8" s="203"/>
      <c r="K8" s="203"/>
      <c r="L8" s="203"/>
      <c r="M8" s="203"/>
      <c r="N8" s="203"/>
      <c r="O8" s="203"/>
      <c r="P8" s="203"/>
      <c r="Q8" s="203"/>
    </row>
    <row r="9" ht="14.25" customHeight="1">
      <c r="B9" s="204" t="s">
        <v>749</v>
      </c>
      <c r="C9" s="204"/>
      <c r="D9" s="204"/>
      <c r="E9" s="204"/>
      <c r="F9" s="204"/>
      <c r="G9" s="204"/>
      <c r="H9" s="204"/>
      <c r="I9" s="204"/>
      <c r="J9" s="204"/>
      <c r="K9" s="204"/>
      <c r="L9" s="204"/>
      <c r="M9" s="204"/>
      <c r="N9" s="204"/>
      <c r="O9" s="204"/>
      <c r="P9" s="204"/>
      <c r="Q9" s="204"/>
    </row>
    <row r="10">
      <c r="B10" s="203" t="s">
        <v>750</v>
      </c>
      <c r="C10" s="203"/>
      <c r="D10" s="203"/>
      <c r="E10" s="203"/>
      <c r="F10" s="203"/>
      <c r="G10" s="203"/>
      <c r="H10" s="203"/>
      <c r="I10" s="203"/>
      <c r="J10" s="203"/>
      <c r="K10" s="203"/>
      <c r="L10" s="203"/>
      <c r="M10" s="203"/>
      <c r="N10" s="203"/>
      <c r="O10" s="203"/>
      <c r="P10" s="203"/>
      <c r="Q10" s="203"/>
    </row>
    <row r="11">
      <c r="B11" s="195"/>
      <c r="C11" s="195"/>
      <c r="D11" s="195"/>
      <c r="E11" s="195"/>
      <c r="F11" s="195"/>
      <c r="G11" s="195"/>
      <c r="H11" s="195"/>
      <c r="I11" s="195"/>
      <c r="J11" s="195"/>
      <c r="K11" s="195"/>
      <c r="L11" s="195"/>
      <c r="M11" s="195"/>
      <c r="N11" s="195"/>
      <c r="O11" s="195"/>
      <c r="P11" s="195"/>
      <c r="Q11" s="195"/>
    </row>
    <row r="12" ht="14.25" customHeight="1">
      <c r="A12" s="194" t="s">
        <v>751</v>
      </c>
      <c r="B12" s="203" t="s">
        <v>752</v>
      </c>
      <c r="C12" s="203"/>
      <c r="D12" s="203"/>
      <c r="E12" s="203"/>
      <c r="F12" s="427" t="s">
        <v>753</v>
      </c>
      <c r="G12" s="427"/>
      <c r="H12" s="427"/>
      <c r="I12" s="203"/>
      <c r="J12" s="203"/>
      <c r="R12" s="196"/>
      <c r="S12" s="196"/>
      <c r="T12" s="196"/>
    </row>
    <row r="13" ht="14.25" customHeight="1">
      <c r="B13" s="204" t="s">
        <v>754</v>
      </c>
      <c r="C13" s="204"/>
      <c r="D13" s="204"/>
      <c r="E13" s="204"/>
      <c r="F13" s="427" t="s">
        <v>755</v>
      </c>
      <c r="G13" s="427"/>
      <c r="H13" s="427"/>
      <c r="I13" s="204"/>
      <c r="J13" s="204"/>
      <c r="K13" s="204"/>
      <c r="L13" s="204"/>
      <c r="M13" s="204"/>
      <c r="N13" s="204"/>
      <c r="R13" s="196"/>
      <c r="S13" s="196"/>
      <c r="T13" s="196"/>
    </row>
    <row r="14" ht="14.25" customHeight="1">
      <c r="B14" s="204" t="s">
        <v>756</v>
      </c>
      <c r="C14" s="204"/>
      <c r="D14" s="204"/>
      <c r="E14" s="204"/>
      <c r="F14" s="427" t="s">
        <v>755</v>
      </c>
      <c r="G14" s="427"/>
      <c r="H14" s="427"/>
      <c r="I14" s="204"/>
      <c r="J14" s="204"/>
      <c r="R14" s="196"/>
      <c r="S14" s="196"/>
      <c r="T14" s="196"/>
    </row>
    <row r="15">
      <c r="B15" s="203" t="s">
        <v>757</v>
      </c>
      <c r="C15" s="203"/>
      <c r="D15" s="203"/>
      <c r="E15" s="203"/>
      <c r="F15" s="427" t="s">
        <v>755</v>
      </c>
      <c r="G15" s="427"/>
      <c r="H15" s="427"/>
      <c r="I15" s="203"/>
      <c r="J15" s="203"/>
      <c r="R15" s="196"/>
      <c r="S15" s="196"/>
      <c r="T15" s="196"/>
    </row>
    <row r="16">
      <c r="B16" s="428"/>
      <c r="C16" s="428"/>
      <c r="D16" s="428"/>
      <c r="E16" s="428"/>
      <c r="F16" s="428"/>
      <c r="G16" s="428"/>
      <c r="H16" s="428"/>
      <c r="I16" s="428"/>
      <c r="J16" s="428"/>
      <c r="K16" s="428"/>
      <c r="L16" s="428"/>
      <c r="M16" s="428"/>
      <c r="N16" s="428"/>
      <c r="O16" s="428"/>
      <c r="P16" s="428"/>
      <c r="Q16" s="428"/>
    </row>
    <row r="17" ht="15">
      <c r="B17" s="428"/>
      <c r="C17" s="428"/>
      <c r="D17" s="428"/>
      <c r="E17" s="428"/>
      <c r="F17" s="428"/>
      <c r="G17" s="428"/>
      <c r="H17" s="428"/>
      <c r="I17" s="428"/>
      <c r="J17" s="428"/>
      <c r="K17" s="428"/>
      <c r="L17" s="428"/>
      <c r="M17" s="428"/>
      <c r="N17" s="428"/>
      <c r="O17" s="428"/>
      <c r="P17" s="428"/>
      <c r="Q17" s="428"/>
    </row>
    <row r="18" ht="102.75" customHeight="1">
      <c r="A18" s="422" t="s">
        <v>758</v>
      </c>
      <c r="B18" s="423"/>
      <c r="C18" s="423"/>
      <c r="D18" s="423"/>
      <c r="E18" s="423"/>
      <c r="F18" s="423"/>
      <c r="G18" s="423"/>
      <c r="H18" s="424"/>
      <c r="I18" s="205"/>
      <c r="J18" s="205"/>
      <c r="K18" s="205"/>
      <c r="L18" s="205"/>
      <c r="M18" s="205"/>
      <c r="N18" s="205"/>
      <c r="O18" s="205"/>
      <c r="P18" s="205"/>
      <c r="Q18" s="205"/>
    </row>
    <row r="19">
      <c r="B19" s="195"/>
      <c r="C19" s="195"/>
      <c r="D19" s="195"/>
      <c r="E19" s="195"/>
      <c r="F19" s="195"/>
      <c r="G19" s="195"/>
      <c r="H19" s="195"/>
      <c r="I19" s="195"/>
      <c r="J19" s="195"/>
      <c r="K19" s="195"/>
      <c r="L19" s="195"/>
      <c r="M19" s="195"/>
      <c r="N19" s="195"/>
      <c r="O19" s="195"/>
      <c r="P19" s="195"/>
      <c r="Q19" s="195"/>
    </row>
    <row r="20">
      <c r="B20" s="428"/>
      <c r="C20" s="428"/>
      <c r="D20" s="428"/>
      <c r="E20" s="428"/>
      <c r="F20" s="428"/>
      <c r="G20" s="428"/>
      <c r="H20" s="428"/>
      <c r="I20" s="428"/>
      <c r="J20" s="428"/>
      <c r="K20" s="428"/>
      <c r="L20" s="428"/>
      <c r="M20" s="428"/>
      <c r="N20" s="428"/>
      <c r="O20" s="428"/>
      <c r="P20" s="428"/>
      <c r="Q20" s="428"/>
    </row>
    <row r="21" ht="20.25">
      <c r="A21" s="197" t="s">
        <v>759</v>
      </c>
    </row>
    <row r="22" ht="21">
      <c r="A22" s="197"/>
    </row>
    <row r="23" ht="37.5" customHeight="1">
      <c r="A23" s="212" t="s">
        <v>760</v>
      </c>
      <c r="B23" s="213" t="s">
        <v>761</v>
      </c>
      <c r="C23" s="213" t="s">
        <v>762</v>
      </c>
      <c r="D23" s="213" t="s">
        <v>763</v>
      </c>
      <c r="E23" s="213" t="s">
        <v>764</v>
      </c>
      <c r="F23" s="213" t="s">
        <v>765</v>
      </c>
      <c r="G23" s="213" t="s">
        <v>766</v>
      </c>
      <c r="H23" s="214" t="s">
        <v>767</v>
      </c>
    </row>
    <row r="24" ht="28.5">
      <c r="A24" s="210" t="s">
        <v>768</v>
      </c>
      <c r="B24" s="211" t="s">
        <v>769</v>
      </c>
      <c r="C24" s="211" t="s">
        <v>770</v>
      </c>
      <c r="D24" s="211" t="s">
        <v>770</v>
      </c>
      <c r="E24" s="211" t="s">
        <v>770</v>
      </c>
      <c r="F24" s="211" t="s">
        <v>771</v>
      </c>
      <c r="G24" s="211" t="s">
        <v>771</v>
      </c>
      <c r="H24" s="211"/>
    </row>
    <row r="25" ht="42.75">
      <c r="A25" s="210" t="s">
        <v>772</v>
      </c>
      <c r="B25" s="211" t="s">
        <v>773</v>
      </c>
      <c r="C25" s="211" t="s">
        <v>774</v>
      </c>
      <c r="D25" s="211" t="s">
        <v>770</v>
      </c>
      <c r="E25" s="211" t="s">
        <v>770</v>
      </c>
      <c r="F25" s="211" t="s">
        <v>775</v>
      </c>
      <c r="G25" s="211" t="s">
        <v>771</v>
      </c>
      <c r="H25" s="293" t="s">
        <v>776</v>
      </c>
    </row>
    <row r="26" ht="45.75" customHeight="1">
      <c r="A26" s="208" t="s">
        <v>777</v>
      </c>
      <c r="B26" s="207" t="s">
        <v>778</v>
      </c>
      <c r="C26" s="207" t="s">
        <v>774</v>
      </c>
      <c r="D26" s="207" t="s">
        <v>770</v>
      </c>
      <c r="E26" s="207" t="s">
        <v>770</v>
      </c>
      <c r="F26" s="207" t="s">
        <v>779</v>
      </c>
      <c r="G26" s="207" t="s">
        <v>771</v>
      </c>
      <c r="H26" s="206" t="s">
        <v>780</v>
      </c>
    </row>
    <row r="27" ht="57">
      <c r="A27" s="208" t="s">
        <v>781</v>
      </c>
      <c r="B27" s="207" t="s">
        <v>782</v>
      </c>
      <c r="C27" s="207" t="s">
        <v>774</v>
      </c>
      <c r="D27" s="207" t="s">
        <v>774</v>
      </c>
      <c r="E27" s="207" t="s">
        <v>770</v>
      </c>
      <c r="F27" s="207" t="s">
        <v>779</v>
      </c>
      <c r="G27" s="209" t="s">
        <v>783</v>
      </c>
      <c r="H27" s="206" t="s">
        <v>784</v>
      </c>
    </row>
    <row r="28" ht="71.25">
      <c r="A28" s="208" t="s">
        <v>785</v>
      </c>
      <c r="B28" s="207" t="s">
        <v>786</v>
      </c>
      <c r="C28" s="207" t="s">
        <v>774</v>
      </c>
      <c r="D28" s="207" t="s">
        <v>774</v>
      </c>
      <c r="E28" s="207" t="s">
        <v>770</v>
      </c>
      <c r="F28" s="215" t="s">
        <v>787</v>
      </c>
      <c r="G28" s="209" t="s">
        <v>783</v>
      </c>
      <c r="H28" s="206"/>
    </row>
    <row r="29" ht="57">
      <c r="A29" s="208" t="s">
        <v>788</v>
      </c>
      <c r="B29" s="207" t="s">
        <v>789</v>
      </c>
      <c r="C29" s="207" t="s">
        <v>774</v>
      </c>
      <c r="D29" s="207" t="s">
        <v>774</v>
      </c>
      <c r="E29" s="207" t="s">
        <v>770</v>
      </c>
      <c r="F29" s="206" t="s">
        <v>790</v>
      </c>
      <c r="G29" s="209" t="s">
        <v>783</v>
      </c>
      <c r="H29" s="206"/>
    </row>
    <row r="30" ht="186.75">
      <c r="A30" s="426" t="s">
        <v>791</v>
      </c>
      <c r="B30" s="425" t="s">
        <v>792</v>
      </c>
      <c r="C30" s="425" t="s">
        <v>774</v>
      </c>
      <c r="D30" s="425" t="s">
        <v>774</v>
      </c>
      <c r="E30" s="425" t="s">
        <v>770</v>
      </c>
      <c r="F30" s="206" t="s">
        <v>793</v>
      </c>
      <c r="G30" s="418" t="s">
        <v>794</v>
      </c>
      <c r="H30" s="206" t="s">
        <v>795</v>
      </c>
    </row>
    <row r="31" ht="114.75">
      <c r="A31" s="426"/>
      <c r="B31" s="425"/>
      <c r="C31" s="425"/>
      <c r="D31" s="425"/>
      <c r="E31" s="425"/>
      <c r="F31" s="209" t="s">
        <v>796</v>
      </c>
      <c r="G31" s="418"/>
      <c r="H31" s="206"/>
    </row>
    <row r="32" ht="85.5">
      <c r="A32" s="208" t="s">
        <v>797</v>
      </c>
      <c r="B32" s="207" t="s">
        <v>798</v>
      </c>
      <c r="C32" s="207" t="s">
        <v>774</v>
      </c>
      <c r="D32" s="207" t="s">
        <v>774</v>
      </c>
      <c r="E32" s="207" t="s">
        <v>770</v>
      </c>
      <c r="F32" s="209" t="s">
        <v>799</v>
      </c>
      <c r="G32" s="209" t="s">
        <v>783</v>
      </c>
      <c r="H32" s="206" t="s">
        <v>800</v>
      </c>
    </row>
    <row r="33" ht="29.25">
      <c r="A33" s="426" t="s">
        <v>801</v>
      </c>
      <c r="B33" s="425" t="s">
        <v>802</v>
      </c>
      <c r="C33" s="425" t="s">
        <v>774</v>
      </c>
      <c r="D33" s="425" t="s">
        <v>774</v>
      </c>
      <c r="E33" s="425" t="s">
        <v>770</v>
      </c>
      <c r="F33" s="209" t="s">
        <v>803</v>
      </c>
      <c r="G33" s="418" t="s">
        <v>783</v>
      </c>
      <c r="H33" s="206" t="s">
        <v>804</v>
      </c>
    </row>
    <row r="34" ht="228.75">
      <c r="A34" s="426"/>
      <c r="B34" s="425"/>
      <c r="C34" s="425"/>
      <c r="D34" s="425"/>
      <c r="E34" s="425"/>
      <c r="F34" s="209" t="s">
        <v>805</v>
      </c>
      <c r="G34" s="418"/>
      <c r="H34" s="206" t="s">
        <v>806</v>
      </c>
    </row>
    <row r="35" ht="57">
      <c r="A35" s="298" t="s">
        <v>807</v>
      </c>
      <c r="B35" s="207" t="s">
        <v>808</v>
      </c>
      <c r="C35" s="207" t="s">
        <v>774</v>
      </c>
      <c r="D35" s="207" t="s">
        <v>770</v>
      </c>
      <c r="E35" s="207" t="s">
        <v>770</v>
      </c>
      <c r="F35" s="209" t="s">
        <v>809</v>
      </c>
      <c r="G35" s="297"/>
      <c r="H35" s="206"/>
    </row>
    <row r="36">
      <c r="A36" s="208" t="s">
        <v>810</v>
      </c>
      <c r="B36" s="207" t="s">
        <v>771</v>
      </c>
      <c r="C36" s="207" t="s">
        <v>774</v>
      </c>
      <c r="D36" s="207" t="s">
        <v>774</v>
      </c>
      <c r="E36" s="207" t="s">
        <v>774</v>
      </c>
      <c r="F36" s="207" t="s">
        <v>811</v>
      </c>
      <c r="G36" s="207" t="s">
        <v>811</v>
      </c>
      <c r="H36" s="208"/>
    </row>
    <row r="37">
      <c r="A37" s="192"/>
      <c r="B37" s="191"/>
      <c r="C37" s="191"/>
      <c r="D37" s="191"/>
      <c r="E37" s="191"/>
      <c r="F37" s="191"/>
      <c r="G37" s="191"/>
      <c r="H37" s="192"/>
    </row>
    <row r="38">
      <c r="A38" s="192"/>
      <c r="B38" s="191"/>
      <c r="C38" s="191"/>
      <c r="D38" s="191"/>
      <c r="E38" s="191"/>
      <c r="F38" s="191"/>
      <c r="G38" s="191"/>
      <c r="H38" s="191"/>
    </row>
    <row r="39">
      <c r="A39" s="192"/>
      <c r="B39" s="191"/>
      <c r="C39" s="191"/>
      <c r="D39" s="191"/>
      <c r="E39" s="191"/>
      <c r="F39" s="191"/>
      <c r="G39" s="191"/>
      <c r="H39" s="191"/>
    </row>
    <row r="40">
      <c r="A40" s="192"/>
      <c r="B40" s="191"/>
      <c r="C40" s="191"/>
      <c r="D40" s="191"/>
      <c r="E40" s="191"/>
      <c r="F40" s="191"/>
      <c r="G40" s="191"/>
      <c r="H40" s="191"/>
    </row>
    <row r="41">
      <c r="A41" s="192"/>
      <c r="B41" s="191"/>
      <c r="C41" s="191"/>
      <c r="D41" s="191"/>
      <c r="E41" s="191"/>
      <c r="F41" s="191"/>
      <c r="G41" s="191"/>
      <c r="H41" s="191"/>
    </row>
    <row r="42">
      <c r="A42" s="192"/>
      <c r="B42" s="191"/>
      <c r="C42" s="191"/>
      <c r="D42" s="191"/>
      <c r="E42" s="191"/>
      <c r="F42" s="191"/>
      <c r="G42" s="191"/>
      <c r="H42" s="191"/>
    </row>
    <row r="43">
      <c r="A43" s="192"/>
      <c r="B43" s="191"/>
      <c r="C43" s="191"/>
      <c r="D43" s="191"/>
      <c r="E43" s="191"/>
      <c r="F43" s="191"/>
      <c r="G43" s="191"/>
      <c r="H43" s="191"/>
    </row>
    <row r="44">
      <c r="A44" s="192"/>
      <c r="B44" s="191"/>
      <c r="C44" s="191"/>
      <c r="D44" s="191"/>
      <c r="E44" s="191"/>
      <c r="F44" s="191"/>
      <c r="G44" s="191"/>
      <c r="H44" s="191"/>
    </row>
    <row r="45">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69999999999999996" right="0.69999999999999996" top="0.75" bottom="0.75" header="0.29999999999999999" footer="0.29999999999999999"/>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zoomScaleNormal="70" workbookViewId="0">
      <pane xSplit="7" ySplit="8" topLeftCell="H9" activePane="bottomRight" state="frozen"/>
      <selection pane="bottomRight" activeCell="H16" sqref="H16"/>
      <selection pane="bottomLeft" activeCell="A9" sqref="A9"/>
      <selection pane="topRight" activeCell="G1" sqref="G1"/>
    </sheetView>
  </sheetViews>
  <sheetFormatPr defaultColWidth="9.5" defaultRowHeight="12" customHeight="1"/>
  <cols>
    <col customWidth="1" min="1" max="1" style="128" width="3.875"/>
    <col customWidth="1" min="2" max="2" style="128" width="30.375"/>
    <col customWidth="1" min="3" max="3" style="128" width="25.5"/>
    <col customWidth="1" min="4" max="4" style="128" width="22.5"/>
    <col customWidth="1" min="5" max="5" style="128" width="6.375"/>
    <col customWidth="1" min="6" max="6" style="128" width="13.5"/>
    <col customWidth="1" min="7" max="7" style="96" width="13.5"/>
    <col customWidth="1" min="8" max="8" style="96" width="70.375"/>
    <col customWidth="1" min="9" max="9" style="96" width="17.5"/>
    <col customWidth="1" hidden="1" min="10" max="10" style="96" width="8.5"/>
    <col customWidth="1" hidden="1" min="11" max="11" style="96" width="11.375"/>
    <col customWidth="1" min="12" max="12" style="96" width="12"/>
    <col customWidth="1" min="13" max="13" style="159" width="13"/>
    <col customWidth="1" min="14" max="14" style="96" width="8.5"/>
    <col customWidth="1" hidden="1" min="15" max="15" style="96" width="12"/>
    <col customWidth="1" hidden="1" min="16" max="16" style="96" width="9.875"/>
    <col customWidth="1" hidden="1" min="17" max="17" style="96" width="11"/>
    <col customWidth="1" min="18" max="18" style="173" width="3.5"/>
    <col customWidth="1" min="19" max="19" style="96" width="3.875"/>
    <col customWidth="1" min="20" max="20" style="96" width="2.5"/>
    <col customWidth="1" min="21" max="21" style="96" width="18.5"/>
    <col customWidth="1" min="22" max="24" style="96" width="16"/>
    <col customWidth="1" min="25" max="25" width="2.375"/>
    <col customWidth="1" min="26" max="26" style="96" width="22"/>
    <col customWidth="1" min="27" max="27" style="159" width="24.5"/>
    <col customWidth="1" min="28" max="28" style="96" width="17.5"/>
    <col min="29" max="29" width="9"/>
    <col customWidth="1" min="30" max="30" style="96" width="8"/>
    <col min="31" max="31" width="9"/>
    <col min="32" max="1012" style="128" width="9"/>
    <col customWidth="1" min="1013" max="1013" style="128" width="9"/>
    <col customWidth="1" min="1014" max="1015" width="9"/>
  </cols>
  <sheetData>
    <row r="1" ht="15" customHeight="1">
      <c r="A1" s="228" t="s">
        <v>812</v>
      </c>
      <c r="C1" s="129" t="s">
        <v>813</v>
      </c>
      <c r="D1" s="150" t="s">
        <v>814</v>
      </c>
      <c r="E1" s="157" t="e">
        <f>#REF! / createCase8[[#Totals],[ID]]</f>
        <v>#REF!</v>
      </c>
      <c r="G1" s="128"/>
      <c r="H1" s="227"/>
      <c r="I1" s="429" t="s">
        <v>815</v>
      </c>
      <c r="J1" s="429"/>
      <c r="K1" s="429"/>
      <c r="L1" s="429"/>
      <c r="Q1" s="430" t="s">
        <v>816</v>
      </c>
      <c r="R1" s="430"/>
      <c r="S1" s="96" t="s">
        <v>817</v>
      </c>
      <c r="AC1" s="96"/>
      <c r="AE1" s="128"/>
      <c r="ALY1"/>
    </row>
    <row r="2" ht="15.949999999999999" customHeight="1">
      <c r="C2" s="141" t="s">
        <v>818</v>
      </c>
      <c r="D2" s="152" t="s">
        <v>819</v>
      </c>
      <c r="E2" s="157">
        <f>createCase8[[#Totals],[NexSIS]] / createCase8[[#Totals],[ID]]</f>
        <v>0.83333333333333337</v>
      </c>
      <c r="G2" s="128"/>
      <c r="H2" s="227"/>
      <c r="I2" s="429"/>
      <c r="J2" s="429"/>
      <c r="K2" s="429"/>
      <c r="L2" s="429"/>
      <c r="S2" s="96" t="s">
        <v>820</v>
      </c>
      <c r="AC2" s="96"/>
      <c r="AE2" s="128"/>
      <c r="ALY2"/>
    </row>
    <row r="3" ht="18" customHeight="1">
      <c r="C3" s="142" t="s">
        <v>821</v>
      </c>
      <c r="D3" s="151" t="s">
        <v>822</v>
      </c>
      <c r="G3" s="128"/>
      <c r="S3" s="96" t="s">
        <v>823</v>
      </c>
      <c r="AC3" s="96"/>
      <c r="AE3" s="128"/>
      <c r="ALY3"/>
    </row>
    <row r="4" ht="17.25" customHeight="1">
      <c r="C4" s="143" t="s">
        <v>824</v>
      </c>
      <c r="D4" s="153" t="s">
        <v>825</v>
      </c>
      <c r="G4" s="137"/>
      <c r="AC4" s="96"/>
      <c r="AE4" s="128"/>
      <c r="ALY4"/>
    </row>
    <row r="5"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ht="15" customHeight="1">
      <c r="B6" s="144"/>
      <c r="C6" s="144" t="s">
        <v>827</v>
      </c>
      <c r="D6" s="138"/>
      <c r="F6" s="138"/>
      <c r="AC6" s="96"/>
      <c r="AE6" s="128"/>
      <c r="ALY6"/>
    </row>
    <row r="7" ht="20.25" customHeight="1">
      <c r="A7"/>
      <c r="B7"/>
      <c r="C7" s="138"/>
      <c r="D7" s="138"/>
      <c r="E7" s="138"/>
      <c r="F7" s="138"/>
      <c r="N7" s="431" t="s">
        <v>828</v>
      </c>
      <c r="O7" s="431"/>
      <c r="P7" s="431"/>
      <c r="Q7" s="431"/>
      <c r="W7" s="432" t="s">
        <v>829</v>
      </c>
      <c r="X7" s="432"/>
      <c r="AC7" s="431" t="s">
        <v>830</v>
      </c>
      <c r="AD7" s="431"/>
      <c r="AE7" s="128"/>
      <c r="ALY7"/>
    </row>
    <row r="8"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5"/>
      <c r="Z9" s="177"/>
      <c r="AA9" s="140"/>
      <c r="AB9" s="182"/>
      <c r="AC9" s="140"/>
      <c r="AD9" s="156">
        <v>1</v>
      </c>
      <c r="ALZ9" s="128"/>
      <c r="AMA9" s="128"/>
      <c r="AMB9" s="128"/>
    </row>
    <row r="10"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5"/>
      <c r="Z10" s="177"/>
      <c r="AA10" s="140"/>
      <c r="AB10" s="182"/>
      <c r="AC10" s="140"/>
      <c r="AD10" s="156">
        <v>1</v>
      </c>
      <c r="ALZ10" s="128"/>
      <c r="AMA10" s="128"/>
      <c r="AMB10" s="128"/>
    </row>
    <row r="11"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5"/>
      <c r="Z11" s="177"/>
      <c r="AA11" s="140"/>
      <c r="AB11" s="182"/>
      <c r="AC11" s="140"/>
      <c r="AD11" s="156">
        <v>1</v>
      </c>
      <c r="ALZ11" s="128"/>
      <c r="AMA11" s="128"/>
      <c r="AMB11" s="128"/>
    </row>
    <row r="12"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5"/>
      <c r="Z12" s="177"/>
      <c r="AA12" s="140"/>
      <c r="AB12" s="182"/>
      <c r="AC12" s="140"/>
      <c r="AD12" s="156">
        <v>1</v>
      </c>
      <c r="ALZ12" s="128"/>
      <c r="AMA12" s="128"/>
      <c r="AMB12" s="128"/>
    </row>
    <row r="13"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5"/>
      <c r="Z13" s="177"/>
      <c r="AA13" s="140"/>
      <c r="AB13" s="182"/>
      <c r="AC13" s="140"/>
      <c r="AD13" s="156">
        <v>1</v>
      </c>
      <c r="ALZ13" s="128"/>
      <c r="AMA13" s="128"/>
      <c r="AMB13" s="128"/>
    </row>
    <row r="14"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5"/>
      <c r="Z14" s="177"/>
      <c r="AA14" s="140"/>
      <c r="AB14" s="182"/>
      <c r="AC14" s="140"/>
      <c r="AD14" s="156">
        <v>1</v>
      </c>
      <c r="ALZ14" s="128"/>
      <c r="AMA14" s="128"/>
      <c r="AMB14" s="128"/>
    </row>
    <row r="15"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5"/>
      <c r="Z15" s="177"/>
      <c r="AA15" s="140"/>
      <c r="AB15" s="182"/>
      <c r="AC15" s="140"/>
      <c r="AD15" s="156">
        <v>1</v>
      </c>
      <c r="ALZ15" s="128"/>
      <c r="AMA15" s="128"/>
      <c r="AMB15" s="128"/>
    </row>
    <row r="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5"/>
      <c r="Z16" s="177"/>
      <c r="AA16" s="140"/>
      <c r="AB16" s="182"/>
      <c r="AC16" s="140"/>
      <c r="AD16" s="156">
        <v>1</v>
      </c>
      <c r="ALZ16" s="128"/>
      <c r="AMA16" s="128"/>
      <c r="AMB16" s="128"/>
    </row>
    <row r="17"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5"/>
      <c r="Z17" s="177"/>
      <c r="AA17" s="140"/>
      <c r="AB17" s="182"/>
      <c r="AC17" s="140"/>
      <c r="AD17" s="156">
        <v>1</v>
      </c>
      <c r="ALZ17" s="128"/>
      <c r="AMA17" s="128"/>
      <c r="AMB17" s="128"/>
    </row>
    <row r="18"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5"/>
      <c r="Z18" s="177"/>
      <c r="AA18" s="140"/>
      <c r="AB18" s="182"/>
      <c r="AC18" s="140"/>
      <c r="AD18" s="156">
        <v>1</v>
      </c>
      <c r="ALZ18" s="128"/>
      <c r="AMA18" s="128"/>
      <c r="AMB18" s="128"/>
    </row>
    <row r="19"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4"/>
      <c r="Z19" s="177"/>
      <c r="AA19" s="140"/>
      <c r="AB19" s="182"/>
      <c r="AC19" s="140"/>
      <c r="AD19" s="156"/>
      <c r="ALZ19" s="128"/>
      <c r="AMA19" s="128"/>
      <c r="AMB19" s="128"/>
    </row>
    <row r="20"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4"/>
      <c r="Z20" s="177"/>
      <c r="AA20" s="140"/>
      <c r="AB20" s="140"/>
      <c r="AC20" s="140"/>
      <c r="AD20" s="156"/>
      <c r="ALZ20" s="128"/>
      <c r="AMA20" s="128"/>
      <c r="AMB20" s="128"/>
    </row>
    <row r="21"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128" customFormat="1" ht="12" customHeight="1">
      <c r="R24" s="174"/>
      <c r="T24" s="96"/>
      <c r="U24" s="96"/>
      <c r="V24" s="96"/>
      <c r="W24" s="96"/>
      <c r="X24" s="96"/>
      <c r="Y24"/>
      <c r="Z24" s="96"/>
      <c r="AA24" s="159"/>
      <c r="AB24" s="96"/>
      <c r="AD24" s="96"/>
      <c r="ALZ24"/>
      <c r="AMA24"/>
      <c r="AMB24"/>
    </row>
    <row r="25" s="128" customFormat="1" ht="12" customHeight="1">
      <c r="R25" s="174"/>
      <c r="T25" s="96"/>
      <c r="U25" s="96"/>
      <c r="V25" s="96"/>
      <c r="W25" s="96"/>
      <c r="X25" s="96"/>
      <c r="Y25"/>
      <c r="Z25" s="96"/>
      <c r="AA25" s="159"/>
      <c r="AB25" s="96"/>
      <c r="AD25" s="96"/>
      <c r="ALZ25"/>
      <c r="AMA25"/>
      <c r="AMB25"/>
    </row>
    <row r="26" s="128" customFormat="1" ht="12" customHeight="1">
      <c r="R26" s="174"/>
      <c r="T26" s="96"/>
      <c r="U26" s="96"/>
      <c r="V26" s="96"/>
      <c r="W26" s="96"/>
      <c r="X26" s="96"/>
      <c r="Y26"/>
      <c r="Z26" s="96"/>
      <c r="AA26" s="159"/>
      <c r="AB26" s="96"/>
      <c r="AD26" s="96"/>
      <c r="ALZ26"/>
      <c r="AMA26"/>
      <c r="AMB26"/>
    </row>
    <row r="27" s="128" customFormat="1" ht="12" customHeight="1">
      <c r="R27" s="174"/>
      <c r="T27" s="96"/>
      <c r="U27" s="96"/>
      <c r="V27" s="96"/>
      <c r="W27" s="96"/>
      <c r="X27" s="96"/>
      <c r="Y27"/>
      <c r="Z27" s="96"/>
      <c r="AA27" s="159"/>
      <c r="AB27" s="96"/>
      <c r="AD27" s="96"/>
      <c r="ALZ27"/>
      <c r="AMA27"/>
      <c r="AMB27"/>
    </row>
    <row r="28" ht="12" customHeight="1">
      <c r="G28" s="128"/>
      <c r="H28" s="128"/>
      <c r="I28" s="128"/>
      <c r="J28" s="128"/>
      <c r="K28" s="128"/>
      <c r="L28" s="128"/>
      <c r="M28" s="128"/>
      <c r="N28" s="128"/>
      <c r="O28" s="128"/>
      <c r="P28" s="128"/>
      <c r="Q28" s="128"/>
      <c r="R28" s="174"/>
      <c r="S28" s="128"/>
    </row>
    <row r="29"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ht="12" customHeight="1">
      <c r="A30" s="117"/>
      <c r="B30" s="117"/>
      <c r="C30" s="117"/>
      <c r="D30" s="117"/>
      <c r="E30" s="117"/>
      <c r="F30" s="117"/>
      <c r="G30" s="117"/>
      <c r="H30" s="117"/>
      <c r="I30" s="117"/>
      <c r="J30" s="117"/>
      <c r="K30" s="117"/>
      <c r="L30" s="117"/>
      <c r="M30" s="117"/>
      <c r="N30" s="117"/>
      <c r="O30" s="117"/>
      <c r="P30" s="117"/>
      <c r="Q30" s="117"/>
      <c r="R30" s="189"/>
      <c r="S30" s="117"/>
    </row>
    <row r="31" ht="12" customHeight="1">
      <c r="T31" s="112"/>
      <c r="U31" s="112"/>
      <c r="V31" s="112"/>
      <c r="W31" s="112"/>
      <c r="X31" s="112"/>
      <c r="Z31" s="112"/>
      <c r="AB31" s="112"/>
      <c r="AD31" s="112"/>
    </row>
    <row r="43" ht="12" customHeight="1">
      <c r="A43" s="130"/>
      <c r="B43" s="130"/>
      <c r="C43" s="130"/>
      <c r="D43" s="130"/>
      <c r="E43" s="130"/>
      <c r="F43" s="130"/>
    </row>
    <row r="44" ht="12" customHeight="1">
      <c r="A44" s="130"/>
      <c r="B44" s="130"/>
      <c r="C44" s="130"/>
      <c r="D44" s="130"/>
      <c r="E44" s="130"/>
      <c r="F44" s="130"/>
    </row>
    <row r="45" ht="12" customHeight="1">
      <c r="A45" s="130"/>
      <c r="B45" s="130"/>
      <c r="C45" s="130"/>
      <c r="D45" s="130"/>
      <c r="E45" s="130"/>
      <c r="F45" s="130"/>
    </row>
    <row r="46" ht="12" customHeight="1">
      <c r="A46" s="130"/>
      <c r="B46" s="130"/>
      <c r="C46" s="130"/>
      <c r="D46" s="130"/>
      <c r="E46" s="130"/>
      <c r="F46" s="130"/>
    </row>
    <row r="47" ht="12" customHeight="1">
      <c r="A47" s="130"/>
      <c r="B47" s="130"/>
      <c r="C47" s="130"/>
      <c r="D47" s="130"/>
      <c r="E47" s="130"/>
      <c r="F47" s="130"/>
    </row>
    <row r="48" ht="12" customHeight="1">
      <c r="A48" s="130"/>
      <c r="B48" s="130"/>
      <c r="C48" s="130"/>
      <c r="D48" s="130"/>
      <c r="E48" s="130"/>
      <c r="F48" s="130"/>
    </row>
    <row r="49" ht="12" customHeight="1">
      <c r="A49" s="130"/>
      <c r="B49" s="130"/>
      <c r="C49" s="130"/>
      <c r="D49" s="130"/>
      <c r="E49" s="130"/>
      <c r="F49" s="130"/>
    </row>
    <row r="50" ht="12" customHeight="1">
      <c r="A50" s="130"/>
      <c r="B50" s="130"/>
      <c r="C50" s="130"/>
      <c r="D50" s="130"/>
      <c r="E50" s="130"/>
      <c r="F50" s="130"/>
    </row>
    <row r="51" ht="12" customHeight="1">
      <c r="A51" s="129"/>
      <c r="B51" s="129"/>
      <c r="C51" s="129"/>
      <c r="D51" s="129"/>
      <c r="E51" s="129"/>
      <c r="F51" s="129"/>
    </row>
    <row r="52" ht="12" customHeight="1">
      <c r="A52" s="129"/>
      <c r="B52" s="129"/>
      <c r="C52" s="129"/>
      <c r="D52" s="129"/>
      <c r="E52" s="129"/>
      <c r="F52" s="129"/>
    </row>
    <row r="53" ht="12" customHeight="1">
      <c r="A53" s="129"/>
      <c r="B53" s="129"/>
      <c r="C53" s="129"/>
      <c r="D53" s="129"/>
      <c r="E53" s="129"/>
      <c r="F53" s="129"/>
    </row>
    <row r="54" ht="12" customHeight="1">
      <c r="A54" s="129"/>
      <c r="B54" s="129"/>
      <c r="C54" s="129"/>
      <c r="D54" s="129"/>
      <c r="E54" s="129"/>
      <c r="F54" s="129"/>
    </row>
    <row r="55" ht="12" customHeight="1">
      <c r="A55" s="129"/>
      <c r="B55" s="129"/>
      <c r="C55" s="129"/>
      <c r="D55" s="129"/>
      <c r="E55" s="129"/>
      <c r="F55" s="129"/>
    </row>
    <row r="56" ht="12" customHeight="1">
      <c r="A56" s="129"/>
      <c r="B56" s="129"/>
      <c r="C56" s="129"/>
      <c r="D56" s="129"/>
      <c r="E56" s="129"/>
      <c r="F56" s="129"/>
    </row>
    <row r="57" ht="12" customHeight="1">
      <c r="A57" s="129"/>
      <c r="B57" s="129"/>
      <c r="C57" s="129"/>
      <c r="D57" s="129"/>
      <c r="E57" s="129"/>
      <c r="F57" s="129"/>
    </row>
    <row r="58"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ht="12" customHeight="1">
      <c r="A67" s="130"/>
      <c r="B67" s="130"/>
      <c r="C67" s="130"/>
      <c r="D67" s="130"/>
      <c r="E67" s="130"/>
      <c r="F67" s="130"/>
    </row>
    <row r="68" ht="12" customHeight="1">
      <c r="A68" s="130"/>
      <c r="B68" s="130"/>
      <c r="C68" s="130"/>
      <c r="D68" s="130"/>
      <c r="E68" s="130"/>
      <c r="F68" s="130"/>
    </row>
    <row r="69" ht="12" customHeight="1">
      <c r="A69" s="130"/>
      <c r="B69" s="130"/>
      <c r="C69" s="130"/>
      <c r="D69" s="130"/>
      <c r="E69" s="130"/>
      <c r="F69" s="130"/>
    </row>
    <row r="70" ht="12" customHeight="1">
      <c r="A70" s="136"/>
      <c r="B70" s="136"/>
      <c r="C70" s="136"/>
      <c r="D70" s="136"/>
      <c r="E70" s="136"/>
      <c r="F70" s="136"/>
    </row>
    <row r="71" ht="12" customHeight="1">
      <c r="A71" s="136"/>
      <c r="B71" s="136"/>
      <c r="C71" s="136"/>
      <c r="D71" s="136"/>
      <c r="E71" s="136"/>
      <c r="F71" s="136"/>
    </row>
  </sheetData>
  <mergeCells count="5">
    <mergeCell ref="I1:L2"/>
    <mergeCell ref="Q1:R1"/>
    <mergeCell ref="N7:Q7"/>
    <mergeCell ref="W7:X7"/>
    <mergeCell ref="AC7:AD7"/>
  </mergeCells>
  <conditionalFormatting sqref="A22:F23 A43:F883">
    <cfRule type="expression" priority="37" dxfId="417">
      <formula>OR($AD22="X",$AB22="X")</formula>
    </cfRule>
    <cfRule type="expression" priority="38" dxfId="416">
      <formula>AND($AD22=1,$AB22=1)</formula>
    </cfRule>
    <cfRule type="expression" priority="39" dxfId="415">
      <formula>$AD22=1</formula>
    </cfRule>
    <cfRule type="expression" priority="40" dxfId="414">
      <formula>$AB22=1</formula>
    </cfRule>
  </conditionalFormatting>
  <conditionalFormatting sqref="A9:G20">
    <cfRule type="expression" priority="641" dxfId="413">
      <formula>OR(#REF!="X",$AD9="X")</formula>
    </cfRule>
    <cfRule type="expression" priority="642" dxfId="412">
      <formula>AND(#REF!=1,$AD9=1)</formula>
    </cfRule>
    <cfRule type="expression" priority="643" dxfId="411">
      <formula>#REF!=1</formula>
    </cfRule>
    <cfRule type="expression" priority="644" dxfId="410">
      <formula>$AD9=1</formula>
    </cfRule>
  </conditionalFormatting>
  <conditionalFormatting sqref="C9:C20">
    <cfRule type="expression" priority="1" dxfId="409">
      <formula>AND($T9="X",$B9&lt;&gt;"")</formula>
    </cfRule>
  </conditionalFormatting>
  <conditionalFormatting sqref="C17:C19">
    <cfRule type="expression" priority="2" dxfId="408">
      <formula>AND($T17="X",OR($B17&lt;&gt;"",$C17&lt;&gt;""))</formula>
    </cfRule>
  </conditionalFormatting>
  <conditionalFormatting sqref="D9:D20">
    <cfRule type="expression" priority="11" dxfId="407">
      <formula>AND($T9="X",OR($B9&lt;&gt;"",$C9&lt;&gt;""))</formula>
    </cfRule>
  </conditionalFormatting>
  <conditionalFormatting sqref="D18:D19">
    <cfRule type="expression" priority="5" dxfId="406">
      <formula>AND($T18="X",$B18&lt;&gt;"")</formula>
    </cfRule>
  </conditionalFormatting>
  <conditionalFormatting sqref="E9:E20">
    <cfRule type="expression" priority="12" dxfId="405">
      <formula>AND($T9="X",OR($B9&lt;&gt;"",$C9&lt;&gt;"",$D9&lt;&gt;""))</formula>
    </cfRule>
  </conditionalFormatting>
  <conditionalFormatting sqref="F9:F20">
    <cfRule type="expression" priority="13" dxfId="404">
      <formula>AND($T9="X",OR($B9&lt;&gt;"",$C9&lt;&gt;"",$D9&lt;&gt;"",$E9&lt;&gt;""))</formula>
    </cfRule>
  </conditionalFormatting>
  <conditionalFormatting sqref="G9:G20">
    <cfRule type="expression" priority="14" dxfId="403">
      <formula>AND($T9="X",OR($B9&lt;&gt;"",$C9&lt;&gt;"",$D9&lt;&gt;"",$E9&lt;&gt;"",$F9&lt;&gt;""))</formula>
    </cfRule>
  </conditionalFormatting>
  <conditionalFormatting sqref="H22:H23 H43:H883">
    <cfRule type="expression" priority="36" dxfId="402">
      <formula>$S22="X"</formula>
    </cfRule>
  </conditionalFormatting>
  <conditionalFormatting sqref="I9:I20">
    <cfRule type="expression" priority="16" dxfId="401">
      <formula>$T9="X"</formula>
    </cfRule>
  </conditionalFormatting>
  <conditionalFormatting sqref="S9:S20">
    <cfRule type="cellIs" priority="7" dxfId="400" operator="equal">
      <formula>"1..1"</formula>
    </cfRule>
    <cfRule type="cellIs" priority="8" dxfId="399" operator="equal">
      <formula>"0..n"</formula>
    </cfRule>
    <cfRule type="cellIs" priority="9" dxfId="398" operator="equal">
      <formula>"0..1"</formula>
    </cfRule>
  </conditionalFormatting>
  <pageMargins left="0.69999999999999996" right="0.69999999999999996" top="0.29999999999999999" bottom="0.42500000000000004" header="0.29999999999999999" footer="0.29999999999999999"/>
  <pageSetup paperSize="9" orientation="portrait" horizontalDpi="300" verticalDpi="300"/>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priority="35" id="{00D3009D-001B-423A-A252-00D600E0001B}">
            <x14:dataBar maxLength="100" minLength="0" border="1" negativeBarBorderColorSameAsPositive="0">
              <x14:cfvo type="num">
                <xm:f>0</xm:f>
              </x14:cfvo>
              <x14:cfvo type="num">
                <xm:f>1</xm:f>
              </x14:cfvo>
              <x14:fillColor rgb="FF63C384"/>
              <x14:borderColor rgb="FF63C384"/>
              <x14:negativeFillColor indexed="2"/>
              <x14:negativeBorderColor indexed="2"/>
              <x14:axisColor indexed="64"/>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67" zoomScaleNormal="100" workbookViewId="0">
      <pane xSplit="7" ySplit="8" topLeftCell="H9" activePane="bottomRight" state="frozen"/>
      <selection pane="bottomRight" activeCell="B4" sqref="B4"/>
      <selection pane="bottomLeft" activeCell="A9" sqref="A9"/>
      <selection pane="topRight" activeCell="H1" sqref="H1"/>
    </sheetView>
  </sheetViews>
  <sheetFormatPr defaultColWidth="9.5" defaultRowHeight="12" customHeight="1"/>
  <cols>
    <col customWidth="1" min="1" max="1" style="128" width="4.5"/>
    <col customWidth="1" min="2" max="2" style="128" width="34.125"/>
    <col customWidth="1" min="3" max="3" style="128" width="27.125"/>
    <col customWidth="1" min="4" max="4" style="128" width="12.5"/>
    <col customWidth="1" min="5" max="5" style="128" width="23.625"/>
    <col customWidth="1" min="6" max="6" style="128" width="8.625"/>
    <col customWidth="1" min="7" max="7" style="96" width="9.125"/>
    <col customWidth="1" min="8" max="8" style="96" width="92"/>
    <col customWidth="1" min="9" max="9" style="225" width="22.375"/>
    <col customWidth="1" min="10" max="10" style="96" width="12"/>
    <col customWidth="1" min="11" max="11" style="159" width="16.125"/>
    <col customWidth="1" min="12" max="12" style="96" width="8.5"/>
    <col customWidth="1" min="13" max="13" style="96" width="12"/>
    <col customWidth="1" min="14" max="14" style="96" width="9.875"/>
    <col customWidth="1" min="15" max="15" style="96" width="11"/>
    <col customWidth="1" min="16" max="16" style="173" width="3.5"/>
    <col customWidth="1" min="17" max="17" style="96" width="10.5"/>
    <col customWidth="1" min="18" max="18" style="96" width="2.5"/>
    <col customWidth="1" min="19" max="19" style="96" width="18.5"/>
    <col customWidth="1" min="20" max="20" style="283" width="11.875"/>
    <col customWidth="1" min="21" max="23" style="96" width="16"/>
    <col customWidth="1" min="24" max="24" width="2.375"/>
    <col customWidth="1" min="25" max="25" style="179" width="22.625"/>
    <col customWidth="1" min="26" max="26" style="96" width="29.125"/>
    <col customWidth="1" min="27" max="27" style="159" width="24.5"/>
    <col customWidth="1" min="28" max="28" style="96" width="17.5"/>
    <col customWidth="1" min="30" max="30" style="96" width="8"/>
    <col customWidth="1" min="31" max="31" style="128" width="8.875"/>
    <col min="33" max="1013" style="128" width="9.5"/>
    <col customWidth="1" min="1014" max="1014" style="128" width="9"/>
    <col customWidth="1" min="1015" max="1016" width="9"/>
  </cols>
  <sheetData>
    <row r="1" ht="13.5" customHeight="1">
      <c r="A1" s="228" t="s">
        <v>910</v>
      </c>
      <c r="C1" s="129" t="s">
        <v>813</v>
      </c>
      <c r="E1" s="150" t="s">
        <v>814</v>
      </c>
      <c r="F1" s="157">
        <f>createCase3[[#Totals],[Métier]] / createCase3[[#Totals],[ID]]</f>
        <v>0</v>
      </c>
      <c r="G1" s="128"/>
      <c r="H1" s="429" t="s">
        <v>911</v>
      </c>
      <c r="I1" s="429"/>
      <c r="J1" s="429"/>
      <c r="O1" s="430" t="s">
        <v>816</v>
      </c>
      <c r="P1" s="430"/>
      <c r="AC1" s="96"/>
      <c r="AE1"/>
      <c r="AF1" s="128"/>
      <c r="ALZ1"/>
    </row>
    <row r="2" ht="13.5" customHeight="1">
      <c r="C2" s="141" t="s">
        <v>818</v>
      </c>
      <c r="D2" s="290"/>
      <c r="E2" s="152" t="s">
        <v>819</v>
      </c>
      <c r="F2" s="157">
        <f>createCase3[[#Totals],[NexSIS]] / createCase3[[#Totals],[ID]]</f>
        <v>0.83333333333333337</v>
      </c>
      <c r="G2" s="128"/>
      <c r="H2" s="429"/>
      <c r="I2" s="429"/>
      <c r="J2" s="429"/>
      <c r="AC2" s="96"/>
      <c r="AE2"/>
      <c r="AF2" s="128"/>
      <c r="ALZ2"/>
    </row>
    <row r="3" ht="13.5" customHeight="1">
      <c r="C3" s="142" t="s">
        <v>821</v>
      </c>
      <c r="E3" s="151" t="s">
        <v>822</v>
      </c>
      <c r="G3" s="128"/>
      <c r="AC3" s="96"/>
      <c r="AE3"/>
      <c r="AF3" s="128"/>
      <c r="ALZ3"/>
    </row>
    <row r="4" ht="13.5" customHeight="1">
      <c r="C4" s="143" t="s">
        <v>824</v>
      </c>
      <c r="E4" s="153" t="s">
        <v>825</v>
      </c>
      <c r="G4" s="137"/>
      <c r="AC4" s="96"/>
      <c r="AE4"/>
      <c r="AF4" s="128"/>
      <c r="ALZ4"/>
    </row>
    <row r="5"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ht="13.5" customHeight="1">
      <c r="C6" s="144" t="s">
        <v>827</v>
      </c>
      <c r="D6" s="138"/>
      <c r="F6" s="138"/>
      <c r="AC6" s="96"/>
      <c r="AE6"/>
      <c r="AF6" s="128"/>
      <c r="ALZ6"/>
    </row>
    <row r="7" ht="13.5" customHeight="1">
      <c r="A7"/>
      <c r="B7"/>
      <c r="C7" s="138"/>
      <c r="D7" s="138"/>
      <c r="E7" s="138"/>
      <c r="F7" s="138"/>
      <c r="L7" s="431" t="s">
        <v>828</v>
      </c>
      <c r="M7" s="431"/>
      <c r="N7" s="431"/>
      <c r="O7" s="431"/>
      <c r="V7" s="432" t="s">
        <v>829</v>
      </c>
      <c r="W7" s="432"/>
      <c r="AC7" s="431" t="s">
        <v>830</v>
      </c>
      <c r="AD7" s="431"/>
      <c r="AE7"/>
      <c r="AF7" s="128"/>
      <c r="ALZ7"/>
    </row>
    <row r="8" s="239" customFormat="1" ht="27.949999999999999"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224" customFormat="1" ht="13.5" customHeight="1">
      <c r="A9" s="225">
        <v>1</v>
      </c>
      <c r="B9" s="240" t="s">
        <v>916</v>
      </c>
      <c r="C9" s="241"/>
      <c r="D9" s="402"/>
      <c r="E9" s="402"/>
      <c r="F9" s="402"/>
      <c r="G9" s="402"/>
      <c r="H9" s="400" t="s">
        <v>917</v>
      </c>
      <c r="I9" s="403" t="s">
        <v>918</v>
      </c>
      <c r="J9" s="400"/>
      <c r="K9" s="403" t="s">
        <v>919</v>
      </c>
      <c r="L9" s="400"/>
      <c r="M9" s="400"/>
      <c r="N9" s="400"/>
      <c r="O9" s="400"/>
      <c r="P9" s="404"/>
      <c r="Q9" s="400" t="s">
        <v>820</v>
      </c>
      <c r="R9" s="400"/>
      <c r="S9" s="400" t="s">
        <v>863</v>
      </c>
      <c r="T9" s="405"/>
      <c r="U9" s="400"/>
      <c r="V9" s="406" t="s">
        <v>864</v>
      </c>
      <c r="W9" s="406" t="s">
        <v>864</v>
      </c>
      <c r="X9" s="232"/>
      <c r="Y9" s="407"/>
      <c r="Z9" s="400" t="s">
        <v>920</v>
      </c>
      <c r="AA9" s="408" t="s">
        <v>921</v>
      </c>
      <c r="AB9" s="400"/>
      <c r="AC9" s="405">
        <v>1</v>
      </c>
      <c r="AD9" s="405"/>
    </row>
    <row r="10" s="224" customFormat="1" ht="13.5" customHeight="1">
      <c r="A10" s="225">
        <v>2</v>
      </c>
      <c r="B10" s="240" t="s">
        <v>922</v>
      </c>
      <c r="C10" s="221"/>
      <c r="D10" s="221"/>
      <c r="E10" s="221"/>
      <c r="F10" s="221"/>
      <c r="G10" s="221"/>
      <c r="H10" s="400" t="s">
        <v>923</v>
      </c>
      <c r="I10" s="403" t="s">
        <v>924</v>
      </c>
      <c r="J10" s="400"/>
      <c r="K10" s="403" t="s">
        <v>925</v>
      </c>
      <c r="L10" s="400" t="s">
        <v>926</v>
      </c>
      <c r="M10" s="400" t="s">
        <v>927</v>
      </c>
      <c r="N10" s="400"/>
      <c r="O10" s="400"/>
      <c r="P10" s="404"/>
      <c r="Q10" s="400" t="s">
        <v>817</v>
      </c>
      <c r="R10" s="400"/>
      <c r="S10" s="400" t="s">
        <v>863</v>
      </c>
      <c r="T10" s="405"/>
      <c r="U10" s="400"/>
      <c r="V10" s="406" t="s">
        <v>864</v>
      </c>
      <c r="W10" s="406" t="s">
        <v>864</v>
      </c>
      <c r="X10" s="232"/>
      <c r="Y10" s="407"/>
      <c r="Z10" s="400"/>
      <c r="AA10" s="408"/>
      <c r="AB10" s="400"/>
      <c r="AC10" s="405"/>
      <c r="AD10" s="405"/>
    </row>
    <row r="11" s="224" customFormat="1" ht="13.5" customHeight="1">
      <c r="A11" s="225">
        <v>3</v>
      </c>
      <c r="B11" s="240" t="s">
        <v>928</v>
      </c>
      <c r="C11" s="241"/>
      <c r="D11" s="242"/>
      <c r="E11" s="242"/>
      <c r="F11" s="242"/>
      <c r="G11" s="242"/>
      <c r="H11" s="400" t="s">
        <v>929</v>
      </c>
      <c r="I11" s="403" t="s">
        <v>930</v>
      </c>
      <c r="J11" s="400"/>
      <c r="K11" s="403" t="s">
        <v>931</v>
      </c>
      <c r="L11" s="400"/>
      <c r="M11" s="400"/>
      <c r="N11" s="400"/>
      <c r="O11" s="400"/>
      <c r="P11" s="404"/>
      <c r="Q11" s="400" t="s">
        <v>820</v>
      </c>
      <c r="R11" s="400"/>
      <c r="S11" s="400" t="s">
        <v>879</v>
      </c>
      <c r="T11" s="405"/>
      <c r="U11" s="400" t="s">
        <v>932</v>
      </c>
      <c r="V11" s="406" t="s">
        <v>864</v>
      </c>
      <c r="W11" s="406" t="s">
        <v>864</v>
      </c>
      <c r="X11" s="232"/>
      <c r="Y11" s="407"/>
      <c r="Z11" s="400"/>
      <c r="AA11" s="408"/>
      <c r="AB11" s="400"/>
      <c r="AC11" s="405">
        <v>1</v>
      </c>
      <c r="AD11" s="405"/>
    </row>
    <row r="12" s="224" customFormat="1" ht="13.5" customHeight="1">
      <c r="A12" s="225">
        <v>4</v>
      </c>
      <c r="B12" s="240" t="s">
        <v>933</v>
      </c>
      <c r="C12" s="241"/>
      <c r="D12" s="242"/>
      <c r="E12" s="242"/>
      <c r="F12" s="242"/>
      <c r="G12" s="242"/>
      <c r="H12" s="400" t="s">
        <v>934</v>
      </c>
      <c r="I12" s="403" t="s">
        <v>935</v>
      </c>
      <c r="J12" s="400"/>
      <c r="K12" s="403" t="s">
        <v>936</v>
      </c>
      <c r="L12" s="400"/>
      <c r="M12" s="400"/>
      <c r="N12" s="400"/>
      <c r="O12" s="400"/>
      <c r="P12" s="404"/>
      <c r="Q12" s="400" t="s">
        <v>820</v>
      </c>
      <c r="R12" s="400"/>
      <c r="S12" s="400" t="s">
        <v>863</v>
      </c>
      <c r="T12" s="405"/>
      <c r="U12" s="400"/>
      <c r="V12" s="406" t="s">
        <v>864</v>
      </c>
      <c r="W12" s="406" t="s">
        <v>864</v>
      </c>
      <c r="X12" s="232"/>
      <c r="Y12" s="407"/>
      <c r="Z12" s="400"/>
      <c r="AA12" s="408"/>
      <c r="AB12" s="400"/>
      <c r="AC12" s="405">
        <v>1</v>
      </c>
      <c r="AD12" s="405"/>
    </row>
    <row r="13" s="224" customFormat="1" ht="13.5" customHeight="1">
      <c r="A13" s="225">
        <v>5</v>
      </c>
      <c r="B13" s="240" t="s">
        <v>937</v>
      </c>
      <c r="C13" s="241"/>
      <c r="D13" s="242"/>
      <c r="E13" s="242"/>
      <c r="F13" s="242"/>
      <c r="G13" s="242"/>
      <c r="H13" s="400" t="s">
        <v>938</v>
      </c>
      <c r="I13" s="403"/>
      <c r="J13" s="400"/>
      <c r="K13" s="403" t="s">
        <v>939</v>
      </c>
      <c r="L13" s="400"/>
      <c r="M13" s="400"/>
      <c r="N13" s="400"/>
      <c r="O13" s="400"/>
      <c r="P13" s="404"/>
      <c r="Q13" s="400" t="s">
        <v>820</v>
      </c>
      <c r="R13" s="400"/>
      <c r="S13" s="400" t="s">
        <v>863</v>
      </c>
      <c r="T13" s="405"/>
      <c r="U13" s="400"/>
      <c r="V13" s="406" t="s">
        <v>864</v>
      </c>
      <c r="W13" s="406" t="s">
        <v>864</v>
      </c>
      <c r="X13" s="232"/>
      <c r="Y13" s="407"/>
      <c r="Z13" s="400"/>
      <c r="AA13" s="408"/>
      <c r="AB13" s="400"/>
      <c r="AC13" s="405">
        <v>1</v>
      </c>
      <c r="AD13" s="405"/>
    </row>
    <row r="14" s="224" customFormat="1" ht="13.5" customHeight="1">
      <c r="A14" s="225">
        <v>6</v>
      </c>
      <c r="B14" s="240" t="s">
        <v>940</v>
      </c>
      <c r="C14" s="402"/>
      <c r="D14" s="242"/>
      <c r="E14" s="242"/>
      <c r="F14" s="242"/>
      <c r="G14" s="242"/>
      <c r="H14" s="400" t="s">
        <v>941</v>
      </c>
      <c r="I14" s="403"/>
      <c r="J14" s="400"/>
      <c r="K14" s="403" t="s">
        <v>942</v>
      </c>
      <c r="L14" s="400"/>
      <c r="M14" s="400"/>
      <c r="N14" s="400"/>
      <c r="O14" s="400"/>
      <c r="P14" s="404"/>
      <c r="Q14" s="400" t="s">
        <v>817</v>
      </c>
      <c r="R14" s="400"/>
      <c r="S14" s="400" t="s">
        <v>875</v>
      </c>
      <c r="T14" s="405"/>
      <c r="U14" s="400"/>
      <c r="V14" s="406" t="s">
        <v>864</v>
      </c>
      <c r="W14" s="406" t="s">
        <v>864</v>
      </c>
      <c r="X14" s="232"/>
      <c r="Y14" s="407"/>
      <c r="Z14" s="400"/>
      <c r="AA14" s="408"/>
      <c r="AB14" s="400"/>
      <c r="AC14" s="405">
        <v>1</v>
      </c>
      <c r="AD14" s="405"/>
    </row>
    <row r="15"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40">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5">
        <f>SUBTOTAL(103,createCase3[Priorisation])</f>
        <v>0</v>
      </c>
      <c r="Q15" s="225"/>
      <c r="R15" s="225">
        <f>SUBTOTAL(103,createCase3[Objet])</f>
        <v>0</v>
      </c>
      <c r="S15" s="225">
        <f>SUBTOTAL(103,createCase3[Format (ou type)])</f>
        <v>6</v>
      </c>
      <c r="T15" s="279"/>
      <c r="U15" s="225"/>
      <c r="V15" s="225"/>
      <c r="W15" s="225"/>
      <c r="Y15" s="276">
        <f>SUBTOTAL(103,createCase3[Commentaire Hub Santé])</f>
        <v>0</v>
      </c>
      <c r="Z15" s="225">
        <f>SUBTOTAL(103,createCase3[Commentaire Philippe Dreyfus])</f>
        <v>1</v>
      </c>
      <c r="AA15" s="240"/>
      <c r="AB15" s="225">
        <f>SUBTOTAL(103,createCase3[Commentaire Yann Penverne])</f>
        <v>0</v>
      </c>
      <c r="AC15" s="225">
        <f>SUBTOTAL(103,createCase3[NexSIS])-COUNTIFS(createCase3[NexSIS],"=X")</f>
        <v>5</v>
      </c>
      <c r="AD15" s="225">
        <f>SUBTOTAL(103,createCase3[Métier])-COUNTIFS(createCase3[Métier],"=X")</f>
        <v>0</v>
      </c>
    </row>
    <row r="16"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128" customFormat="1" ht="12" customHeight="1">
      <c r="A17" s="129"/>
      <c r="B17" s="129"/>
      <c r="C17" s="129"/>
      <c r="D17" s="129"/>
      <c r="E17" s="129"/>
      <c r="F17" s="129"/>
      <c r="G17" s="96"/>
      <c r="H17" s="96"/>
      <c r="I17" s="225"/>
      <c r="J17" s="96"/>
      <c r="K17" s="159"/>
      <c r="L17" s="96"/>
      <c r="M17" s="96"/>
      <c r="N17" s="96"/>
      <c r="O17" s="96"/>
      <c r="P17" s="173"/>
      <c r="Q17" s="96"/>
      <c r="R17" s="96"/>
      <c r="S17" s="96"/>
      <c r="T17" s="283"/>
      <c r="U17" s="96"/>
      <c r="V17" s="96"/>
      <c r="W17" s="96"/>
      <c r="X17"/>
      <c r="Y17" s="179"/>
      <c r="Z17" s="96"/>
      <c r="AA17" s="159"/>
      <c r="AB17" s="96"/>
      <c r="AD17" s="96"/>
      <c r="AMA17"/>
      <c r="AMB17"/>
      <c r="AMC17"/>
    </row>
    <row r="18" s="128" customFormat="1" ht="12" customHeight="1">
      <c r="I18" s="224"/>
      <c r="P18" s="174"/>
      <c r="R18" s="96"/>
      <c r="S18" s="96"/>
      <c r="T18" s="283"/>
      <c r="U18" s="96"/>
      <c r="V18" s="96"/>
      <c r="W18" s="96"/>
      <c r="X18"/>
      <c r="Y18" s="179"/>
      <c r="Z18" s="96"/>
      <c r="AA18" s="159"/>
      <c r="AB18" s="96"/>
      <c r="AD18" s="96"/>
      <c r="AMA18"/>
      <c r="AMB18"/>
      <c r="AMC18"/>
    </row>
    <row r="19" s="128" customFormat="1" ht="12" customHeight="1">
      <c r="I19" s="224"/>
      <c r="P19" s="174"/>
      <c r="R19" s="96"/>
      <c r="S19" s="96"/>
      <c r="T19" s="283"/>
      <c r="U19" s="96"/>
      <c r="V19" s="96"/>
      <c r="W19" s="96"/>
      <c r="X19"/>
      <c r="Y19" s="179"/>
      <c r="Z19" s="96"/>
      <c r="AA19" s="159"/>
      <c r="AB19" s="96"/>
      <c r="AD19" s="96"/>
      <c r="AMA19"/>
      <c r="AMB19"/>
      <c r="AMC19"/>
    </row>
    <row r="20" s="128" customFormat="1" ht="12" customHeight="1">
      <c r="I20" s="224"/>
      <c r="P20" s="174"/>
      <c r="R20" s="96"/>
      <c r="S20" s="96"/>
      <c r="T20" s="283"/>
      <c r="U20" s="96"/>
      <c r="V20" s="96"/>
      <c r="W20" s="96"/>
      <c r="X20"/>
      <c r="Y20" s="179"/>
      <c r="Z20" s="96"/>
      <c r="AA20" s="159"/>
      <c r="AB20" s="96"/>
      <c r="AD20" s="96"/>
      <c r="AMA20"/>
      <c r="AMB20"/>
      <c r="AMC20"/>
    </row>
    <row r="21" s="128" customFormat="1" ht="12" customHeight="1">
      <c r="I21" s="224"/>
      <c r="P21" s="174"/>
      <c r="R21" s="96"/>
      <c r="S21" s="96"/>
      <c r="T21" s="283"/>
      <c r="U21" s="96"/>
      <c r="V21" s="96"/>
      <c r="W21" s="96"/>
      <c r="X21"/>
      <c r="Y21" s="179"/>
      <c r="Z21" s="96"/>
      <c r="AA21" s="159"/>
      <c r="AB21" s="96"/>
      <c r="AD21" s="96"/>
      <c r="AMA21"/>
      <c r="AMB21"/>
      <c r="AMC21"/>
    </row>
    <row r="22" ht="12" customHeight="1">
      <c r="G22" s="128"/>
      <c r="H22" s="128"/>
      <c r="I22" s="224"/>
      <c r="J22" s="128"/>
      <c r="K22" s="128"/>
      <c r="L22" s="128"/>
      <c r="M22" s="128"/>
      <c r="N22" s="128"/>
      <c r="O22" s="128"/>
      <c r="P22" s="174"/>
      <c r="Q22" s="128"/>
    </row>
    <row r="23" s="117" customFormat="1" ht="12" customHeight="1">
      <c r="A23" s="128"/>
      <c r="B23" s="128"/>
      <c r="C23" s="128"/>
      <c r="D23" s="128"/>
      <c r="E23" s="128"/>
      <c r="F23" s="128"/>
      <c r="G23" s="96"/>
      <c r="H23" s="96"/>
      <c r="I23" s="225"/>
      <c r="J23" s="96"/>
      <c r="K23" s="159"/>
      <c r="L23" s="96"/>
      <c r="M23" s="96"/>
      <c r="N23" s="96"/>
      <c r="O23" s="96"/>
      <c r="P23" s="173"/>
      <c r="Q23" s="96"/>
      <c r="R23" s="96"/>
      <c r="S23" s="96"/>
      <c r="T23" s="283"/>
      <c r="U23" s="96"/>
      <c r="V23" s="96"/>
      <c r="W23" s="96"/>
      <c r="X23"/>
      <c r="Y23" s="179"/>
      <c r="Z23" s="96"/>
      <c r="AA23" s="161"/>
      <c r="AB23" s="96"/>
      <c r="AD23" s="96"/>
      <c r="AMB23"/>
    </row>
    <row r="24" ht="12" customHeight="1">
      <c r="A24" s="117"/>
      <c r="B24" s="117"/>
      <c r="C24" s="117"/>
      <c r="D24" s="117"/>
      <c r="E24" s="117"/>
      <c r="F24" s="117"/>
      <c r="G24" s="117"/>
      <c r="H24" s="117"/>
      <c r="I24" s="252"/>
      <c r="J24" s="117"/>
      <c r="K24" s="117"/>
      <c r="L24" s="117"/>
      <c r="M24" s="117"/>
      <c r="N24" s="117"/>
      <c r="O24" s="117"/>
      <c r="P24" s="189"/>
      <c r="Q24" s="117"/>
    </row>
    <row r="25" ht="12" customHeight="1">
      <c r="R25" s="112"/>
      <c r="S25" s="112"/>
      <c r="T25" s="125"/>
      <c r="U25" s="112"/>
      <c r="V25" s="112"/>
      <c r="W25" s="112"/>
      <c r="Y25" s="180"/>
      <c r="Z25" s="112"/>
      <c r="AB25" s="112"/>
      <c r="AD25" s="112"/>
    </row>
    <row r="37" s="96" customFormat="1" ht="12" customHeight="1">
      <c r="A37" s="130"/>
      <c r="B37" s="130"/>
      <c r="C37" s="130"/>
      <c r="D37" s="130"/>
      <c r="E37" s="130"/>
      <c r="F37" s="130"/>
      <c r="I37" s="225"/>
      <c r="K37" s="159"/>
      <c r="P37" s="173"/>
      <c r="T37" s="283"/>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96" customFormat="1" ht="12" customHeight="1">
      <c r="A38" s="130"/>
      <c r="B38" s="130"/>
      <c r="C38" s="130"/>
      <c r="D38" s="130"/>
      <c r="E38" s="130"/>
      <c r="F38" s="130"/>
      <c r="I38" s="225"/>
      <c r="K38" s="159"/>
      <c r="P38" s="173"/>
      <c r="T38" s="283"/>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96" customFormat="1" ht="12" customHeight="1">
      <c r="A39" s="130"/>
      <c r="B39" s="130"/>
      <c r="C39" s="130"/>
      <c r="D39" s="130"/>
      <c r="E39" s="130"/>
      <c r="F39" s="130"/>
      <c r="I39" s="225"/>
      <c r="K39" s="159"/>
      <c r="P39" s="173"/>
      <c r="T39" s="283"/>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96" customFormat="1" ht="12" customHeight="1">
      <c r="A40" s="130"/>
      <c r="B40" s="130"/>
      <c r="C40" s="130"/>
      <c r="D40" s="130"/>
      <c r="E40" s="130"/>
      <c r="F40" s="130"/>
      <c r="I40" s="225"/>
      <c r="K40" s="159"/>
      <c r="P40" s="173"/>
      <c r="T40" s="283"/>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96" customFormat="1" ht="12" customHeight="1">
      <c r="A41" s="130"/>
      <c r="B41" s="130"/>
      <c r="C41" s="130"/>
      <c r="D41" s="130"/>
      <c r="E41" s="130"/>
      <c r="F41" s="130"/>
      <c r="I41" s="225"/>
      <c r="K41" s="159"/>
      <c r="P41" s="173"/>
      <c r="T41" s="283"/>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96" customFormat="1" ht="12" customHeight="1">
      <c r="A42" s="130"/>
      <c r="B42" s="130"/>
      <c r="C42" s="130"/>
      <c r="D42" s="130"/>
      <c r="E42" s="130"/>
      <c r="F42" s="130"/>
      <c r="I42" s="225"/>
      <c r="K42" s="159"/>
      <c r="P42" s="173"/>
      <c r="T42" s="283"/>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96" customFormat="1" ht="12" customHeight="1">
      <c r="A43" s="130"/>
      <c r="B43" s="130"/>
      <c r="C43" s="130"/>
      <c r="D43" s="130"/>
      <c r="E43" s="130"/>
      <c r="F43" s="130"/>
      <c r="I43" s="225"/>
      <c r="K43" s="159"/>
      <c r="P43" s="173"/>
      <c r="T43" s="283"/>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96" customFormat="1" ht="12" customHeight="1">
      <c r="A44" s="130"/>
      <c r="B44" s="130"/>
      <c r="C44" s="130"/>
      <c r="D44" s="130"/>
      <c r="E44" s="130"/>
      <c r="F44" s="130"/>
      <c r="I44" s="225"/>
      <c r="K44" s="159"/>
      <c r="P44" s="173"/>
      <c r="T44" s="283"/>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96" customFormat="1" ht="12" customHeight="1">
      <c r="A45" s="129"/>
      <c r="B45" s="129"/>
      <c r="C45" s="129"/>
      <c r="D45" s="129"/>
      <c r="E45" s="129"/>
      <c r="F45" s="129"/>
      <c r="I45" s="225"/>
      <c r="K45" s="159"/>
      <c r="P45" s="173"/>
      <c r="T45" s="283"/>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96" customFormat="1" ht="12" customHeight="1">
      <c r="A46" s="129"/>
      <c r="B46" s="129"/>
      <c r="C46" s="129"/>
      <c r="D46" s="129"/>
      <c r="E46" s="129"/>
      <c r="F46" s="129"/>
      <c r="I46" s="225"/>
      <c r="K46" s="159"/>
      <c r="P46" s="173"/>
      <c r="T46" s="283"/>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96" customFormat="1" ht="12" customHeight="1">
      <c r="A47" s="129"/>
      <c r="B47" s="129"/>
      <c r="C47" s="129"/>
      <c r="D47" s="129"/>
      <c r="E47" s="129"/>
      <c r="F47" s="129"/>
      <c r="I47" s="225"/>
      <c r="K47" s="159"/>
      <c r="P47" s="173"/>
      <c r="T47" s="283"/>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ht="12" customHeight="1">
      <c r="A48" s="129"/>
      <c r="B48" s="129"/>
      <c r="C48" s="129"/>
      <c r="D48" s="129"/>
      <c r="E48" s="129"/>
      <c r="F48" s="129"/>
    </row>
    <row r="49" ht="12" customHeight="1">
      <c r="A49" s="129"/>
      <c r="B49" s="129"/>
      <c r="C49" s="129"/>
      <c r="D49" s="129"/>
      <c r="E49" s="129"/>
      <c r="F49" s="129"/>
    </row>
    <row r="50" ht="12" customHeight="1">
      <c r="A50" s="129"/>
      <c r="B50" s="129"/>
      <c r="C50" s="129"/>
      <c r="D50" s="129"/>
      <c r="E50" s="129"/>
      <c r="F50" s="129"/>
    </row>
    <row r="51" ht="12" customHeight="1">
      <c r="A51" s="129"/>
      <c r="B51" s="129"/>
      <c r="C51" s="129"/>
      <c r="D51" s="129"/>
      <c r="E51" s="129"/>
      <c r="F51" s="129"/>
    </row>
    <row r="52" s="117" customFormat="1" ht="12" customHeight="1">
      <c r="A52" s="129"/>
      <c r="B52" s="129"/>
      <c r="C52" s="129"/>
      <c r="D52" s="129"/>
      <c r="E52" s="129"/>
      <c r="F52" s="129"/>
      <c r="G52" s="96"/>
      <c r="H52" s="96"/>
      <c r="I52" s="225"/>
      <c r="J52" s="96"/>
      <c r="K52" s="159"/>
      <c r="L52" s="96"/>
      <c r="M52" s="96"/>
      <c r="N52" s="96"/>
      <c r="O52" s="96"/>
      <c r="P52" s="173"/>
      <c r="Q52" s="96"/>
      <c r="R52" s="96"/>
      <c r="S52" s="96"/>
      <c r="T52" s="283"/>
      <c r="U52" s="96"/>
      <c r="V52" s="96"/>
      <c r="W52" s="96"/>
      <c r="X52"/>
      <c r="Y52" s="179"/>
      <c r="Z52" s="96"/>
      <c r="AA52" s="161"/>
      <c r="AB52" s="96"/>
      <c r="AD52" s="96"/>
      <c r="AMB52"/>
    </row>
    <row r="53" s="117" customFormat="1" ht="12" customHeight="1">
      <c r="A53" s="130"/>
      <c r="B53" s="130"/>
      <c r="C53" s="130"/>
      <c r="D53" s="130"/>
      <c r="E53" s="130"/>
      <c r="F53" s="130"/>
      <c r="G53" s="96"/>
      <c r="H53" s="96"/>
      <c r="I53" s="225"/>
      <c r="J53" s="96"/>
      <c r="K53" s="159"/>
      <c r="L53" s="96"/>
      <c r="M53" s="96"/>
      <c r="N53" s="96"/>
      <c r="O53" s="96"/>
      <c r="P53" s="173"/>
      <c r="Q53" s="96"/>
      <c r="R53" s="96"/>
      <c r="S53" s="96"/>
      <c r="T53" s="283"/>
      <c r="U53" s="96"/>
      <c r="V53" s="96"/>
      <c r="W53" s="96"/>
      <c r="X53"/>
      <c r="Y53" s="179"/>
      <c r="Z53" s="96"/>
      <c r="AA53" s="161"/>
      <c r="AB53" s="96"/>
      <c r="AD53" s="96"/>
      <c r="AMB53"/>
    </row>
    <row r="54" s="117" customFormat="1" ht="12" customHeight="1">
      <c r="A54" s="123"/>
      <c r="B54" s="123"/>
      <c r="C54" s="123"/>
      <c r="D54" s="123"/>
      <c r="E54" s="123"/>
      <c r="F54" s="123"/>
      <c r="G54" s="112"/>
      <c r="H54" s="112"/>
      <c r="I54" s="282"/>
      <c r="J54" s="112"/>
      <c r="K54" s="161"/>
      <c r="L54" s="112"/>
      <c r="M54" s="112"/>
      <c r="N54" s="112"/>
      <c r="O54" s="112"/>
      <c r="P54" s="190"/>
      <c r="Q54" s="112"/>
      <c r="R54" s="112"/>
      <c r="S54" s="112"/>
      <c r="T54" s="125"/>
      <c r="U54" s="112"/>
      <c r="V54" s="112"/>
      <c r="W54" s="112"/>
      <c r="X54"/>
      <c r="Y54" s="180"/>
      <c r="Z54" s="112"/>
      <c r="AA54" s="161"/>
      <c r="AB54" s="112"/>
      <c r="AD54" s="112"/>
      <c r="AMB54"/>
    </row>
    <row r="55" s="117" customFormat="1" ht="12" customHeight="1">
      <c r="A55" s="123"/>
      <c r="B55" s="123"/>
      <c r="C55" s="123"/>
      <c r="D55" s="123"/>
      <c r="E55" s="123"/>
      <c r="F55" s="123"/>
      <c r="G55" s="112"/>
      <c r="H55" s="112"/>
      <c r="I55" s="282"/>
      <c r="J55" s="112"/>
      <c r="K55" s="161"/>
      <c r="L55" s="112"/>
      <c r="M55" s="112"/>
      <c r="N55" s="112"/>
      <c r="O55" s="112"/>
      <c r="P55" s="190"/>
      <c r="Q55" s="112"/>
      <c r="R55" s="112"/>
      <c r="S55" s="112"/>
      <c r="T55" s="125"/>
      <c r="U55" s="112"/>
      <c r="V55" s="112"/>
      <c r="W55" s="112"/>
      <c r="X55"/>
      <c r="Y55" s="180"/>
      <c r="Z55" s="112"/>
      <c r="AA55" s="161"/>
      <c r="AB55" s="112"/>
      <c r="AD55" s="112"/>
      <c r="AMB55"/>
    </row>
    <row r="56" s="117" customFormat="1" ht="12" customHeight="1">
      <c r="A56" s="123"/>
      <c r="B56" s="123"/>
      <c r="C56" s="123"/>
      <c r="D56" s="123"/>
      <c r="E56" s="123"/>
      <c r="F56" s="123"/>
      <c r="G56" s="112"/>
      <c r="H56" s="112"/>
      <c r="I56" s="282"/>
      <c r="J56" s="112"/>
      <c r="K56" s="161"/>
      <c r="L56" s="112"/>
      <c r="M56" s="112"/>
      <c r="N56" s="112"/>
      <c r="O56" s="112"/>
      <c r="P56" s="190"/>
      <c r="Q56" s="112"/>
      <c r="R56" s="112"/>
      <c r="S56" s="112"/>
      <c r="T56" s="125"/>
      <c r="U56" s="112"/>
      <c r="V56" s="112"/>
      <c r="W56" s="112"/>
      <c r="X56"/>
      <c r="Y56" s="180"/>
      <c r="Z56" s="112"/>
      <c r="AA56" s="161"/>
      <c r="AB56" s="112"/>
      <c r="AD56" s="112"/>
      <c r="AMB56"/>
    </row>
    <row r="57" s="117" customFormat="1" ht="12" customHeight="1">
      <c r="A57" s="123"/>
      <c r="B57" s="123"/>
      <c r="C57" s="123"/>
      <c r="D57" s="123"/>
      <c r="E57" s="123"/>
      <c r="F57" s="123"/>
      <c r="G57" s="112"/>
      <c r="H57" s="112"/>
      <c r="I57" s="282"/>
      <c r="J57" s="112"/>
      <c r="K57" s="161"/>
      <c r="L57" s="112"/>
      <c r="M57" s="112"/>
      <c r="N57" s="112"/>
      <c r="O57" s="112"/>
      <c r="P57" s="190"/>
      <c r="Q57" s="112"/>
      <c r="R57" s="112"/>
      <c r="S57" s="112"/>
      <c r="T57" s="125"/>
      <c r="U57" s="112"/>
      <c r="V57" s="112"/>
      <c r="W57" s="112"/>
      <c r="X57"/>
      <c r="Y57" s="180"/>
      <c r="Z57" s="112"/>
      <c r="AA57" s="161"/>
      <c r="AB57" s="112"/>
      <c r="AD57" s="112"/>
      <c r="AMB57"/>
    </row>
    <row r="58" s="117" customFormat="1" ht="12" customHeight="1">
      <c r="A58" s="123"/>
      <c r="B58" s="123"/>
      <c r="C58" s="123"/>
      <c r="D58" s="123"/>
      <c r="E58" s="123"/>
      <c r="F58" s="123"/>
      <c r="G58" s="112"/>
      <c r="H58" s="112"/>
      <c r="I58" s="282"/>
      <c r="J58" s="112"/>
      <c r="K58" s="161"/>
      <c r="L58" s="112"/>
      <c r="M58" s="112"/>
      <c r="N58" s="112"/>
      <c r="O58" s="112"/>
      <c r="P58" s="190"/>
      <c r="Q58" s="112"/>
      <c r="R58" s="112"/>
      <c r="S58" s="112"/>
      <c r="T58" s="125"/>
      <c r="U58" s="112"/>
      <c r="V58" s="112"/>
      <c r="W58" s="112"/>
      <c r="X58"/>
      <c r="Y58" s="180"/>
      <c r="Z58" s="112"/>
      <c r="AA58" s="161"/>
      <c r="AB58" s="112"/>
      <c r="AD58" s="112"/>
      <c r="AMB58"/>
    </row>
    <row r="59" ht="12" customHeight="1">
      <c r="A59" s="123"/>
      <c r="B59" s="123"/>
      <c r="C59" s="123"/>
      <c r="D59" s="123"/>
      <c r="E59" s="123"/>
      <c r="F59" s="123"/>
      <c r="G59" s="112"/>
      <c r="H59" s="112"/>
      <c r="I59" s="282"/>
      <c r="J59" s="112"/>
      <c r="K59" s="161"/>
      <c r="L59" s="112"/>
      <c r="M59" s="112"/>
      <c r="N59" s="112"/>
      <c r="O59" s="112"/>
      <c r="P59" s="190"/>
      <c r="Q59" s="112"/>
      <c r="R59" s="112"/>
      <c r="S59" s="112"/>
      <c r="T59" s="125"/>
      <c r="U59" s="112"/>
      <c r="V59" s="112"/>
      <c r="W59" s="112"/>
      <c r="Y59" s="180"/>
      <c r="Z59" s="112"/>
      <c r="AB59" s="112"/>
      <c r="AD59" s="112"/>
    </row>
    <row r="60" ht="12" customHeight="1">
      <c r="A60" s="123"/>
      <c r="B60" s="123"/>
      <c r="C60" s="123"/>
      <c r="D60" s="123"/>
      <c r="E60" s="123"/>
      <c r="F60" s="123"/>
      <c r="G60" s="112"/>
      <c r="H60" s="112"/>
      <c r="I60" s="282"/>
      <c r="J60" s="112"/>
      <c r="K60" s="161"/>
      <c r="L60" s="112"/>
      <c r="M60" s="112"/>
      <c r="N60" s="112"/>
      <c r="O60" s="112"/>
      <c r="P60" s="190"/>
      <c r="Q60" s="112"/>
      <c r="R60" s="112"/>
      <c r="S60" s="112"/>
      <c r="T60" s="125"/>
      <c r="U60" s="112"/>
      <c r="V60" s="112"/>
      <c r="W60" s="112"/>
      <c r="Y60" s="180"/>
      <c r="Z60" s="112"/>
      <c r="AB60" s="112"/>
      <c r="AD60" s="112"/>
    </row>
    <row r="61" ht="12" customHeight="1">
      <c r="A61" s="130"/>
      <c r="B61" s="130"/>
      <c r="C61" s="130"/>
      <c r="D61" s="130"/>
      <c r="E61" s="130"/>
      <c r="F61" s="130"/>
    </row>
    <row r="62" ht="12" customHeight="1">
      <c r="A62" s="130"/>
      <c r="B62" s="130"/>
      <c r="C62" s="130"/>
      <c r="D62" s="130"/>
      <c r="E62" s="130"/>
      <c r="F62" s="130"/>
    </row>
    <row r="63" ht="12" customHeight="1">
      <c r="A63" s="130"/>
      <c r="B63" s="130"/>
      <c r="C63" s="130"/>
      <c r="D63" s="130"/>
      <c r="E63" s="130"/>
      <c r="F63" s="130"/>
    </row>
    <row r="64" s="96" customFormat="1" ht="12" customHeight="1">
      <c r="A64" s="136"/>
      <c r="B64" s="136"/>
      <c r="C64" s="136"/>
      <c r="D64" s="136"/>
      <c r="E64" s="136"/>
      <c r="F64" s="136"/>
      <c r="I64" s="225"/>
      <c r="K64" s="159"/>
      <c r="P64" s="173"/>
      <c r="T64" s="283"/>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96" customFormat="1" ht="12" customHeight="1">
      <c r="A65" s="136"/>
      <c r="B65" s="136"/>
      <c r="C65" s="136"/>
      <c r="D65" s="136"/>
      <c r="E65" s="136"/>
      <c r="F65" s="136"/>
      <c r="I65" s="225"/>
      <c r="K65" s="159"/>
      <c r="P65" s="173"/>
      <c r="T65" s="283"/>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priority="78" dxfId="335">
      <formula>OR($AD16="X",$AB16="X")</formula>
    </cfRule>
    <cfRule type="expression" priority="79" dxfId="334">
      <formula>AND($AD16=1,$AB16=1)</formula>
    </cfRule>
    <cfRule type="expression" priority="80" dxfId="333">
      <formula>$AD16=1</formula>
    </cfRule>
    <cfRule type="expression" priority="81" dxfId="332">
      <formula>$AB16=1</formula>
    </cfRule>
  </conditionalFormatting>
  <conditionalFormatting sqref="A9:G14">
    <cfRule type="expression" priority="23" dxfId="331">
      <formula>OR($AD9="X",$AC9="X")</formula>
    </cfRule>
    <cfRule type="expression" priority="25" dxfId="330">
      <formula>AND($AD9=1,$AC9=1)</formula>
    </cfRule>
    <cfRule type="expression" priority="26" dxfId="329">
      <formula>$AD9=1</formula>
    </cfRule>
    <cfRule type="expression" priority="27" dxfId="328">
      <formula>$AC9=1</formula>
    </cfRule>
    <cfRule type="expression" priority="28" dxfId="327">
      <formula>AND(NOT(ISBLANK($W9)),ISBLANK($AC9),ISBLANK($AD9))</formula>
    </cfRule>
  </conditionalFormatting>
  <conditionalFormatting sqref="C9:C14">
    <cfRule type="expression" priority="22" dxfId="326">
      <formula>AND($R9="X",$B9&lt;&gt;"")</formula>
    </cfRule>
  </conditionalFormatting>
  <conditionalFormatting sqref="D9:D14">
    <cfRule type="expression" priority="24" dxfId="325">
      <formula>AND($R9="X",OR($B9&lt;&gt;"",$C9&lt;&gt;""))</formula>
    </cfRule>
  </conditionalFormatting>
  <conditionalFormatting sqref="E9:E14">
    <cfRule type="expression" priority="19" dxfId="324">
      <formula>AND($R9="X",OR($B9&lt;&gt;"",$C9&lt;&gt;"",$D9&lt;&gt;""))</formula>
    </cfRule>
  </conditionalFormatting>
  <conditionalFormatting sqref="F9:F14">
    <cfRule type="expression" priority="20" dxfId="323">
      <formula>AND($R9="X",OR($B9&lt;&gt;"",$C9&lt;&gt;"",$D9&lt;&gt;"",$E9&lt;&gt;""))</formula>
    </cfRule>
  </conditionalFormatting>
  <conditionalFormatting sqref="G9:G14">
    <cfRule type="expression" priority="21" dxfId="322">
      <formula>AND($R9="X",OR($B9&lt;&gt;"",$C9&lt;&gt;"",$D9&lt;&gt;"",$E9&lt;&gt;"",$F9&lt;&gt;""))</formula>
    </cfRule>
  </conditionalFormatting>
  <conditionalFormatting sqref="H16:H17 H37:H877">
    <cfRule type="expression" priority="77" dxfId="321">
      <formula>$Q16="X"</formula>
    </cfRule>
  </conditionalFormatting>
  <conditionalFormatting sqref="I9:I14">
    <cfRule type="expression" priority="18" dxfId="320">
      <formula>$R9="X"</formula>
    </cfRule>
  </conditionalFormatting>
  <conditionalFormatting sqref="Q9:Q14">
    <cfRule type="cellIs" priority="2" dxfId="319" operator="equal">
      <formula>"1..1"</formula>
    </cfRule>
    <cfRule type="cellIs" priority="3" dxfId="318" operator="equal">
      <formula>"0..n"</formula>
    </cfRule>
    <cfRule type="cellIs" priority="4" dxfId="317" operator="equal">
      <formula>"0..1"</formula>
    </cfRule>
  </conditionalFormatting>
  <pageMargins left="0.69999999999999996" right="0.69999999999999996" top="0.29999999999999999" bottom="0.42500000000000004" header="0.29999999999999999" footer="0.29999999999999999"/>
  <pageSetup paperSize="9" orientation="portrait" horizontalDpi="300" verticalDpi="300"/>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priority="76" id="{000700CF-003C-4049-8C19-0008009B006E}">
            <x14:dataBar maxLength="100" minLength="0" border="1"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abSelected="1" zoomScale="70" zoomScaleNormal="70" workbookViewId="0">
      <pane xSplit="7" ySplit="8" topLeftCell="Q160" activePane="bottomRight" state="frozen"/>
      <selection pane="bottomRight" activeCell="T179" sqref="T179"/>
      <selection pane="bottomLeft" activeCell="A9" sqref="A9"/>
      <selection pane="topRight" activeCell="H1" sqref="H1"/>
    </sheetView>
  </sheetViews>
  <sheetFormatPr defaultColWidth="9.5" defaultRowHeight="12" customHeight="1"/>
  <cols>
    <col customWidth="1" min="1" max="1" style="128" width="4.5"/>
    <col customWidth="1" min="2" max="2" style="128" width="34.125"/>
    <col customWidth="1" min="3" max="3" style="128" width="31.875"/>
    <col customWidth="1" min="4" max="4" style="128" width="41.625"/>
    <col customWidth="1" min="5" max="5" style="128" width="23.625"/>
    <col customWidth="1" min="6" max="6" style="128" width="8.625"/>
    <col customWidth="1" min="7" max="7" style="96" width="14.625"/>
    <col customWidth="1" min="8" max="8" style="96" width="92"/>
    <col customWidth="1" min="9" max="9" style="225" width="22.375"/>
    <col customWidth="1" min="10" max="10" style="96" width="12"/>
    <col customWidth="1" min="11" max="11" style="159" width="16.125"/>
    <col customWidth="1" min="12" max="12" style="96" width="8.5"/>
    <col customWidth="1" min="13" max="13" style="96" width="12"/>
    <col customWidth="1" min="14" max="14" style="96" width="9.875"/>
    <col customWidth="1" min="15" max="15" style="96" width="11"/>
    <col customWidth="1" min="16" max="16" style="173" width="5.875"/>
    <col customWidth="1" min="17" max="17" style="96" width="10.5"/>
    <col customWidth="1" min="18" max="18" style="96" width="2.5"/>
    <col customWidth="1" min="19" max="19" style="96" width="18.5"/>
    <col customWidth="1" min="20" max="20" style="283" width="11.875"/>
    <col customWidth="1" min="21" max="23" style="96" width="16"/>
    <col customWidth="1" min="24" max="24" width="2.375"/>
    <col customWidth="1" min="25" max="25" style="179" width="22.625"/>
    <col customWidth="1" min="26" max="26" style="96" width="29.125"/>
    <col customWidth="1" min="27" max="27" style="159" width="24.5"/>
    <col customWidth="1" min="28" max="28" style="96" width="17.5"/>
    <col customWidth="1" min="30" max="30" style="96" width="8"/>
    <col customWidth="1" min="31" max="31" style="128" width="8.875"/>
    <col min="32" max="32" width="9"/>
    <col min="33" max="1013" style="128" width="9.5"/>
    <col customWidth="1" min="1014" max="1014" style="128" width="9"/>
    <col customWidth="1" min="1015" max="1016" width="9"/>
  </cols>
  <sheetData>
    <row r="1" ht="13.5" customHeight="1">
      <c r="A1" s="228" t="s">
        <v>773</v>
      </c>
      <c r="C1" s="129" t="s">
        <v>813</v>
      </c>
      <c r="E1" s="150" t="s">
        <v>814</v>
      </c>
      <c r="F1" s="157">
        <f>createCase[[#Totals],[Métier]] / createCase[[#Totals],[ID]]</f>
        <v>0.5280898876404494</v>
      </c>
      <c r="G1" s="128"/>
      <c r="H1" s="429" t="s">
        <v>911</v>
      </c>
      <c r="I1" s="429"/>
      <c r="J1" s="429"/>
      <c r="O1" s="430" t="s">
        <v>816</v>
      </c>
      <c r="P1" s="430"/>
      <c r="AC1" s="96"/>
      <c r="AE1"/>
      <c r="AF1" s="128"/>
      <c r="ALZ1"/>
    </row>
    <row r="2" ht="13.5" customHeight="1">
      <c r="C2" s="141" t="s">
        <v>818</v>
      </c>
      <c r="D2" s="290"/>
      <c r="E2" s="152" t="s">
        <v>819</v>
      </c>
      <c r="F2" s="157">
        <f>createCase[[#Totals],[NexSIS]] / createCase[[#Totals],[ID]]</f>
        <v>0.47191011235955055</v>
      </c>
      <c r="G2" s="128"/>
      <c r="H2" s="429"/>
      <c r="I2" s="429"/>
      <c r="J2" s="429"/>
      <c r="AC2" s="96"/>
      <c r="AE2"/>
      <c r="AF2" s="128"/>
      <c r="ALZ2"/>
    </row>
    <row r="3" ht="13.5" customHeight="1">
      <c r="C3" s="142" t="s">
        <v>821</v>
      </c>
      <c r="E3" s="151" t="s">
        <v>822</v>
      </c>
      <c r="G3" s="128"/>
      <c r="AC3" s="96"/>
      <c r="AE3"/>
      <c r="AF3" s="128"/>
      <c r="ALZ3"/>
    </row>
    <row r="4" ht="13.5" customHeight="1">
      <c r="C4" s="143" t="s">
        <v>824</v>
      </c>
      <c r="E4" s="153" t="s">
        <v>825</v>
      </c>
      <c r="G4" s="137"/>
      <c r="AC4" s="96"/>
      <c r="AE4"/>
      <c r="AF4" s="128"/>
      <c r="ALZ4"/>
    </row>
    <row r="5"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ht="13.5" customHeight="1">
      <c r="C6" s="144" t="s">
        <v>827</v>
      </c>
      <c r="D6" s="138"/>
      <c r="F6" s="138"/>
      <c r="AC6" s="96"/>
      <c r="AE6"/>
      <c r="AF6" s="128"/>
      <c r="ALZ6"/>
    </row>
    <row r="7" ht="13.5" customHeight="1">
      <c r="A7"/>
      <c r="B7"/>
      <c r="C7" s="138"/>
      <c r="D7" s="401"/>
      <c r="E7" s="138"/>
      <c r="F7" s="138"/>
      <c r="L7" s="431" t="s">
        <v>828</v>
      </c>
      <c r="M7" s="431"/>
      <c r="N7" s="431"/>
      <c r="O7" s="431"/>
      <c r="V7" s="432" t="s">
        <v>829</v>
      </c>
      <c r="W7" s="432"/>
      <c r="AC7" s="431" t="s">
        <v>830</v>
      </c>
      <c r="AD7" s="431"/>
      <c r="AE7"/>
      <c r="AF7" s="128"/>
      <c r="ALZ7"/>
    </row>
    <row r="8"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224" customFormat="1" ht="13.5" customHeight="1">
      <c r="A9" s="225">
        <v>1</v>
      </c>
      <c r="B9" s="240" t="s">
        <v>916</v>
      </c>
      <c r="C9" s="241"/>
      <c r="D9" s="402"/>
      <c r="E9" s="402"/>
      <c r="F9" s="402"/>
      <c r="G9" s="402"/>
      <c r="H9" s="400" t="s">
        <v>917</v>
      </c>
      <c r="I9" s="403" t="s">
        <v>918</v>
      </c>
      <c r="J9" s="400" t="s">
        <v>943</v>
      </c>
      <c r="K9" s="403" t="s">
        <v>919</v>
      </c>
      <c r="L9" s="400" t="s">
        <v>944</v>
      </c>
      <c r="M9" s="400" t="s">
        <v>945</v>
      </c>
      <c r="N9" s="400"/>
      <c r="O9" s="400"/>
      <c r="P9" s="404">
        <v>1</v>
      </c>
      <c r="Q9" s="400" t="s">
        <v>820</v>
      </c>
      <c r="R9" s="400"/>
      <c r="S9" s="400" t="s">
        <v>863</v>
      </c>
      <c r="T9" s="405"/>
      <c r="U9" s="400"/>
      <c r="V9" s="406" t="s">
        <v>864</v>
      </c>
      <c r="W9" s="406" t="s">
        <v>864</v>
      </c>
      <c r="X9" s="232"/>
      <c r="Y9" s="407"/>
      <c r="Z9" s="400" t="s">
        <v>920</v>
      </c>
      <c r="AA9" s="408" t="s">
        <v>921</v>
      </c>
      <c r="AB9" s="400"/>
      <c r="AC9" s="405">
        <v>1</v>
      </c>
      <c r="AD9" s="405">
        <v>1</v>
      </c>
    </row>
    <row r="10" s="224" customFormat="1" ht="13.5" customHeight="1">
      <c r="A10" s="225">
        <v>2</v>
      </c>
      <c r="B10" s="240" t="s">
        <v>946</v>
      </c>
      <c r="C10" s="221"/>
      <c r="D10" s="221"/>
      <c r="E10" s="221"/>
      <c r="F10" s="221"/>
      <c r="G10" s="221"/>
      <c r="H10" s="400" t="s">
        <v>947</v>
      </c>
      <c r="I10" s="403" t="s">
        <v>924</v>
      </c>
      <c r="J10" s="400"/>
      <c r="K10" s="403" t="s">
        <v>925</v>
      </c>
      <c r="L10" s="400" t="s">
        <v>926</v>
      </c>
      <c r="M10" s="400" t="s">
        <v>927</v>
      </c>
      <c r="N10" s="400"/>
      <c r="O10" s="400"/>
      <c r="P10" s="404"/>
      <c r="Q10" s="400" t="s">
        <v>817</v>
      </c>
      <c r="R10" s="400"/>
      <c r="S10" s="400" t="s">
        <v>863</v>
      </c>
      <c r="T10" s="405"/>
      <c r="U10" s="400"/>
      <c r="V10" s="406" t="s">
        <v>864</v>
      </c>
      <c r="W10" s="406" t="s">
        <v>864</v>
      </c>
      <c r="X10" s="232"/>
      <c r="Y10" s="407"/>
      <c r="Z10" s="400"/>
      <c r="AA10" s="408"/>
      <c r="AB10" s="400"/>
      <c r="AC10" s="405">
        <v>1</v>
      </c>
      <c r="AD10" s="405">
        <v>1</v>
      </c>
    </row>
    <row r="11" s="224" customFormat="1" ht="13.5" customHeight="1">
      <c r="A11" s="225">
        <v>3</v>
      </c>
      <c r="B11" s="240" t="s">
        <v>948</v>
      </c>
      <c r="C11" s="241"/>
      <c r="D11" s="242"/>
      <c r="E11" s="242"/>
      <c r="F11" s="242"/>
      <c r="G11" s="242"/>
      <c r="H11" s="400" t="s">
        <v>949</v>
      </c>
      <c r="I11" s="403" t="s">
        <v>930</v>
      </c>
      <c r="J11" s="400" t="s">
        <v>950</v>
      </c>
      <c r="K11" s="403" t="s">
        <v>931</v>
      </c>
      <c r="L11" s="400"/>
      <c r="M11" s="400"/>
      <c r="N11" s="400"/>
      <c r="O11" s="400"/>
      <c r="P11" s="404">
        <v>1</v>
      </c>
      <c r="Q11" s="400" t="s">
        <v>820</v>
      </c>
      <c r="R11" s="400"/>
      <c r="S11" s="400" t="s">
        <v>879</v>
      </c>
      <c r="T11" s="405"/>
      <c r="U11" s="400" t="s">
        <v>932</v>
      </c>
      <c r="V11" s="406" t="s">
        <v>864</v>
      </c>
      <c r="W11" s="406" t="s">
        <v>864</v>
      </c>
      <c r="X11" s="232"/>
      <c r="Y11" s="407"/>
      <c r="Z11" s="400"/>
      <c r="AA11" s="408"/>
      <c r="AB11" s="400"/>
      <c r="AC11" s="405">
        <v>1</v>
      </c>
      <c r="AD11" s="405">
        <v>1</v>
      </c>
    </row>
    <row r="12" s="224" customFormat="1" ht="13.5" customHeight="1">
      <c r="A12" s="225">
        <v>4</v>
      </c>
      <c r="B12" s="240" t="s">
        <v>951</v>
      </c>
      <c r="C12" s="241"/>
      <c r="D12" s="242"/>
      <c r="E12" s="242"/>
      <c r="F12" s="242"/>
      <c r="G12" s="242"/>
      <c r="H12" s="400" t="s">
        <v>952</v>
      </c>
      <c r="I12" s="403" t="s">
        <v>935</v>
      </c>
      <c r="J12" s="400" t="s">
        <v>953</v>
      </c>
      <c r="K12" s="403" t="s">
        <v>954</v>
      </c>
      <c r="L12" s="400"/>
      <c r="M12" s="400"/>
      <c r="N12" s="400"/>
      <c r="O12" s="400"/>
      <c r="P12" s="404"/>
      <c r="Q12" s="400" t="s">
        <v>820</v>
      </c>
      <c r="R12" s="400"/>
      <c r="S12" s="400" t="s">
        <v>863</v>
      </c>
      <c r="T12" s="405"/>
      <c r="U12" s="400"/>
      <c r="V12" s="406" t="s">
        <v>864</v>
      </c>
      <c r="W12" s="406" t="s">
        <v>864</v>
      </c>
      <c r="X12" s="232"/>
      <c r="Y12" s="407"/>
      <c r="Z12" s="400"/>
      <c r="AA12" s="408"/>
      <c r="AB12" s="400"/>
      <c r="AC12" s="405">
        <v>1</v>
      </c>
      <c r="AD12" s="405">
        <v>1</v>
      </c>
    </row>
    <row r="13" s="224" customFormat="1" ht="13.5" customHeight="1">
      <c r="A13" s="225">
        <v>5</v>
      </c>
      <c r="B13" s="240" t="s">
        <v>955</v>
      </c>
      <c r="C13" s="402"/>
      <c r="D13" s="242"/>
      <c r="E13" s="242"/>
      <c r="F13" s="242"/>
      <c r="G13" s="242"/>
      <c r="H13" s="400" t="s">
        <v>956</v>
      </c>
      <c r="I13" s="403"/>
      <c r="J13" s="400" t="s">
        <v>957</v>
      </c>
      <c r="K13" s="403" t="s">
        <v>958</v>
      </c>
      <c r="L13" s="400"/>
      <c r="M13" s="400"/>
      <c r="N13" s="400"/>
      <c r="O13" s="400"/>
      <c r="P13" s="404"/>
      <c r="Q13" s="400" t="s">
        <v>820</v>
      </c>
      <c r="R13" s="400" t="s">
        <v>864</v>
      </c>
      <c r="S13" s="400" t="s">
        <v>958</v>
      </c>
      <c r="T13" s="405"/>
      <c r="U13" s="400"/>
      <c r="V13" s="406" t="s">
        <v>864</v>
      </c>
      <c r="W13" s="406" t="s">
        <v>864</v>
      </c>
      <c r="X13" s="232"/>
      <c r="Y13" s="407"/>
      <c r="Z13" s="400"/>
      <c r="AA13" s="408"/>
      <c r="AB13" s="400"/>
      <c r="AC13" s="405">
        <v>1</v>
      </c>
      <c r="AD13" s="405">
        <v>1</v>
      </c>
    </row>
    <row r="14" s="224" customFormat="1" ht="13.5" customHeight="1">
      <c r="A14" s="225">
        <v>6</v>
      </c>
      <c r="B14" s="240"/>
      <c r="C14" s="402" t="s">
        <v>959</v>
      </c>
      <c r="D14" s="242"/>
      <c r="E14" s="242"/>
      <c r="F14" s="242"/>
      <c r="G14" s="242"/>
      <c r="H14" s="400" t="s">
        <v>960</v>
      </c>
      <c r="I14" s="403"/>
      <c r="J14" s="400" t="s">
        <v>961</v>
      </c>
      <c r="K14" s="403"/>
      <c r="L14" s="400" t="s">
        <v>962</v>
      </c>
      <c r="M14" s="400" t="s">
        <v>963</v>
      </c>
      <c r="N14" s="400"/>
      <c r="O14" s="400"/>
      <c r="P14" s="404">
        <v>1</v>
      </c>
      <c r="Q14" s="400" t="s">
        <v>820</v>
      </c>
      <c r="R14" s="400" t="s">
        <v>864</v>
      </c>
      <c r="S14" s="400" t="s">
        <v>964</v>
      </c>
      <c r="T14" s="405"/>
      <c r="U14" s="400"/>
      <c r="V14" s="406" t="s">
        <v>864</v>
      </c>
      <c r="W14" s="406" t="s">
        <v>864</v>
      </c>
      <c r="X14" s="232"/>
      <c r="Y14" s="407"/>
      <c r="Z14" s="400" t="s">
        <v>965</v>
      </c>
      <c r="AA14" s="408"/>
      <c r="AB14" s="400"/>
      <c r="AC14" s="405">
        <v>1</v>
      </c>
      <c r="AD14" s="405">
        <v>1</v>
      </c>
    </row>
    <row r="15" s="224" customFormat="1" ht="13.5" customHeight="1">
      <c r="A15" s="225">
        <v>7</v>
      </c>
      <c r="B15" s="240"/>
      <c r="C15" s="402"/>
      <c r="D15" s="242" t="s">
        <v>667</v>
      </c>
      <c r="E15" s="242"/>
      <c r="F15" s="242"/>
      <c r="G15" s="242"/>
      <c r="H15" s="400" t="s">
        <v>966</v>
      </c>
      <c r="I15" s="403" t="s">
        <v>967</v>
      </c>
      <c r="J15" s="400" t="s">
        <v>968</v>
      </c>
      <c r="K15" s="403"/>
      <c r="L15" s="400"/>
      <c r="M15" s="400"/>
      <c r="N15" s="400"/>
      <c r="O15" s="400"/>
      <c r="P15" s="404">
        <v>1</v>
      </c>
      <c r="Q15" s="400" t="s">
        <v>820</v>
      </c>
      <c r="R15" s="400"/>
      <c r="S15" s="400" t="s">
        <v>863</v>
      </c>
      <c r="T15" s="405"/>
      <c r="U15" s="400"/>
      <c r="V15" s="406" t="s">
        <v>864</v>
      </c>
      <c r="W15" s="406" t="s">
        <v>864</v>
      </c>
      <c r="X15" s="232"/>
      <c r="Y15" s="407"/>
      <c r="Z15" s="400" t="s">
        <v>965</v>
      </c>
      <c r="AA15" s="408"/>
      <c r="AB15" s="400"/>
      <c r="AC15" s="405">
        <v>1</v>
      </c>
      <c r="AD15" s="405">
        <v>1</v>
      </c>
    </row>
    <row r="16" s="224" customFormat="1" ht="13.5" customHeight="1">
      <c r="A16" s="225">
        <v>8</v>
      </c>
      <c r="B16" s="240"/>
      <c r="C16" s="402"/>
      <c r="D16" s="242" t="s">
        <v>969</v>
      </c>
      <c r="E16" s="242"/>
      <c r="F16" s="242"/>
      <c r="G16" s="242"/>
      <c r="H16" s="400" t="s">
        <v>970</v>
      </c>
      <c r="I16" s="403" t="s">
        <v>971</v>
      </c>
      <c r="J16" s="400" t="s">
        <v>972</v>
      </c>
      <c r="K16" s="403"/>
      <c r="L16" s="400"/>
      <c r="M16" s="400"/>
      <c r="N16" s="400"/>
      <c r="O16" s="400"/>
      <c r="P16" s="404">
        <v>1</v>
      </c>
      <c r="Q16" s="400" t="s">
        <v>820</v>
      </c>
      <c r="R16" s="400"/>
      <c r="S16" s="400" t="s">
        <v>863</v>
      </c>
      <c r="T16" s="405"/>
      <c r="U16" s="400"/>
      <c r="V16" s="406" t="s">
        <v>864</v>
      </c>
      <c r="W16" s="406" t="s">
        <v>864</v>
      </c>
      <c r="X16" s="232"/>
      <c r="Y16" s="407"/>
      <c r="Z16" s="400" t="s">
        <v>965</v>
      </c>
      <c r="AA16" s="408"/>
      <c r="AB16" s="400"/>
      <c r="AC16" s="405">
        <v>1</v>
      </c>
      <c r="AD16" s="405">
        <v>1</v>
      </c>
    </row>
    <row r="17" s="224" customFormat="1" ht="13.5" customHeight="1">
      <c r="A17" s="225">
        <v>9</v>
      </c>
      <c r="B17" s="240"/>
      <c r="C17" s="402"/>
      <c r="D17" s="242" t="s">
        <v>767</v>
      </c>
      <c r="E17" s="242"/>
      <c r="F17" s="242"/>
      <c r="G17" s="242"/>
      <c r="H17" s="400" t="s">
        <v>973</v>
      </c>
      <c r="I17" s="403"/>
      <c r="J17" s="400" t="s">
        <v>939</v>
      </c>
      <c r="K17" s="403"/>
      <c r="L17" s="400"/>
      <c r="M17" s="400"/>
      <c r="N17" s="400"/>
      <c r="O17" s="400"/>
      <c r="P17" s="404"/>
      <c r="Q17" s="400" t="s">
        <v>817</v>
      </c>
      <c r="R17" s="400"/>
      <c r="S17" s="400" t="s">
        <v>863</v>
      </c>
      <c r="T17" s="405"/>
      <c r="U17" s="400"/>
      <c r="V17" s="406" t="s">
        <v>864</v>
      </c>
      <c r="W17" s="406" t="s">
        <v>864</v>
      </c>
      <c r="X17" s="232"/>
      <c r="Y17" s="407"/>
      <c r="Z17" s="400" t="s">
        <v>965</v>
      </c>
      <c r="AA17" s="408"/>
      <c r="AB17" s="400"/>
      <c r="AC17" s="405">
        <v>1</v>
      </c>
      <c r="AD17" s="405">
        <v>1</v>
      </c>
    </row>
    <row r="18" s="224" customFormat="1" ht="13.5" customHeight="1">
      <c r="A18" s="225">
        <v>10</v>
      </c>
      <c r="B18" s="240"/>
      <c r="C18" s="402" t="s">
        <v>974</v>
      </c>
      <c r="D18" s="242" t="s">
        <v>975</v>
      </c>
      <c r="E18" s="242"/>
      <c r="F18" s="242"/>
      <c r="G18" s="242"/>
      <c r="H18" s="400" t="s">
        <v>976</v>
      </c>
      <c r="I18" s="403"/>
      <c r="J18" s="400" t="s">
        <v>977</v>
      </c>
      <c r="K18" s="403"/>
      <c r="L18" s="400" t="s">
        <v>978</v>
      </c>
      <c r="M18" s="400" t="s">
        <v>979</v>
      </c>
      <c r="N18" s="400"/>
      <c r="O18" s="400"/>
      <c r="P18" s="404">
        <v>1</v>
      </c>
      <c r="Q18" s="400" t="s">
        <v>817</v>
      </c>
      <c r="R18" s="400" t="s">
        <v>864</v>
      </c>
      <c r="S18" s="400" t="s">
        <v>964</v>
      </c>
      <c r="T18" s="405"/>
      <c r="U18" s="400"/>
      <c r="V18" s="406" t="s">
        <v>864</v>
      </c>
      <c r="W18" s="406" t="s">
        <v>864</v>
      </c>
      <c r="X18" s="232"/>
      <c r="Y18" s="407"/>
      <c r="Z18" s="400" t="s">
        <v>965</v>
      </c>
      <c r="AA18" s="408"/>
      <c r="AB18" s="400"/>
      <c r="AC18" s="405">
        <v>1</v>
      </c>
      <c r="AD18" s="405">
        <v>1</v>
      </c>
    </row>
    <row r="19" s="224" customFormat="1" ht="13.5" customHeight="1">
      <c r="A19" s="225">
        <v>11</v>
      </c>
      <c r="B19" s="240"/>
      <c r="C19" s="402" t="s">
        <v>980</v>
      </c>
      <c r="D19" s="242" t="s">
        <v>975</v>
      </c>
      <c r="E19" s="242"/>
      <c r="F19" s="242"/>
      <c r="G19" s="242"/>
      <c r="H19" s="400" t="s">
        <v>981</v>
      </c>
      <c r="I19" s="403"/>
      <c r="J19" s="400" t="s">
        <v>982</v>
      </c>
      <c r="K19" s="403"/>
      <c r="L19" s="400"/>
      <c r="M19" s="400"/>
      <c r="N19" s="400"/>
      <c r="O19" s="400"/>
      <c r="P19" s="404">
        <v>1</v>
      </c>
      <c r="Q19" s="400" t="s">
        <v>823</v>
      </c>
      <c r="R19" s="400" t="s">
        <v>864</v>
      </c>
      <c r="S19" s="400" t="s">
        <v>964</v>
      </c>
      <c r="T19" s="405"/>
      <c r="U19" s="400"/>
      <c r="V19" s="406" t="s">
        <v>864</v>
      </c>
      <c r="W19" s="406" t="s">
        <v>864</v>
      </c>
      <c r="X19" s="232"/>
      <c r="Y19" s="407"/>
      <c r="Z19" s="400" t="s">
        <v>965</v>
      </c>
      <c r="AA19" s="408"/>
      <c r="AB19" s="400"/>
      <c r="AC19" s="405">
        <v>1</v>
      </c>
      <c r="AD19" s="405">
        <v>1</v>
      </c>
    </row>
    <row r="20" s="224" customFormat="1" ht="13.5" customHeight="1">
      <c r="A20" s="225">
        <v>12</v>
      </c>
      <c r="B20" s="240"/>
      <c r="C20" s="402" t="s">
        <v>983</v>
      </c>
      <c r="D20" s="242" t="s">
        <v>975</v>
      </c>
      <c r="E20" s="242"/>
      <c r="F20" s="242"/>
      <c r="G20" s="242"/>
      <c r="H20" s="400" t="s">
        <v>984</v>
      </c>
      <c r="I20" s="403"/>
      <c r="J20" s="400" t="s">
        <v>985</v>
      </c>
      <c r="K20" s="403"/>
      <c r="L20" s="400"/>
      <c r="M20" s="400"/>
      <c r="N20" s="400"/>
      <c r="O20" s="400"/>
      <c r="P20" s="404">
        <v>1</v>
      </c>
      <c r="Q20" s="400" t="s">
        <v>817</v>
      </c>
      <c r="R20" s="400" t="s">
        <v>864</v>
      </c>
      <c r="S20" s="400" t="s">
        <v>964</v>
      </c>
      <c r="T20" s="405"/>
      <c r="U20" s="266"/>
      <c r="V20" s="406" t="s">
        <v>864</v>
      </c>
      <c r="W20" s="406" t="s">
        <v>864</v>
      </c>
      <c r="X20" s="232"/>
      <c r="Y20" s="407"/>
      <c r="Z20" s="400" t="s">
        <v>965</v>
      </c>
      <c r="AA20" s="408"/>
      <c r="AB20" s="400"/>
      <c r="AC20" s="405">
        <v>1</v>
      </c>
      <c r="AD20" s="405"/>
    </row>
    <row r="21" s="224" customFormat="1" ht="13.5" customHeight="1">
      <c r="A21" s="225">
        <v>13</v>
      </c>
      <c r="B21" s="240"/>
      <c r="C21" s="402" t="s">
        <v>986</v>
      </c>
      <c r="D21" s="242"/>
      <c r="E21" s="242"/>
      <c r="F21" s="242"/>
      <c r="G21" s="242"/>
      <c r="H21" s="256" t="s">
        <v>987</v>
      </c>
      <c r="I21" s="403"/>
      <c r="J21" s="400"/>
      <c r="K21" s="256" t="s">
        <v>988</v>
      </c>
      <c r="L21" s="400"/>
      <c r="M21" s="400"/>
      <c r="N21" s="400"/>
      <c r="O21" s="400"/>
      <c r="P21" s="404"/>
      <c r="Q21" s="400" t="s">
        <v>817</v>
      </c>
      <c r="R21" s="400" t="s">
        <v>864</v>
      </c>
      <c r="S21" s="233" t="s">
        <v>988</v>
      </c>
      <c r="T21" s="405"/>
      <c r="U21" s="400"/>
      <c r="V21" s="406"/>
      <c r="W21" s="406" t="s">
        <v>864</v>
      </c>
      <c r="X21" s="232"/>
      <c r="Y21" s="407"/>
      <c r="Z21" s="400" t="s">
        <v>989</v>
      </c>
      <c r="AA21" s="408"/>
      <c r="AB21" s="400"/>
      <c r="AC21" s="405"/>
      <c r="AD21" s="405"/>
    </row>
    <row r="22" s="224" customFormat="1" ht="13.5" customHeight="1">
      <c r="A22" s="225">
        <v>14</v>
      </c>
      <c r="B22" s="240"/>
      <c r="C22" s="402"/>
      <c r="D22" s="242" t="s">
        <v>495</v>
      </c>
      <c r="E22" s="242"/>
      <c r="F22" s="242"/>
      <c r="G22" s="242"/>
      <c r="H22" s="256" t="s">
        <v>990</v>
      </c>
      <c r="I22" s="403"/>
      <c r="J22" s="400"/>
      <c r="K22" s="256" t="s">
        <v>991</v>
      </c>
      <c r="L22" s="400"/>
      <c r="M22" s="400"/>
      <c r="N22" s="400"/>
      <c r="O22" s="400"/>
      <c r="P22" s="404"/>
      <c r="Q22" s="400" t="s">
        <v>817</v>
      </c>
      <c r="R22" s="400"/>
      <c r="S22" s="400" t="s">
        <v>863</v>
      </c>
      <c r="T22" s="405" t="s">
        <v>864</v>
      </c>
      <c r="U22" s="400" t="s">
        <v>992</v>
      </c>
      <c r="V22" s="406"/>
      <c r="W22" s="406" t="s">
        <v>864</v>
      </c>
      <c r="X22" s="232"/>
      <c r="Y22" s="407"/>
      <c r="Z22" s="400" t="s">
        <v>993</v>
      </c>
      <c r="AA22" s="408"/>
      <c r="AB22" s="400"/>
      <c r="AC22" s="405"/>
      <c r="AD22" s="405"/>
    </row>
    <row r="23" s="224" customFormat="1" ht="13.5" customHeight="1">
      <c r="A23" s="225">
        <v>15</v>
      </c>
      <c r="B23" s="240"/>
      <c r="C23" s="402"/>
      <c r="D23" s="242" t="s">
        <v>994</v>
      </c>
      <c r="E23" s="242"/>
      <c r="F23" s="242"/>
      <c r="G23" s="242"/>
      <c r="H23" s="400" t="s">
        <v>995</v>
      </c>
      <c r="I23" s="403" t="s">
        <v>996</v>
      </c>
      <c r="J23" s="400"/>
      <c r="K23" s="256" t="s">
        <v>997</v>
      </c>
      <c r="L23" s="400"/>
      <c r="M23" s="400"/>
      <c r="N23" s="400"/>
      <c r="O23" s="400"/>
      <c r="P23" s="404"/>
      <c r="Q23" s="400" t="s">
        <v>817</v>
      </c>
      <c r="R23" s="400"/>
      <c r="S23" s="400" t="s">
        <v>863</v>
      </c>
      <c r="T23" s="405" t="s">
        <v>864</v>
      </c>
      <c r="U23" s="400" t="s">
        <v>998</v>
      </c>
      <c r="V23" s="406"/>
      <c r="W23" s="406" t="s">
        <v>864</v>
      </c>
      <c r="X23" s="232"/>
      <c r="Y23" s="407"/>
      <c r="Z23" s="400" t="s">
        <v>989</v>
      </c>
      <c r="AA23" s="408"/>
      <c r="AB23" s="400"/>
      <c r="AC23" s="405"/>
      <c r="AD23" s="405"/>
    </row>
    <row r="24" s="224" customFormat="1" ht="13.5" customHeight="1">
      <c r="A24" s="225">
        <v>16</v>
      </c>
      <c r="B24" s="240"/>
      <c r="C24" s="402" t="s">
        <v>999</v>
      </c>
      <c r="D24" s="242"/>
      <c r="E24" s="242"/>
      <c r="F24" s="242"/>
      <c r="G24" s="242"/>
      <c r="H24" s="256" t="s">
        <v>1000</v>
      </c>
      <c r="I24" s="403" t="s">
        <v>1001</v>
      </c>
      <c r="J24" s="400"/>
      <c r="K24" s="263" t="s">
        <v>1002</v>
      </c>
      <c r="L24" s="400"/>
      <c r="M24" s="400"/>
      <c r="N24" s="400"/>
      <c r="O24" s="400"/>
      <c r="P24" s="404"/>
      <c r="Q24" s="400" t="s">
        <v>817</v>
      </c>
      <c r="R24" s="400"/>
      <c r="S24" s="400" t="s">
        <v>863</v>
      </c>
      <c r="T24" s="379" t="s">
        <v>97</v>
      </c>
      <c r="U24" s="379" t="s">
        <v>97</v>
      </c>
      <c r="V24" s="406"/>
      <c r="W24" s="406" t="s">
        <v>864</v>
      </c>
      <c r="X24" s="232"/>
      <c r="Y24" s="407"/>
      <c r="Z24" s="400" t="s">
        <v>989</v>
      </c>
      <c r="AA24" s="408"/>
      <c r="AB24" s="400"/>
      <c r="AC24" s="405"/>
      <c r="AD24" s="405"/>
    </row>
    <row r="25" s="224" customFormat="1" ht="13.5" customHeight="1">
      <c r="A25" s="225">
        <v>17</v>
      </c>
      <c r="B25" s="240"/>
      <c r="C25" s="402" t="s">
        <v>1003</v>
      </c>
      <c r="D25" s="242"/>
      <c r="E25" s="242"/>
      <c r="F25" s="242"/>
      <c r="G25" s="242"/>
      <c r="H25" s="400" t="s">
        <v>1004</v>
      </c>
      <c r="I25" s="403" t="s">
        <v>1005</v>
      </c>
      <c r="J25" s="400"/>
      <c r="K25" s="263" t="s">
        <v>1006</v>
      </c>
      <c r="L25" s="400"/>
      <c r="M25" s="400"/>
      <c r="N25" s="400"/>
      <c r="O25" s="400"/>
      <c r="P25" s="404"/>
      <c r="Q25" s="400" t="s">
        <v>817</v>
      </c>
      <c r="R25" s="400"/>
      <c r="S25" s="400" t="s">
        <v>863</v>
      </c>
      <c r="T25" s="405" t="s">
        <v>864</v>
      </c>
      <c r="U25" s="400" t="s">
        <v>1007</v>
      </c>
      <c r="V25" s="406"/>
      <c r="W25" s="406" t="s">
        <v>864</v>
      </c>
      <c r="X25" s="232"/>
      <c r="Y25" s="407" t="s">
        <v>1008</v>
      </c>
      <c r="Z25" s="400"/>
      <c r="AA25" s="408"/>
      <c r="AB25" s="400"/>
      <c r="AC25" s="405"/>
      <c r="AD25" s="405"/>
    </row>
    <row r="26" s="224" customFormat="1" ht="13.5" customHeight="1">
      <c r="A26" s="225">
        <v>18</v>
      </c>
      <c r="B26" s="240"/>
      <c r="C26" s="402" t="s">
        <v>1009</v>
      </c>
      <c r="D26" s="242"/>
      <c r="E26" s="242"/>
      <c r="F26" s="242"/>
      <c r="G26" s="242"/>
      <c r="H26" s="400"/>
      <c r="I26" s="403"/>
      <c r="J26" s="400" t="s">
        <v>1010</v>
      </c>
      <c r="K26" s="403"/>
      <c r="L26" s="400"/>
      <c r="M26" s="400"/>
      <c r="N26" s="400"/>
      <c r="O26" s="400"/>
      <c r="P26" s="404"/>
      <c r="Q26" s="400" t="s">
        <v>817</v>
      </c>
      <c r="R26" s="400" t="s">
        <v>864</v>
      </c>
      <c r="S26" s="244" t="s">
        <v>1010</v>
      </c>
      <c r="T26" s="405"/>
      <c r="U26" s="400"/>
      <c r="V26" s="406" t="s">
        <v>864</v>
      </c>
      <c r="W26" s="406" t="s">
        <v>864</v>
      </c>
      <c r="X26" s="232"/>
      <c r="Y26" s="407"/>
      <c r="Z26" s="400"/>
      <c r="AA26" s="408"/>
      <c r="AB26" s="400"/>
      <c r="AC26" s="405">
        <v>1</v>
      </c>
      <c r="AD26" s="405">
        <v>1</v>
      </c>
    </row>
    <row r="27" s="224" customFormat="1" ht="13.5" customHeight="1">
      <c r="A27" s="225">
        <v>19</v>
      </c>
      <c r="B27" s="240"/>
      <c r="C27" s="402"/>
      <c r="D27" s="242" t="s">
        <v>1011</v>
      </c>
      <c r="E27" s="242"/>
      <c r="F27" s="242"/>
      <c r="G27" s="242"/>
      <c r="H27" s="400" t="s">
        <v>1012</v>
      </c>
      <c r="I27" s="403" t="s">
        <v>1013</v>
      </c>
      <c r="J27" s="400" t="s">
        <v>1014</v>
      </c>
      <c r="K27" s="403"/>
      <c r="L27" s="400" t="s">
        <v>1015</v>
      </c>
      <c r="M27" s="400" t="s">
        <v>1016</v>
      </c>
      <c r="N27" s="400"/>
      <c r="O27" s="400"/>
      <c r="P27" s="404"/>
      <c r="Q27" s="400" t="s">
        <v>817</v>
      </c>
      <c r="R27" s="400"/>
      <c r="S27" s="400" t="s">
        <v>863</v>
      </c>
      <c r="T27" s="405" t="s">
        <v>864</v>
      </c>
      <c r="U27" s="400" t="s">
        <v>1017</v>
      </c>
      <c r="V27" s="406" t="s">
        <v>864</v>
      </c>
      <c r="W27" s="406" t="s">
        <v>864</v>
      </c>
      <c r="X27" s="232"/>
      <c r="Y27" s="407"/>
      <c r="Z27" s="400"/>
      <c r="AA27" s="408"/>
      <c r="AB27" s="400"/>
      <c r="AC27" s="405">
        <v>1</v>
      </c>
      <c r="AD27" s="405">
        <v>1</v>
      </c>
    </row>
    <row r="28" s="224" customFormat="1" ht="13.5" customHeight="1">
      <c r="A28" s="225">
        <v>20</v>
      </c>
      <c r="B28" s="240"/>
      <c r="C28" s="402"/>
      <c r="D28" s="242" t="s">
        <v>1018</v>
      </c>
      <c r="E28" s="242"/>
      <c r="F28" s="242"/>
      <c r="G28" s="242"/>
      <c r="H28" s="400" t="s">
        <v>1019</v>
      </c>
      <c r="I28" s="403" t="s">
        <v>1020</v>
      </c>
      <c r="J28" s="400" t="s">
        <v>1021</v>
      </c>
      <c r="K28" s="403"/>
      <c r="L28" s="400"/>
      <c r="M28" s="400"/>
      <c r="N28" s="400"/>
      <c r="O28" s="400"/>
      <c r="P28" s="404"/>
      <c r="Q28" s="400" t="s">
        <v>817</v>
      </c>
      <c r="R28" s="400"/>
      <c r="S28" s="400" t="s">
        <v>863</v>
      </c>
      <c r="T28" s="405" t="s">
        <v>864</v>
      </c>
      <c r="U28" s="400" t="s">
        <v>1022</v>
      </c>
      <c r="V28" s="406" t="s">
        <v>864</v>
      </c>
      <c r="W28" s="406" t="s">
        <v>864</v>
      </c>
      <c r="X28" s="232"/>
      <c r="Y28" s="407"/>
      <c r="Z28" s="400"/>
      <c r="AA28" s="408" t="s">
        <v>1023</v>
      </c>
      <c r="AB28" s="400"/>
      <c r="AC28" s="405">
        <v>1</v>
      </c>
      <c r="AD28" s="405">
        <v>1</v>
      </c>
    </row>
    <row r="29" s="224" customFormat="1" ht="13.5" customHeight="1">
      <c r="A29" s="225">
        <v>21</v>
      </c>
      <c r="B29" s="240"/>
      <c r="C29" s="402"/>
      <c r="D29" s="242" t="s">
        <v>1024</v>
      </c>
      <c r="E29" s="242"/>
      <c r="F29" s="242"/>
      <c r="G29" s="242"/>
      <c r="H29" s="400" t="s">
        <v>1025</v>
      </c>
      <c r="I29" s="403" t="s">
        <v>1026</v>
      </c>
      <c r="J29" s="400" t="s">
        <v>939</v>
      </c>
      <c r="K29" s="403"/>
      <c r="L29" s="400"/>
      <c r="M29" s="400"/>
      <c r="N29" s="400"/>
      <c r="O29" s="400"/>
      <c r="P29" s="404"/>
      <c r="Q29" s="400" t="s">
        <v>817</v>
      </c>
      <c r="R29" s="400"/>
      <c r="S29" s="400" t="s">
        <v>863</v>
      </c>
      <c r="T29" s="405"/>
      <c r="U29" s="400"/>
      <c r="V29" s="406" t="s">
        <v>864</v>
      </c>
      <c r="W29" s="406" t="s">
        <v>864</v>
      </c>
      <c r="X29" s="232"/>
      <c r="Y29" s="407"/>
      <c r="Z29" s="400"/>
      <c r="AA29" s="408"/>
      <c r="AB29" s="400"/>
      <c r="AC29" s="405">
        <v>1</v>
      </c>
      <c r="AD29" s="405">
        <v>1</v>
      </c>
    </row>
    <row r="30" s="224" customFormat="1" ht="13.5" customHeight="1">
      <c r="A30" s="225">
        <v>22</v>
      </c>
      <c r="B30" s="240" t="s">
        <v>1027</v>
      </c>
      <c r="C30" s="216"/>
      <c r="D30" s="217"/>
      <c r="E30" s="217"/>
      <c r="F30" s="217"/>
      <c r="G30" s="217"/>
      <c r="H30" s="400" t="s">
        <v>1028</v>
      </c>
      <c r="I30" s="403"/>
      <c r="J30" s="400" t="s">
        <v>1029</v>
      </c>
      <c r="K30" s="403" t="s">
        <v>1030</v>
      </c>
      <c r="L30" s="400"/>
      <c r="M30" s="400"/>
      <c r="N30" s="400"/>
      <c r="O30" s="400"/>
      <c r="P30" s="404"/>
      <c r="Q30" s="400" t="s">
        <v>820</v>
      </c>
      <c r="R30" s="400" t="s">
        <v>864</v>
      </c>
      <c r="S30" s="233" t="s">
        <v>1030</v>
      </c>
      <c r="T30" s="286"/>
      <c r="U30" s="400"/>
      <c r="V30" s="406" t="s">
        <v>864</v>
      </c>
      <c r="W30" s="406" t="s">
        <v>864</v>
      </c>
      <c r="X30" s="232"/>
      <c r="Y30" s="407"/>
      <c r="Z30" s="400"/>
      <c r="AA30" s="408"/>
      <c r="AB30" s="400"/>
      <c r="AC30" s="405">
        <v>1</v>
      </c>
      <c r="AD30" s="405">
        <v>1</v>
      </c>
    </row>
    <row r="31" s="224" customFormat="1" ht="13.5" customHeight="1">
      <c r="A31" s="225">
        <v>23</v>
      </c>
      <c r="B31" s="240"/>
      <c r="C31" s="217" t="s">
        <v>1031</v>
      </c>
      <c r="D31" s="217"/>
      <c r="E31" s="217"/>
      <c r="F31" s="217"/>
      <c r="G31" s="217"/>
      <c r="H31" s="400" t="s">
        <v>1032</v>
      </c>
      <c r="I31" s="403" t="s">
        <v>1033</v>
      </c>
      <c r="J31" s="400" t="s">
        <v>1034</v>
      </c>
      <c r="K31" s="403"/>
      <c r="L31" s="400"/>
      <c r="M31" s="400"/>
      <c r="N31" s="400"/>
      <c r="O31" s="400"/>
      <c r="P31" s="404"/>
      <c r="Q31" s="400" t="s">
        <v>820</v>
      </c>
      <c r="R31" s="400"/>
      <c r="S31" s="400" t="s">
        <v>863</v>
      </c>
      <c r="T31" s="405"/>
      <c r="U31" s="400"/>
      <c r="V31" s="406" t="s">
        <v>864</v>
      </c>
      <c r="W31" s="406" t="s">
        <v>864</v>
      </c>
      <c r="X31" s="232"/>
      <c r="Y31" s="407"/>
      <c r="Z31" s="400"/>
      <c r="AA31" s="408"/>
      <c r="AB31" s="400"/>
      <c r="AC31" s="405">
        <v>1</v>
      </c>
      <c r="AD31" s="405">
        <v>1</v>
      </c>
    </row>
    <row r="32" s="250" customFormat="1" ht="13.5" customHeight="1">
      <c r="A32" s="225">
        <v>24</v>
      </c>
      <c r="B32" s="240"/>
      <c r="C32" s="219" t="s">
        <v>1035</v>
      </c>
      <c r="D32" s="219"/>
      <c r="E32" s="220"/>
      <c r="F32" s="220"/>
      <c r="G32" s="220"/>
      <c r="H32" s="400" t="s">
        <v>1036</v>
      </c>
      <c r="I32" s="403" t="s">
        <v>1037</v>
      </c>
      <c r="J32" s="400" t="s">
        <v>1038</v>
      </c>
      <c r="K32" s="403"/>
      <c r="L32" s="400"/>
      <c r="M32" s="400"/>
      <c r="N32" s="400"/>
      <c r="O32" s="400"/>
      <c r="P32" s="253"/>
      <c r="Q32" s="400" t="s">
        <v>817</v>
      </c>
      <c r="R32" s="400"/>
      <c r="S32" s="400" t="s">
        <v>863</v>
      </c>
      <c r="T32" s="405"/>
      <c r="U32" s="400"/>
      <c r="V32" s="406" t="s">
        <v>864</v>
      </c>
      <c r="W32" s="406" t="s">
        <v>864</v>
      </c>
      <c r="X32" s="232"/>
      <c r="Y32" s="407"/>
      <c r="Z32" s="400"/>
      <c r="AA32" s="408"/>
      <c r="AB32" s="400"/>
      <c r="AC32" s="405">
        <v>1</v>
      </c>
      <c r="AD32" s="405"/>
    </row>
    <row r="33" s="224" customFormat="1" ht="13.5" customHeight="1">
      <c r="A33" s="225">
        <v>25</v>
      </c>
      <c r="B33" s="240"/>
      <c r="C33" s="217" t="s">
        <v>1039</v>
      </c>
      <c r="D33" s="217"/>
      <c r="E33" s="217"/>
      <c r="F33" s="217"/>
      <c r="G33" s="217"/>
      <c r="H33" s="266" t="s">
        <v>1040</v>
      </c>
      <c r="I33" s="403" t="s">
        <v>1041</v>
      </c>
      <c r="J33" s="400" t="s">
        <v>871</v>
      </c>
      <c r="K33" s="403"/>
      <c r="L33" s="400" t="s">
        <v>1042</v>
      </c>
      <c r="M33" s="400" t="s">
        <v>1043</v>
      </c>
      <c r="N33" s="400"/>
      <c r="O33" s="400"/>
      <c r="P33" s="253"/>
      <c r="Q33" s="400" t="s">
        <v>820</v>
      </c>
      <c r="R33" s="400"/>
      <c r="S33" s="400" t="s">
        <v>863</v>
      </c>
      <c r="T33" s="405"/>
      <c r="U33" s="400"/>
      <c r="V33" s="406" t="s">
        <v>864</v>
      </c>
      <c r="W33" s="406" t="s">
        <v>864</v>
      </c>
      <c r="X33" s="232"/>
      <c r="Y33" s="407"/>
      <c r="Z33" s="400"/>
      <c r="AA33" s="408"/>
      <c r="AB33" s="400"/>
      <c r="AC33" s="405">
        <v>1</v>
      </c>
      <c r="AD33" s="405">
        <v>1</v>
      </c>
    </row>
    <row r="34" s="224" customFormat="1" ht="13.5" customHeight="1">
      <c r="A34" s="225">
        <v>26</v>
      </c>
      <c r="B34" s="240"/>
      <c r="C34" s="217" t="s">
        <v>1044</v>
      </c>
      <c r="D34" s="221"/>
      <c r="E34" s="221"/>
      <c r="F34" s="221"/>
      <c r="G34" s="221"/>
      <c r="H34" s="400"/>
      <c r="I34" s="403"/>
      <c r="J34" s="400"/>
      <c r="K34" s="403" t="s">
        <v>1045</v>
      </c>
      <c r="L34" s="400"/>
      <c r="M34" s="400"/>
      <c r="N34" s="400"/>
      <c r="O34" s="400"/>
      <c r="P34" s="404"/>
      <c r="Q34" s="400" t="s">
        <v>817</v>
      </c>
      <c r="R34" s="400" t="s">
        <v>864</v>
      </c>
      <c r="S34" s="244" t="s">
        <v>1045</v>
      </c>
      <c r="T34" s="405"/>
      <c r="U34" s="400"/>
      <c r="V34" s="406" t="s">
        <v>864</v>
      </c>
      <c r="W34" s="406" t="s">
        <v>864</v>
      </c>
      <c r="X34" s="232"/>
      <c r="Y34" s="407"/>
      <c r="Z34" s="400"/>
      <c r="AA34" s="408"/>
      <c r="AB34" s="400"/>
      <c r="AC34" s="405">
        <v>1</v>
      </c>
      <c r="AD34" s="405">
        <v>1</v>
      </c>
    </row>
    <row r="35" s="224" customFormat="1" ht="13.5" customHeight="1">
      <c r="A35" s="225">
        <v>27</v>
      </c>
      <c r="B35" s="240"/>
      <c r="C35" s="217"/>
      <c r="D35" s="402" t="s">
        <v>1046</v>
      </c>
      <c r="E35" s="254"/>
      <c r="F35" s="240"/>
      <c r="G35" s="240"/>
      <c r="H35" s="400" t="s">
        <v>1047</v>
      </c>
      <c r="I35" s="403" t="s">
        <v>1048</v>
      </c>
      <c r="J35" s="400" t="s">
        <v>1049</v>
      </c>
      <c r="K35" s="403" t="s">
        <v>1050</v>
      </c>
      <c r="L35" s="400"/>
      <c r="M35" s="400"/>
      <c r="N35" s="400"/>
      <c r="O35" s="400"/>
      <c r="P35" s="404"/>
      <c r="Q35" s="400" t="s">
        <v>820</v>
      </c>
      <c r="R35" s="400"/>
      <c r="S35" s="400" t="s">
        <v>863</v>
      </c>
      <c r="T35" s="405"/>
      <c r="U35" s="400" t="s">
        <v>1051</v>
      </c>
      <c r="V35" s="406" t="s">
        <v>864</v>
      </c>
      <c r="W35" s="406" t="s">
        <v>864</v>
      </c>
      <c r="X35" s="232"/>
      <c r="Y35" s="407"/>
      <c r="Z35" s="400"/>
      <c r="AA35" s="408"/>
      <c r="AB35" s="400"/>
      <c r="AC35" s="405">
        <v>1</v>
      </c>
      <c r="AD35" s="405">
        <v>1</v>
      </c>
    </row>
    <row r="36" s="255" customFormat="1" ht="13.5" customHeight="1">
      <c r="A36" s="225">
        <v>28</v>
      </c>
      <c r="B36" s="240"/>
      <c r="C36" s="222"/>
      <c r="D36" s="402" t="s">
        <v>1052</v>
      </c>
      <c r="E36" s="221"/>
      <c r="F36" s="221"/>
      <c r="G36" s="221"/>
      <c r="H36" s="400" t="s">
        <v>1053</v>
      </c>
      <c r="I36" s="403" t="s">
        <v>1054</v>
      </c>
      <c r="J36" s="400"/>
      <c r="K36" s="403" t="s">
        <v>1055</v>
      </c>
      <c r="L36" s="400" t="s">
        <v>1056</v>
      </c>
      <c r="M36" s="400" t="s">
        <v>254</v>
      </c>
      <c r="N36" s="400"/>
      <c r="O36" s="400"/>
      <c r="P36" s="404"/>
      <c r="Q36" s="400" t="s">
        <v>817</v>
      </c>
      <c r="R36" s="400"/>
      <c r="S36" s="400" t="s">
        <v>863</v>
      </c>
      <c r="T36" s="405"/>
      <c r="U36" s="400"/>
      <c r="V36" s="406" t="s">
        <v>864</v>
      </c>
      <c r="W36" s="406" t="s">
        <v>864</v>
      </c>
      <c r="X36" s="232"/>
      <c r="Y36" s="407"/>
      <c r="Z36" s="400"/>
      <c r="AA36" s="408"/>
      <c r="AB36" s="400"/>
      <c r="AC36" s="405">
        <v>1</v>
      </c>
      <c r="AD36" s="405">
        <v>1</v>
      </c>
    </row>
    <row r="37" s="255" customFormat="1" ht="13.5" customHeight="1">
      <c r="A37" s="225">
        <v>29</v>
      </c>
      <c r="B37" s="240"/>
      <c r="C37" s="222"/>
      <c r="D37" s="402" t="s">
        <v>1057</v>
      </c>
      <c r="E37" s="221"/>
      <c r="F37" s="221"/>
      <c r="G37" s="221"/>
      <c r="H37" s="400"/>
      <c r="I37" s="403"/>
      <c r="J37" s="400"/>
      <c r="K37" s="403" t="s">
        <v>1058</v>
      </c>
      <c r="L37" s="400" t="s">
        <v>1059</v>
      </c>
      <c r="M37" s="400" t="s">
        <v>1060</v>
      </c>
      <c r="N37" s="400"/>
      <c r="O37" s="400"/>
      <c r="P37" s="404"/>
      <c r="Q37" s="400" t="s">
        <v>817</v>
      </c>
      <c r="R37" s="400" t="s">
        <v>864</v>
      </c>
      <c r="S37" s="244" t="s">
        <v>1058</v>
      </c>
      <c r="T37" s="405"/>
      <c r="U37" s="400"/>
      <c r="V37" s="406" t="s">
        <v>864</v>
      </c>
      <c r="W37" s="406" t="s">
        <v>864</v>
      </c>
      <c r="X37" s="232"/>
      <c r="Y37" s="407"/>
      <c r="Z37" s="400"/>
      <c r="AA37" s="408"/>
      <c r="AB37" s="400"/>
      <c r="AC37" s="405">
        <v>1</v>
      </c>
      <c r="AD37" s="405">
        <v>1</v>
      </c>
    </row>
    <row r="38" s="255" customFormat="1" ht="13.5" customHeight="1">
      <c r="A38" s="225">
        <v>30</v>
      </c>
      <c r="B38" s="240"/>
      <c r="C38" s="222"/>
      <c r="D38" s="242"/>
      <c r="E38" s="242" t="s">
        <v>1061</v>
      </c>
      <c r="F38" s="242"/>
      <c r="G38" s="242"/>
      <c r="H38" s="400" t="s">
        <v>1062</v>
      </c>
      <c r="I38" s="403" t="s">
        <v>1063</v>
      </c>
      <c r="J38" s="400"/>
      <c r="K38" s="403" t="s">
        <v>1050</v>
      </c>
      <c r="L38" s="400"/>
      <c r="M38" s="400"/>
      <c r="N38" s="400"/>
      <c r="O38" s="400"/>
      <c r="P38" s="404"/>
      <c r="Q38" s="400" t="s">
        <v>820</v>
      </c>
      <c r="R38" s="400"/>
      <c r="S38" s="400" t="s">
        <v>863</v>
      </c>
      <c r="T38" s="405"/>
      <c r="U38" s="400" t="s">
        <v>1064</v>
      </c>
      <c r="V38" s="406" t="s">
        <v>864</v>
      </c>
      <c r="W38" s="406" t="s">
        <v>864</v>
      </c>
      <c r="X38" s="232"/>
      <c r="Y38" s="407"/>
      <c r="Z38" s="400"/>
      <c r="AA38" s="408"/>
      <c r="AB38" s="400"/>
      <c r="AC38" s="405">
        <v>1</v>
      </c>
      <c r="AD38" s="405">
        <v>1</v>
      </c>
    </row>
    <row r="39" s="224" customFormat="1" ht="13.5" customHeight="1">
      <c r="A39" s="225">
        <v>31</v>
      </c>
      <c r="B39" s="240"/>
      <c r="C39" s="217"/>
      <c r="D39" s="242"/>
      <c r="E39" s="242" t="s">
        <v>1065</v>
      </c>
      <c r="F39" s="242"/>
      <c r="G39" s="242"/>
      <c r="H39" s="400"/>
      <c r="I39" s="403" t="s">
        <v>1066</v>
      </c>
      <c r="J39" s="400"/>
      <c r="K39" s="403" t="s">
        <v>1067</v>
      </c>
      <c r="L39" s="400"/>
      <c r="M39" s="400"/>
      <c r="N39" s="400"/>
      <c r="O39" s="400"/>
      <c r="P39" s="404"/>
      <c r="Q39" s="400" t="s">
        <v>817</v>
      </c>
      <c r="R39" s="400"/>
      <c r="S39" s="400" t="s">
        <v>863</v>
      </c>
      <c r="T39" s="405"/>
      <c r="U39" s="400"/>
      <c r="V39" s="406" t="s">
        <v>864</v>
      </c>
      <c r="W39" s="406" t="s">
        <v>864</v>
      </c>
      <c r="X39" s="232"/>
      <c r="Y39" s="407"/>
      <c r="Z39" s="400"/>
      <c r="AA39" s="408"/>
      <c r="AB39" s="400"/>
      <c r="AC39" s="405">
        <v>1</v>
      </c>
      <c r="AD39" s="405">
        <v>1</v>
      </c>
    </row>
    <row r="40" s="224" customFormat="1" ht="13.5" customHeight="1">
      <c r="A40" s="225">
        <v>32</v>
      </c>
      <c r="B40" s="240"/>
      <c r="C40" s="217"/>
      <c r="D40" s="242"/>
      <c r="E40" s="242" t="s">
        <v>1068</v>
      </c>
      <c r="F40" s="242"/>
      <c r="G40" s="242"/>
      <c r="H40" s="400"/>
      <c r="I40" s="403" t="s">
        <v>1069</v>
      </c>
      <c r="J40" s="400"/>
      <c r="K40" s="403" t="s">
        <v>871</v>
      </c>
      <c r="L40" s="400"/>
      <c r="M40" s="400"/>
      <c r="N40" s="400"/>
      <c r="O40" s="400"/>
      <c r="P40" s="404"/>
      <c r="Q40" s="400" t="s">
        <v>817</v>
      </c>
      <c r="R40" s="400"/>
      <c r="S40" s="400" t="s">
        <v>863</v>
      </c>
      <c r="T40" s="405"/>
      <c r="U40" s="400"/>
      <c r="V40" s="406" t="s">
        <v>864</v>
      </c>
      <c r="W40" s="406" t="s">
        <v>864</v>
      </c>
      <c r="X40" s="232"/>
      <c r="Y40" s="407"/>
      <c r="Z40" s="400"/>
      <c r="AA40" s="408"/>
      <c r="AB40" s="400"/>
      <c r="AC40" s="405">
        <v>1</v>
      </c>
      <c r="AD40" s="405">
        <v>1</v>
      </c>
    </row>
    <row r="41" s="224" customFormat="1" ht="13.5" customHeight="1">
      <c r="A41" s="225">
        <v>33</v>
      </c>
      <c r="B41" s="240"/>
      <c r="C41" s="217" t="s">
        <v>1070</v>
      </c>
      <c r="D41" s="221"/>
      <c r="E41" s="221"/>
      <c r="F41" s="221"/>
      <c r="G41" s="221"/>
      <c r="H41" s="400"/>
      <c r="I41" s="403"/>
      <c r="J41" s="400"/>
      <c r="K41" s="403" t="s">
        <v>1071</v>
      </c>
      <c r="L41" s="400"/>
      <c r="M41" s="400"/>
      <c r="N41" s="400"/>
      <c r="O41" s="400"/>
      <c r="P41" s="404"/>
      <c r="Q41" s="400" t="s">
        <v>817</v>
      </c>
      <c r="R41" s="400" t="s">
        <v>864</v>
      </c>
      <c r="S41" s="244" t="s">
        <v>1071</v>
      </c>
      <c r="T41" s="405"/>
      <c r="U41" s="400"/>
      <c r="V41" s="406" t="s">
        <v>864</v>
      </c>
      <c r="W41" s="406" t="s">
        <v>864</v>
      </c>
      <c r="X41" s="232"/>
      <c r="Y41" s="407"/>
      <c r="Z41" s="400"/>
      <c r="AA41" s="408"/>
      <c r="AB41" s="400"/>
      <c r="AC41" s="405"/>
      <c r="AD41" s="405">
        <v>1</v>
      </c>
    </row>
    <row r="42" s="231" customFormat="1" ht="13.5" customHeight="1">
      <c r="A42" s="225">
        <v>34</v>
      </c>
      <c r="B42" s="240"/>
      <c r="C42" s="217"/>
      <c r="D42" s="242" t="s">
        <v>388</v>
      </c>
      <c r="E42" s="217"/>
      <c r="F42" s="217"/>
      <c r="G42" s="217"/>
      <c r="H42" s="400" t="s">
        <v>1072</v>
      </c>
      <c r="I42" s="403" t="s">
        <v>1073</v>
      </c>
      <c r="J42" s="400" t="s">
        <v>1071</v>
      </c>
      <c r="K42" s="403" t="s">
        <v>871</v>
      </c>
      <c r="L42" s="400" t="s">
        <v>1074</v>
      </c>
      <c r="M42" s="400" t="s">
        <v>388</v>
      </c>
      <c r="N42" s="400"/>
      <c r="O42" s="400"/>
      <c r="P42" s="253"/>
      <c r="Q42" s="400" t="s">
        <v>817</v>
      </c>
      <c r="R42" s="400"/>
      <c r="S42" s="400" t="s">
        <v>863</v>
      </c>
      <c r="T42" s="405"/>
      <c r="U42" s="400"/>
      <c r="V42" s="406" t="s">
        <v>864</v>
      </c>
      <c r="W42" s="406" t="s">
        <v>864</v>
      </c>
      <c r="X42" s="232"/>
      <c r="Y42" s="407"/>
      <c r="Z42" s="256"/>
      <c r="AA42" s="246" t="s">
        <v>1075</v>
      </c>
      <c r="AB42" s="400"/>
      <c r="AC42" s="405">
        <v>1</v>
      </c>
      <c r="AD42" s="405">
        <v>1</v>
      </c>
    </row>
    <row r="43" s="224" customFormat="1" ht="13.5" customHeight="1">
      <c r="A43" s="225">
        <v>35</v>
      </c>
      <c r="B43" s="240"/>
      <c r="C43" s="217"/>
      <c r="D43" s="242" t="s">
        <v>392</v>
      </c>
      <c r="E43" s="217"/>
      <c r="F43" s="217"/>
      <c r="G43" s="217"/>
      <c r="H43" s="400" t="s">
        <v>1076</v>
      </c>
      <c r="I43" s="403">
        <v>59350</v>
      </c>
      <c r="J43" s="400" t="s">
        <v>1077</v>
      </c>
      <c r="K43" s="403" t="s">
        <v>1078</v>
      </c>
      <c r="L43" s="400" t="s">
        <v>1079</v>
      </c>
      <c r="M43" s="400" t="s">
        <v>392</v>
      </c>
      <c r="N43" s="400"/>
      <c r="O43" s="400"/>
      <c r="P43" s="253"/>
      <c r="Q43" s="400" t="s">
        <v>817</v>
      </c>
      <c r="R43" s="400"/>
      <c r="S43" s="400" t="s">
        <v>863</v>
      </c>
      <c r="T43" s="405"/>
      <c r="U43" s="400" t="s">
        <v>1080</v>
      </c>
      <c r="V43" s="406" t="s">
        <v>864</v>
      </c>
      <c r="W43" s="406" t="s">
        <v>864</v>
      </c>
      <c r="X43" s="232"/>
      <c r="Y43" s="407"/>
      <c r="Z43" s="400"/>
      <c r="AA43" s="408"/>
      <c r="AB43" s="400"/>
      <c r="AC43" s="405">
        <v>1</v>
      </c>
      <c r="AD43" s="405">
        <v>1</v>
      </c>
    </row>
    <row r="44" s="224" customFormat="1" ht="13.5" customHeight="1">
      <c r="A44" s="225">
        <v>36</v>
      </c>
      <c r="B44" s="240"/>
      <c r="C44" s="217"/>
      <c r="D44" s="242" t="s">
        <v>1081</v>
      </c>
      <c r="E44" s="242"/>
      <c r="F44" s="242"/>
      <c r="G44" s="242"/>
      <c r="H44" s="266" t="s">
        <v>1082</v>
      </c>
      <c r="I44" s="403" t="s">
        <v>1083</v>
      </c>
      <c r="J44" s="400"/>
      <c r="K44" s="403" t="s">
        <v>1084</v>
      </c>
      <c r="L44" s="400"/>
      <c r="M44" s="400"/>
      <c r="N44" s="400"/>
      <c r="O44" s="400"/>
      <c r="P44" s="404"/>
      <c r="Q44" s="400" t="s">
        <v>817</v>
      </c>
      <c r="R44" s="400"/>
      <c r="S44" s="257" t="s">
        <v>863</v>
      </c>
      <c r="T44" s="287"/>
      <c r="U44" s="400"/>
      <c r="V44" s="406" t="s">
        <v>864</v>
      </c>
      <c r="W44" s="406" t="s">
        <v>864</v>
      </c>
      <c r="X44" s="232"/>
      <c r="Y44" s="407"/>
      <c r="Z44" s="400"/>
      <c r="AA44" s="408"/>
      <c r="AB44" s="400"/>
      <c r="AC44" s="405"/>
      <c r="AD44" s="405">
        <v>1</v>
      </c>
    </row>
    <row r="45" s="258" customFormat="1" ht="12.75" customHeight="1">
      <c r="A45" s="225">
        <v>37</v>
      </c>
      <c r="B45" s="240"/>
      <c r="C45" s="217" t="s">
        <v>1085</v>
      </c>
      <c r="D45" s="221"/>
      <c r="E45" s="221"/>
      <c r="F45" s="221"/>
      <c r="G45" s="221"/>
      <c r="H45" s="400" t="s">
        <v>1086</v>
      </c>
      <c r="I45" s="403"/>
      <c r="J45" s="400"/>
      <c r="K45" s="403" t="s">
        <v>1087</v>
      </c>
      <c r="L45" s="400"/>
      <c r="M45" s="400"/>
      <c r="N45" s="400"/>
      <c r="O45" s="400"/>
      <c r="P45" s="404"/>
      <c r="Q45" s="400" t="s">
        <v>817</v>
      </c>
      <c r="R45" s="400" t="s">
        <v>864</v>
      </c>
      <c r="S45" s="244" t="s">
        <v>1087</v>
      </c>
      <c r="T45" s="405"/>
      <c r="U45" s="400"/>
      <c r="V45" s="406" t="s">
        <v>864</v>
      </c>
      <c r="W45" s="406" t="s">
        <v>864</v>
      </c>
      <c r="X45" s="232"/>
      <c r="Y45" s="407"/>
      <c r="Z45" s="400"/>
      <c r="AA45" s="408"/>
      <c r="AB45" s="400"/>
      <c r="AC45" s="405">
        <v>1</v>
      </c>
      <c r="AD45" s="405">
        <v>1</v>
      </c>
    </row>
    <row r="46" s="258" customFormat="1" ht="12.75" customHeight="1">
      <c r="A46" s="225">
        <v>38</v>
      </c>
      <c r="B46" s="240"/>
      <c r="C46" s="217"/>
      <c r="D46" s="402" t="s">
        <v>415</v>
      </c>
      <c r="E46" s="221"/>
      <c r="F46" s="221"/>
      <c r="G46" s="221"/>
      <c r="H46" s="400" t="s">
        <v>1088</v>
      </c>
      <c r="I46" s="403" t="s">
        <v>1089</v>
      </c>
      <c r="J46" s="400"/>
      <c r="K46" s="403" t="s">
        <v>1090</v>
      </c>
      <c r="L46" s="400" t="s">
        <v>1091</v>
      </c>
      <c r="M46" s="400" t="s">
        <v>415</v>
      </c>
      <c r="N46" s="400"/>
      <c r="O46" s="400"/>
      <c r="P46" s="404"/>
      <c r="Q46" s="400" t="s">
        <v>817</v>
      </c>
      <c r="R46" s="400"/>
      <c r="S46" s="257" t="s">
        <v>863</v>
      </c>
      <c r="T46" s="287"/>
      <c r="U46" s="400"/>
      <c r="V46" s="406" t="s">
        <v>864</v>
      </c>
      <c r="W46" s="406" t="s">
        <v>864</v>
      </c>
      <c r="X46" s="232"/>
      <c r="Y46" s="407"/>
      <c r="Z46" s="400"/>
      <c r="AA46" s="408"/>
      <c r="AB46" s="400"/>
      <c r="AC46" s="405">
        <v>1</v>
      </c>
      <c r="AD46" s="405">
        <v>1</v>
      </c>
    </row>
    <row r="47" s="258" customFormat="1" ht="12.75" customHeight="1">
      <c r="A47" s="225">
        <v>39</v>
      </c>
      <c r="B47" s="240"/>
      <c r="C47" s="217"/>
      <c r="D47" s="402" t="s">
        <v>1092</v>
      </c>
      <c r="E47" s="221"/>
      <c r="F47" s="221"/>
      <c r="G47" s="221"/>
      <c r="H47" s="400" t="s">
        <v>1093</v>
      </c>
      <c r="I47" s="403" t="s">
        <v>1094</v>
      </c>
      <c r="J47" s="400"/>
      <c r="K47" s="403" t="s">
        <v>1095</v>
      </c>
      <c r="L47" s="400" t="s">
        <v>1096</v>
      </c>
      <c r="M47" s="400" t="s">
        <v>424</v>
      </c>
      <c r="N47" s="400"/>
      <c r="O47" s="400"/>
      <c r="P47" s="404"/>
      <c r="Q47" s="400" t="s">
        <v>817</v>
      </c>
      <c r="R47" s="400"/>
      <c r="S47" s="257" t="s">
        <v>863</v>
      </c>
      <c r="T47" s="287"/>
      <c r="U47" s="400"/>
      <c r="V47" s="406" t="s">
        <v>864</v>
      </c>
      <c r="W47" s="406" t="s">
        <v>864</v>
      </c>
      <c r="X47" s="232"/>
      <c r="Y47" s="407"/>
      <c r="Z47" s="400"/>
      <c r="AA47" s="408"/>
      <c r="AB47" s="400"/>
      <c r="AC47" s="405">
        <v>1</v>
      </c>
      <c r="AD47" s="405">
        <v>1</v>
      </c>
    </row>
    <row r="48" s="245" customFormat="1" ht="12.75" customHeight="1">
      <c r="A48" s="225">
        <v>40</v>
      </c>
      <c r="B48" s="240"/>
      <c r="C48" s="222"/>
      <c r="D48" s="402" t="s">
        <v>429</v>
      </c>
      <c r="E48" s="221"/>
      <c r="F48" s="221"/>
      <c r="G48" s="221"/>
      <c r="H48" s="400" t="s">
        <v>1097</v>
      </c>
      <c r="I48" s="403" t="s">
        <v>1098</v>
      </c>
      <c r="J48" s="400"/>
      <c r="K48" s="403" t="s">
        <v>1099</v>
      </c>
      <c r="L48" s="400"/>
      <c r="M48" s="400"/>
      <c r="N48" s="400"/>
      <c r="O48" s="400"/>
      <c r="P48" s="404"/>
      <c r="Q48" s="400" t="s">
        <v>817</v>
      </c>
      <c r="R48" s="400"/>
      <c r="S48" s="257" t="s">
        <v>863</v>
      </c>
      <c r="T48" s="287"/>
      <c r="U48" s="400"/>
      <c r="V48" s="406" t="s">
        <v>864</v>
      </c>
      <c r="W48" s="406" t="s">
        <v>864</v>
      </c>
      <c r="X48" s="232"/>
      <c r="Y48" s="407"/>
      <c r="Z48" s="400"/>
      <c r="AA48" s="408"/>
      <c r="AB48" s="400"/>
      <c r="AC48" s="405">
        <v>1</v>
      </c>
      <c r="AD48" s="405">
        <v>1</v>
      </c>
    </row>
    <row r="49" s="245" customFormat="1" ht="12.75" customHeight="1">
      <c r="A49" s="225">
        <v>41</v>
      </c>
      <c r="B49" s="240"/>
      <c r="C49" s="222"/>
      <c r="D49" s="402" t="s">
        <v>426</v>
      </c>
      <c r="E49" s="221"/>
      <c r="F49" s="221"/>
      <c r="G49" s="221"/>
      <c r="H49" s="400" t="s">
        <v>1100</v>
      </c>
      <c r="I49" s="403" t="s">
        <v>1101</v>
      </c>
      <c r="J49" s="400"/>
      <c r="K49" s="403" t="s">
        <v>1102</v>
      </c>
      <c r="L49" s="400" t="s">
        <v>1103</v>
      </c>
      <c r="M49" s="400" t="s">
        <v>426</v>
      </c>
      <c r="N49" s="400"/>
      <c r="O49" s="400"/>
      <c r="P49" s="404"/>
      <c r="Q49" s="400" t="s">
        <v>823</v>
      </c>
      <c r="R49" s="400"/>
      <c r="S49" s="257" t="s">
        <v>863</v>
      </c>
      <c r="T49" s="287"/>
      <c r="U49" s="400"/>
      <c r="V49" s="406" t="s">
        <v>864</v>
      </c>
      <c r="W49" s="406" t="s">
        <v>864</v>
      </c>
      <c r="X49" s="232"/>
      <c r="Y49" s="407"/>
      <c r="Z49" s="400"/>
      <c r="AA49" s="408"/>
      <c r="AB49" s="400"/>
      <c r="AC49" s="405">
        <v>1</v>
      </c>
      <c r="AD49" s="405">
        <v>1</v>
      </c>
    </row>
    <row r="50" s="245" customFormat="1" ht="12.75" customHeight="1">
      <c r="A50" s="225">
        <v>42</v>
      </c>
      <c r="B50" s="240"/>
      <c r="C50" s="222"/>
      <c r="D50" s="402" t="s">
        <v>1104</v>
      </c>
      <c r="E50" s="221"/>
      <c r="F50" s="221"/>
      <c r="G50" s="221"/>
      <c r="H50" s="400" t="s">
        <v>1105</v>
      </c>
      <c r="I50" s="403" t="s">
        <v>1106</v>
      </c>
      <c r="J50" s="400"/>
      <c r="K50" s="403" t="s">
        <v>1107</v>
      </c>
      <c r="L50" s="400"/>
      <c r="M50" s="400"/>
      <c r="N50" s="400"/>
      <c r="O50" s="400"/>
      <c r="P50" s="404"/>
      <c r="Q50" s="400" t="s">
        <v>817</v>
      </c>
      <c r="R50" s="400"/>
      <c r="S50" s="257" t="s">
        <v>863</v>
      </c>
      <c r="T50" s="287"/>
      <c r="U50" s="400"/>
      <c r="V50" s="406" t="s">
        <v>864</v>
      </c>
      <c r="W50" s="406" t="s">
        <v>864</v>
      </c>
      <c r="X50" s="232"/>
      <c r="Y50" s="407"/>
      <c r="Z50" s="400"/>
      <c r="AA50" s="408"/>
      <c r="AB50" s="400"/>
      <c r="AC50" s="405">
        <v>1</v>
      </c>
      <c r="AD50" s="405">
        <v>1</v>
      </c>
    </row>
    <row r="51" s="259" customFormat="1" ht="12.75" customHeight="1">
      <c r="A51" s="225">
        <v>43</v>
      </c>
      <c r="B51" s="240"/>
      <c r="C51" s="222"/>
      <c r="D51" s="402" t="s">
        <v>1108</v>
      </c>
      <c r="E51" s="221"/>
      <c r="F51" s="221"/>
      <c r="G51" s="221"/>
      <c r="H51" s="400" t="s">
        <v>410</v>
      </c>
      <c r="I51" s="403" t="s">
        <v>1109</v>
      </c>
      <c r="J51" s="400"/>
      <c r="K51" s="403" t="s">
        <v>1110</v>
      </c>
      <c r="L51" s="400"/>
      <c r="M51" s="400"/>
      <c r="N51" s="400"/>
      <c r="O51" s="400"/>
      <c r="P51" s="404"/>
      <c r="Q51" s="400" t="s">
        <v>817</v>
      </c>
      <c r="R51" s="400"/>
      <c r="S51" s="257" t="s">
        <v>863</v>
      </c>
      <c r="T51" s="287"/>
      <c r="U51" s="400"/>
      <c r="V51" s="406" t="s">
        <v>864</v>
      </c>
      <c r="W51" s="406" t="s">
        <v>864</v>
      </c>
      <c r="X51" s="232"/>
      <c r="Y51" s="407"/>
      <c r="Z51" s="400"/>
      <c r="AA51" s="408"/>
      <c r="AB51" s="400"/>
      <c r="AC51" s="405">
        <v>1</v>
      </c>
      <c r="AD51" s="405">
        <v>1</v>
      </c>
    </row>
    <row r="52" s="260" customFormat="1" ht="12.75" customHeight="1">
      <c r="A52" s="225">
        <v>44</v>
      </c>
      <c r="B52" s="240"/>
      <c r="C52" s="218"/>
      <c r="D52" s="402" t="s">
        <v>1111</v>
      </c>
      <c r="E52" s="221"/>
      <c r="F52" s="221"/>
      <c r="G52" s="221"/>
      <c r="H52" s="400"/>
      <c r="I52" s="403" t="s">
        <v>1112</v>
      </c>
      <c r="J52" s="400"/>
      <c r="K52" s="403" t="s">
        <v>1113</v>
      </c>
      <c r="L52" s="400"/>
      <c r="M52" s="400"/>
      <c r="N52" s="400"/>
      <c r="O52" s="400"/>
      <c r="P52" s="404"/>
      <c r="Q52" s="400" t="s">
        <v>817</v>
      </c>
      <c r="R52" s="400"/>
      <c r="S52" s="257" t="s">
        <v>863</v>
      </c>
      <c r="T52" s="287"/>
      <c r="U52" s="400"/>
      <c r="V52" s="406" t="s">
        <v>864</v>
      </c>
      <c r="W52" s="406" t="s">
        <v>864</v>
      </c>
      <c r="X52" s="232"/>
      <c r="Y52" s="407"/>
      <c r="Z52" s="400"/>
      <c r="AA52" s="408"/>
      <c r="AB52" s="400"/>
      <c r="AC52" s="405">
        <v>1</v>
      </c>
      <c r="AD52" s="405">
        <v>1</v>
      </c>
    </row>
    <row r="53" s="258" customFormat="1" ht="12.949999999999999" customHeight="1">
      <c r="A53" s="225">
        <v>45</v>
      </c>
      <c r="B53" s="240"/>
      <c r="C53" s="218"/>
      <c r="D53" s="402" t="s">
        <v>178</v>
      </c>
      <c r="E53" s="221"/>
      <c r="F53" s="221"/>
      <c r="G53" s="221"/>
      <c r="H53" s="400" t="s">
        <v>1114</v>
      </c>
      <c r="I53" s="403" t="s">
        <v>1115</v>
      </c>
      <c r="J53" s="400"/>
      <c r="K53" s="403" t="s">
        <v>1116</v>
      </c>
      <c r="L53" s="400"/>
      <c r="M53" s="400"/>
      <c r="N53" s="400"/>
      <c r="O53" s="400"/>
      <c r="P53" s="404"/>
      <c r="Q53" s="400" t="s">
        <v>817</v>
      </c>
      <c r="R53" s="400"/>
      <c r="S53" s="257" t="s">
        <v>863</v>
      </c>
      <c r="T53" s="287"/>
      <c r="U53" s="400"/>
      <c r="V53" s="406" t="s">
        <v>864</v>
      </c>
      <c r="W53" s="406" t="s">
        <v>864</v>
      </c>
      <c r="X53" s="232"/>
      <c r="Y53" s="407"/>
      <c r="Z53" s="400"/>
      <c r="AA53" s="408"/>
      <c r="AB53" s="400"/>
      <c r="AC53" s="405">
        <v>1</v>
      </c>
      <c r="AD53" s="405">
        <v>1</v>
      </c>
    </row>
    <row r="54" s="258" customFormat="1" ht="12.949999999999999" customHeight="1">
      <c r="A54" s="225">
        <v>46</v>
      </c>
      <c r="B54" s="240"/>
      <c r="C54" s="218"/>
      <c r="D54" s="242" t="s">
        <v>1117</v>
      </c>
      <c r="E54" s="242"/>
      <c r="F54" s="242"/>
      <c r="G54" s="242"/>
      <c r="H54" s="400" t="s">
        <v>1118</v>
      </c>
      <c r="I54" s="403">
        <v>33123452323</v>
      </c>
      <c r="J54" s="400"/>
      <c r="K54" s="263" t="s">
        <v>1119</v>
      </c>
      <c r="L54" s="400"/>
      <c r="M54" s="400"/>
      <c r="N54" s="400"/>
      <c r="O54" s="400"/>
      <c r="P54" s="404"/>
      <c r="Q54" s="400" t="s">
        <v>817</v>
      </c>
      <c r="R54" s="400"/>
      <c r="S54" s="400" t="s">
        <v>1055</v>
      </c>
      <c r="T54" s="405"/>
      <c r="U54" s="400"/>
      <c r="V54" s="406" t="s">
        <v>864</v>
      </c>
      <c r="W54" s="406" t="s">
        <v>864</v>
      </c>
      <c r="X54" s="232"/>
      <c r="Y54" s="407"/>
      <c r="Z54" s="400"/>
      <c r="AA54" s="408"/>
      <c r="AB54" s="400"/>
      <c r="AC54" s="405"/>
      <c r="AD54" s="405"/>
    </row>
    <row r="55" s="224" customFormat="1" ht="13.5" customHeight="1">
      <c r="A55" s="225">
        <v>47</v>
      </c>
      <c r="B55" s="240"/>
      <c r="C55" s="217" t="s">
        <v>1120</v>
      </c>
      <c r="D55" s="217"/>
      <c r="E55" s="217"/>
      <c r="F55" s="217"/>
      <c r="G55" s="217"/>
      <c r="H55" s="400"/>
      <c r="I55" s="403"/>
      <c r="J55" s="400" t="s">
        <v>1121</v>
      </c>
      <c r="K55" s="403" t="s">
        <v>1122</v>
      </c>
      <c r="L55" s="400"/>
      <c r="M55" s="400"/>
      <c r="N55" s="400"/>
      <c r="O55" s="400"/>
      <c r="P55" s="253"/>
      <c r="Q55" s="400" t="s">
        <v>817</v>
      </c>
      <c r="R55" s="400" t="s">
        <v>864</v>
      </c>
      <c r="S55" s="244" t="s">
        <v>1122</v>
      </c>
      <c r="T55" s="405"/>
      <c r="U55" s="400"/>
      <c r="V55" s="406" t="s">
        <v>864</v>
      </c>
      <c r="W55" s="406" t="s">
        <v>864</v>
      </c>
      <c r="X55" s="232"/>
      <c r="Y55" s="407"/>
      <c r="Z55" s="400"/>
      <c r="AA55" s="408"/>
      <c r="AB55" s="400"/>
      <c r="AC55" s="405">
        <v>1</v>
      </c>
      <c r="AD55" s="405"/>
    </row>
    <row r="56" s="224" customFormat="1" ht="13.5" customHeight="1">
      <c r="A56" s="225">
        <v>48</v>
      </c>
      <c r="B56" s="240"/>
      <c r="C56" s="217"/>
      <c r="D56" s="242" t="s">
        <v>1123</v>
      </c>
      <c r="E56" s="242"/>
      <c r="F56" s="242"/>
      <c r="G56" s="242"/>
      <c r="H56" s="400" t="s">
        <v>1124</v>
      </c>
      <c r="I56" s="403" t="s">
        <v>930</v>
      </c>
      <c r="J56" s="400"/>
      <c r="K56" s="403" t="s">
        <v>1125</v>
      </c>
      <c r="L56" s="400"/>
      <c r="M56" s="400"/>
      <c r="N56" s="400"/>
      <c r="O56" s="400"/>
      <c r="P56" s="404"/>
      <c r="Q56" s="400" t="s">
        <v>820</v>
      </c>
      <c r="R56" s="400"/>
      <c r="S56" s="400" t="s">
        <v>879</v>
      </c>
      <c r="T56" s="405"/>
      <c r="U56" s="400"/>
      <c r="V56" s="406" t="s">
        <v>864</v>
      </c>
      <c r="W56" s="406" t="s">
        <v>864</v>
      </c>
      <c r="X56" s="232"/>
      <c r="Y56" s="407"/>
      <c r="Z56" s="400" t="s">
        <v>1126</v>
      </c>
      <c r="AA56" s="408"/>
      <c r="AB56" s="400"/>
      <c r="AC56" s="405"/>
      <c r="AD56" s="405">
        <v>1</v>
      </c>
    </row>
    <row r="57" s="224" customFormat="1" ht="13.5" customHeight="1">
      <c r="A57" s="225">
        <v>49</v>
      </c>
      <c r="B57" s="240"/>
      <c r="C57" s="217"/>
      <c r="D57" s="217" t="s">
        <v>1127</v>
      </c>
      <c r="E57" s="217"/>
      <c r="F57" s="217"/>
      <c r="G57" s="217"/>
      <c r="H57" s="400" t="s">
        <v>1128</v>
      </c>
      <c r="I57" s="403"/>
      <c r="J57" s="400" t="s">
        <v>1129</v>
      </c>
      <c r="K57" s="403" t="s">
        <v>1129</v>
      </c>
      <c r="L57" s="400"/>
      <c r="M57" s="400"/>
      <c r="N57" s="400"/>
      <c r="O57" s="400"/>
      <c r="P57" s="253"/>
      <c r="Q57" s="400" t="s">
        <v>817</v>
      </c>
      <c r="R57" s="400" t="s">
        <v>864</v>
      </c>
      <c r="S57" s="244" t="s">
        <v>1129</v>
      </c>
      <c r="T57" s="405"/>
      <c r="U57" s="400"/>
      <c r="V57" s="406" t="s">
        <v>864</v>
      </c>
      <c r="W57" s="406" t="s">
        <v>864</v>
      </c>
      <c r="X57" s="232"/>
      <c r="Y57" s="407"/>
      <c r="Z57" s="400"/>
      <c r="AA57" s="408"/>
      <c r="AB57" s="400"/>
      <c r="AC57" s="405">
        <v>1</v>
      </c>
      <c r="AD57" s="405">
        <v>1</v>
      </c>
    </row>
    <row r="58" s="224" customFormat="1" ht="13.5" customHeight="1">
      <c r="A58" s="225">
        <v>50</v>
      </c>
      <c r="B58" s="240"/>
      <c r="C58" s="217"/>
      <c r="D58" s="217"/>
      <c r="E58" s="217" t="s">
        <v>1130</v>
      </c>
      <c r="F58" s="217"/>
      <c r="G58" s="217"/>
      <c r="H58" s="400" t="s">
        <v>1131</v>
      </c>
      <c r="I58" s="403"/>
      <c r="J58" s="400" t="s">
        <v>1132</v>
      </c>
      <c r="K58" s="403" t="s">
        <v>1132</v>
      </c>
      <c r="L58" s="400"/>
      <c r="M58" s="400"/>
      <c r="N58" s="400"/>
      <c r="O58" s="400"/>
      <c r="P58" s="253"/>
      <c r="Q58" s="400" t="s">
        <v>820</v>
      </c>
      <c r="R58" s="400" t="s">
        <v>864</v>
      </c>
      <c r="S58" s="244" t="s">
        <v>1132</v>
      </c>
      <c r="T58" s="405"/>
      <c r="U58" s="400"/>
      <c r="V58" s="406" t="s">
        <v>864</v>
      </c>
      <c r="W58" s="406" t="s">
        <v>864</v>
      </c>
      <c r="X58" s="232"/>
      <c r="Y58" s="407"/>
      <c r="Z58" s="400"/>
      <c r="AA58" s="408"/>
      <c r="AB58" s="400"/>
      <c r="AC58" s="405">
        <v>1</v>
      </c>
      <c r="AD58" s="405">
        <v>1</v>
      </c>
    </row>
    <row r="59" s="224" customFormat="1" ht="13.5" customHeight="1">
      <c r="A59" s="225">
        <v>51</v>
      </c>
      <c r="B59" s="240"/>
      <c r="C59" s="217"/>
      <c r="D59" s="217"/>
      <c r="E59" s="217"/>
      <c r="F59" s="217" t="s">
        <v>1133</v>
      </c>
      <c r="G59" s="217"/>
      <c r="H59" s="400" t="s">
        <v>1134</v>
      </c>
      <c r="I59" s="403" t="s">
        <v>1135</v>
      </c>
      <c r="J59" s="400" t="s">
        <v>1136</v>
      </c>
      <c r="K59" s="403" t="s">
        <v>1136</v>
      </c>
      <c r="L59" s="400"/>
      <c r="M59" s="400"/>
      <c r="N59" s="400"/>
      <c r="O59" s="400"/>
      <c r="P59" s="253"/>
      <c r="Q59" s="400" t="s">
        <v>820</v>
      </c>
      <c r="R59" s="400"/>
      <c r="S59" s="400" t="s">
        <v>1055</v>
      </c>
      <c r="T59" s="405"/>
      <c r="U59" s="400"/>
      <c r="V59" s="406" t="s">
        <v>864</v>
      </c>
      <c r="W59" s="406" t="s">
        <v>864</v>
      </c>
      <c r="X59" s="232"/>
      <c r="Y59" s="400" t="s">
        <v>1137</v>
      </c>
      <c r="Z59" s="400"/>
      <c r="AA59" s="246" t="s">
        <v>1138</v>
      </c>
      <c r="AB59" s="400"/>
      <c r="AC59" s="405">
        <v>1</v>
      </c>
      <c r="AD59" s="405">
        <v>1</v>
      </c>
    </row>
    <row r="60" s="258" customFormat="1" ht="13.5" customHeight="1">
      <c r="A60" s="225">
        <v>52</v>
      </c>
      <c r="B60" s="240"/>
      <c r="C60" s="217"/>
      <c r="D60" s="217"/>
      <c r="E60" s="217"/>
      <c r="F60" s="217" t="s">
        <v>1139</v>
      </c>
      <c r="G60" s="217"/>
      <c r="H60" s="400" t="s">
        <v>1140</v>
      </c>
      <c r="I60" s="403" t="s">
        <v>1141</v>
      </c>
      <c r="J60" s="400" t="s">
        <v>1142</v>
      </c>
      <c r="K60" s="403" t="s">
        <v>1142</v>
      </c>
      <c r="L60" s="400"/>
      <c r="M60" s="400"/>
      <c r="N60" s="400"/>
      <c r="O60" s="400"/>
      <c r="P60" s="253"/>
      <c r="Q60" s="400" t="s">
        <v>820</v>
      </c>
      <c r="R60" s="400"/>
      <c r="S60" s="400" t="s">
        <v>1055</v>
      </c>
      <c r="T60" s="405"/>
      <c r="U60" s="400"/>
      <c r="V60" s="406" t="s">
        <v>864</v>
      </c>
      <c r="W60" s="406" t="s">
        <v>864</v>
      </c>
      <c r="X60" s="232"/>
      <c r="Y60" s="400" t="s">
        <v>1137</v>
      </c>
      <c r="Z60" s="400"/>
      <c r="AA60" s="246" t="s">
        <v>1138</v>
      </c>
      <c r="AB60" s="400"/>
      <c r="AC60" s="405">
        <v>1</v>
      </c>
      <c r="AD60" s="405">
        <v>1</v>
      </c>
    </row>
    <row r="61" s="245" customFormat="1" ht="13.5" customHeight="1">
      <c r="A61" s="225">
        <v>53</v>
      </c>
      <c r="B61" s="240"/>
      <c r="C61" s="222"/>
      <c r="D61" s="222"/>
      <c r="E61" s="222"/>
      <c r="F61" s="222" t="s">
        <v>1143</v>
      </c>
      <c r="G61" s="221"/>
      <c r="H61" s="400" t="s">
        <v>1144</v>
      </c>
      <c r="I61" s="403">
        <v>120</v>
      </c>
      <c r="J61" s="400"/>
      <c r="K61" s="400" t="s">
        <v>1145</v>
      </c>
      <c r="L61" s="400"/>
      <c r="M61" s="400"/>
      <c r="N61" s="400"/>
      <c r="O61" s="400"/>
      <c r="P61" s="404"/>
      <c r="Q61" s="400" t="s">
        <v>817</v>
      </c>
      <c r="R61" s="400"/>
      <c r="S61" s="400" t="s">
        <v>1055</v>
      </c>
      <c r="T61" s="405"/>
      <c r="U61" s="400"/>
      <c r="V61" s="406" t="s">
        <v>864</v>
      </c>
      <c r="W61" s="406" t="s">
        <v>864</v>
      </c>
      <c r="X61" s="232"/>
      <c r="Y61" s="400" t="s">
        <v>1146</v>
      </c>
      <c r="Z61" s="400"/>
      <c r="AA61" s="408"/>
      <c r="AB61" s="400"/>
      <c r="AC61" s="405">
        <v>1</v>
      </c>
      <c r="AD61" s="405">
        <v>1</v>
      </c>
    </row>
    <row r="62" s="258" customFormat="1" ht="13.5" customHeight="1">
      <c r="A62" s="225">
        <v>54</v>
      </c>
      <c r="B62" s="240"/>
      <c r="C62" s="217"/>
      <c r="D62" s="242"/>
      <c r="E62" s="242"/>
      <c r="F62" s="242" t="s">
        <v>1147</v>
      </c>
      <c r="G62" s="221"/>
      <c r="H62" s="400" t="s">
        <v>1148</v>
      </c>
      <c r="I62" s="403">
        <v>96</v>
      </c>
      <c r="J62" s="400"/>
      <c r="K62" s="400" t="s">
        <v>1149</v>
      </c>
      <c r="L62" s="400"/>
      <c r="M62" s="400"/>
      <c r="N62" s="400"/>
      <c r="O62" s="400"/>
      <c r="P62" s="404"/>
      <c r="Q62" s="400" t="s">
        <v>817</v>
      </c>
      <c r="R62" s="400"/>
      <c r="S62" s="400" t="s">
        <v>1055</v>
      </c>
      <c r="T62" s="405"/>
      <c r="U62" s="400"/>
      <c r="V62" s="406" t="s">
        <v>864</v>
      </c>
      <c r="W62" s="406" t="s">
        <v>864</v>
      </c>
      <c r="X62" s="232"/>
      <c r="Y62" s="400" t="s">
        <v>1150</v>
      </c>
      <c r="Z62" s="400"/>
      <c r="AA62" s="408"/>
      <c r="AB62" s="400"/>
      <c r="AC62" s="405">
        <v>1</v>
      </c>
      <c r="AD62" s="405">
        <v>1</v>
      </c>
    </row>
    <row r="63" s="258" customFormat="1" ht="13.5" customHeight="1">
      <c r="A63" s="225">
        <v>55</v>
      </c>
      <c r="B63" s="240"/>
      <c r="C63" s="217"/>
      <c r="D63" s="242"/>
      <c r="E63" s="242"/>
      <c r="F63" s="242" t="s">
        <v>1151</v>
      </c>
      <c r="G63" s="221"/>
      <c r="H63" s="400" t="s">
        <v>1152</v>
      </c>
      <c r="I63" s="403">
        <v>34</v>
      </c>
      <c r="J63" s="400"/>
      <c r="K63" s="400" t="s">
        <v>1153</v>
      </c>
      <c r="L63" s="400"/>
      <c r="M63" s="400"/>
      <c r="N63" s="400"/>
      <c r="O63" s="400"/>
      <c r="P63" s="404"/>
      <c r="Q63" s="400" t="s">
        <v>817</v>
      </c>
      <c r="R63" s="400"/>
      <c r="S63" s="400" t="s">
        <v>1055</v>
      </c>
      <c r="T63" s="405"/>
      <c r="U63" s="400"/>
      <c r="V63" s="406" t="s">
        <v>864</v>
      </c>
      <c r="W63" s="406" t="s">
        <v>864</v>
      </c>
      <c r="X63" s="232"/>
      <c r="Y63" s="400" t="s">
        <v>1154</v>
      </c>
      <c r="Z63" s="400"/>
      <c r="AA63" s="408"/>
      <c r="AB63" s="400"/>
      <c r="AC63" s="405">
        <v>1</v>
      </c>
      <c r="AD63" s="405">
        <v>1</v>
      </c>
    </row>
    <row r="64" s="245" customFormat="1" ht="13.5" customHeight="1">
      <c r="A64" s="225">
        <v>56</v>
      </c>
      <c r="B64" s="240"/>
      <c r="C64" s="222"/>
      <c r="D64" s="242"/>
      <c r="E64" s="242"/>
      <c r="F64" s="242" t="s">
        <v>1155</v>
      </c>
      <c r="G64" s="242"/>
      <c r="H64" s="400" t="s">
        <v>1156</v>
      </c>
      <c r="I64" s="403" t="s">
        <v>1157</v>
      </c>
      <c r="J64" s="400"/>
      <c r="K64" s="403" t="s">
        <v>1158</v>
      </c>
      <c r="L64" s="400"/>
      <c r="M64" s="400"/>
      <c r="N64" s="400"/>
      <c r="O64" s="400"/>
      <c r="P64" s="404"/>
      <c r="Q64" s="400" t="s">
        <v>820</v>
      </c>
      <c r="R64" s="400"/>
      <c r="S64" s="400" t="s">
        <v>863</v>
      </c>
      <c r="T64" s="405" t="s">
        <v>864</v>
      </c>
      <c r="U64" s="400" t="s">
        <v>1159</v>
      </c>
      <c r="V64" s="406" t="s">
        <v>864</v>
      </c>
      <c r="W64" s="406" t="s">
        <v>864</v>
      </c>
      <c r="X64" s="232"/>
      <c r="Y64" s="407"/>
      <c r="Z64" s="400"/>
      <c r="AA64" s="408"/>
      <c r="AB64" s="400"/>
      <c r="AC64" s="405"/>
      <c r="AD64" s="405">
        <v>1</v>
      </c>
    </row>
    <row r="65" s="258" customFormat="1" ht="13.5" customHeight="1">
      <c r="A65" s="225">
        <v>57</v>
      </c>
      <c r="B65" s="240"/>
      <c r="C65" s="217"/>
      <c r="D65" s="217"/>
      <c r="E65" s="217" t="s">
        <v>1160</v>
      </c>
      <c r="F65" s="217"/>
      <c r="G65" s="217"/>
      <c r="H65" s="400" t="s">
        <v>1161</v>
      </c>
      <c r="I65" s="403" t="s">
        <v>1162</v>
      </c>
      <c r="J65" s="400" t="s">
        <v>1163</v>
      </c>
      <c r="K65" s="403" t="s">
        <v>1164</v>
      </c>
      <c r="L65" s="400"/>
      <c r="M65" s="400"/>
      <c r="N65" s="400"/>
      <c r="O65" s="400"/>
      <c r="P65" s="404">
        <v>1</v>
      </c>
      <c r="Q65" s="400" t="s">
        <v>817</v>
      </c>
      <c r="R65" s="400"/>
      <c r="S65" s="400" t="s">
        <v>863</v>
      </c>
      <c r="T65" s="405"/>
      <c r="U65" s="400"/>
      <c r="V65" s="406" t="s">
        <v>864</v>
      </c>
      <c r="W65" s="406" t="s">
        <v>864</v>
      </c>
      <c r="X65" s="232"/>
      <c r="Y65" s="407"/>
      <c r="Z65" s="400"/>
      <c r="AA65" s="408"/>
      <c r="AB65" s="400"/>
      <c r="AC65" s="405">
        <v>1</v>
      </c>
      <c r="AD65" s="405">
        <v>1</v>
      </c>
    </row>
    <row r="66" s="258" customFormat="1" ht="12.949999999999999" customHeight="1">
      <c r="A66" s="225">
        <v>58</v>
      </c>
      <c r="B66" s="240"/>
      <c r="C66" s="217"/>
      <c r="D66" s="217" t="s">
        <v>1165</v>
      </c>
      <c r="E66" s="217"/>
      <c r="F66" s="217"/>
      <c r="G66" s="217"/>
      <c r="H66" s="400" t="s">
        <v>1166</v>
      </c>
      <c r="I66" s="403"/>
      <c r="J66" s="400" t="s">
        <v>1167</v>
      </c>
      <c r="K66" s="403" t="s">
        <v>1167</v>
      </c>
      <c r="L66" s="400"/>
      <c r="M66" s="400"/>
      <c r="N66" s="400"/>
      <c r="O66" s="400"/>
      <c r="P66" s="253"/>
      <c r="Q66" s="400" t="s">
        <v>817</v>
      </c>
      <c r="R66" s="400"/>
      <c r="S66" s="400" t="s">
        <v>863</v>
      </c>
      <c r="T66" s="405"/>
      <c r="U66" s="400"/>
      <c r="V66" s="406" t="s">
        <v>864</v>
      </c>
      <c r="W66" s="406" t="s">
        <v>864</v>
      </c>
      <c r="X66" s="232"/>
      <c r="Y66" s="407"/>
      <c r="Z66" s="400"/>
      <c r="AA66" s="408"/>
      <c r="AB66" s="400"/>
      <c r="AC66" s="405">
        <v>1</v>
      </c>
      <c r="AD66" s="405"/>
    </row>
    <row r="67" s="224" customFormat="1" ht="13.5" customHeight="1">
      <c r="A67" s="225">
        <v>59</v>
      </c>
      <c r="B67" s="240"/>
      <c r="C67" s="217" t="s">
        <v>1168</v>
      </c>
      <c r="D67" s="217"/>
      <c r="E67" s="217"/>
      <c r="F67" s="217"/>
      <c r="G67" s="217"/>
      <c r="H67" s="400" t="s">
        <v>1169</v>
      </c>
      <c r="I67" s="403"/>
      <c r="J67" s="400" t="s">
        <v>942</v>
      </c>
      <c r="K67" s="403" t="s">
        <v>1170</v>
      </c>
      <c r="L67" s="400"/>
      <c r="M67" s="400"/>
      <c r="N67" s="400"/>
      <c r="O67" s="400"/>
      <c r="P67" s="253"/>
      <c r="Q67" s="400" t="s">
        <v>823</v>
      </c>
      <c r="R67" s="400" t="s">
        <v>864</v>
      </c>
      <c r="S67" s="244" t="s">
        <v>1170</v>
      </c>
      <c r="T67" s="405"/>
      <c r="U67" s="400"/>
      <c r="V67" s="406" t="s">
        <v>864</v>
      </c>
      <c r="W67" s="406" t="s">
        <v>864</v>
      </c>
      <c r="X67" s="232"/>
      <c r="Y67" s="407"/>
      <c r="Z67" s="400"/>
      <c r="AA67" s="408"/>
      <c r="AB67" s="400"/>
      <c r="AC67" s="405">
        <v>1</v>
      </c>
      <c r="AD67" s="405">
        <v>1</v>
      </c>
    </row>
    <row r="68" s="224" customFormat="1" ht="13.5" customHeight="1">
      <c r="A68" s="225">
        <v>60</v>
      </c>
      <c r="B68" s="240"/>
      <c r="C68" s="217"/>
      <c r="D68" s="217" t="s">
        <v>1171</v>
      </c>
      <c r="E68" s="217"/>
      <c r="F68" s="217"/>
      <c r="G68" s="217"/>
      <c r="H68" s="400" t="s">
        <v>1172</v>
      </c>
      <c r="I68" s="403" t="s">
        <v>1173</v>
      </c>
      <c r="J68" s="400" t="s">
        <v>908</v>
      </c>
      <c r="K68" s="403" t="s">
        <v>939</v>
      </c>
      <c r="L68" s="400"/>
      <c r="M68" s="400"/>
      <c r="N68" s="400"/>
      <c r="O68" s="400"/>
      <c r="P68" s="253"/>
      <c r="Q68" s="400" t="s">
        <v>820</v>
      </c>
      <c r="R68" s="400"/>
      <c r="S68" s="400" t="s">
        <v>863</v>
      </c>
      <c r="T68" s="405" t="s">
        <v>864</v>
      </c>
      <c r="U68" s="400" t="s">
        <v>1174</v>
      </c>
      <c r="V68" s="406" t="s">
        <v>864</v>
      </c>
      <c r="W68" s="406" t="s">
        <v>864</v>
      </c>
      <c r="X68" s="232"/>
      <c r="Y68" s="407"/>
      <c r="Z68" s="400"/>
      <c r="AA68" s="408"/>
      <c r="AB68" s="400"/>
      <c r="AC68" s="405">
        <v>1</v>
      </c>
      <c r="AD68" s="405">
        <v>1</v>
      </c>
    </row>
    <row r="69" s="224" customFormat="1" ht="13.5" customHeight="1">
      <c r="A69" s="225">
        <v>61</v>
      </c>
      <c r="B69" s="240"/>
      <c r="C69" s="217"/>
      <c r="D69" s="217" t="s">
        <v>1175</v>
      </c>
      <c r="E69" s="217"/>
      <c r="F69" s="217"/>
      <c r="G69" s="217"/>
      <c r="H69" s="400" t="s">
        <v>1176</v>
      </c>
      <c r="I69" s="403" t="s">
        <v>1177</v>
      </c>
      <c r="J69" s="400" t="s">
        <v>1067</v>
      </c>
      <c r="K69" s="403" t="s">
        <v>1067</v>
      </c>
      <c r="L69" s="400"/>
      <c r="M69" s="400"/>
      <c r="N69" s="400"/>
      <c r="O69" s="400"/>
      <c r="P69" s="253"/>
      <c r="Q69" s="400" t="s">
        <v>820</v>
      </c>
      <c r="R69" s="400"/>
      <c r="S69" s="400" t="s">
        <v>863</v>
      </c>
      <c r="T69" s="405" t="s">
        <v>864</v>
      </c>
      <c r="U69" s="400" t="s">
        <v>1178</v>
      </c>
      <c r="V69" s="406" t="s">
        <v>864</v>
      </c>
      <c r="W69" s="406" t="s">
        <v>864</v>
      </c>
      <c r="X69" s="232"/>
      <c r="Y69" s="407"/>
      <c r="Z69" s="400"/>
      <c r="AA69" s="408"/>
      <c r="AB69" s="400"/>
      <c r="AC69" s="405">
        <v>1</v>
      </c>
      <c r="AD69" s="405">
        <v>1</v>
      </c>
    </row>
    <row r="70" s="231" customFormat="1" ht="12.949999999999999" customHeight="1">
      <c r="A70" s="225">
        <v>62</v>
      </c>
      <c r="B70" s="240"/>
      <c r="C70" s="217"/>
      <c r="D70" s="217" t="s">
        <v>1179</v>
      </c>
      <c r="E70" s="217"/>
      <c r="F70" s="217"/>
      <c r="G70" s="217"/>
      <c r="H70" s="400" t="s">
        <v>1180</v>
      </c>
      <c r="I70" s="403" t="s">
        <v>1181</v>
      </c>
      <c r="J70" s="400" t="s">
        <v>1182</v>
      </c>
      <c r="K70" s="403" t="s">
        <v>1183</v>
      </c>
      <c r="L70" s="400"/>
      <c r="M70" s="400"/>
      <c r="N70" s="400"/>
      <c r="O70" s="400"/>
      <c r="P70" s="253"/>
      <c r="Q70" s="400" t="s">
        <v>820</v>
      </c>
      <c r="R70" s="400"/>
      <c r="S70" s="257" t="s">
        <v>863</v>
      </c>
      <c r="T70" s="287"/>
      <c r="U70" s="400"/>
      <c r="V70" s="406" t="s">
        <v>864</v>
      </c>
      <c r="W70" s="406" t="s">
        <v>864</v>
      </c>
      <c r="X70" s="232"/>
      <c r="Y70" s="407"/>
      <c r="Z70" s="400"/>
      <c r="AA70" s="408"/>
      <c r="AB70" s="400"/>
      <c r="AC70" s="405">
        <v>1</v>
      </c>
      <c r="AD70" s="405">
        <v>1</v>
      </c>
      <c r="AE70" s="409"/>
      <c r="AF70" s="409"/>
      <c r="AG70" s="409"/>
      <c r="AH70" s="409"/>
      <c r="AI70" s="409"/>
      <c r="AJ70" s="409"/>
      <c r="AK70" s="409"/>
      <c r="AL70" s="409"/>
      <c r="AM70" s="409"/>
      <c r="AN70" s="409"/>
      <c r="AO70" s="409"/>
      <c r="AP70" s="409"/>
      <c r="AQ70" s="409"/>
      <c r="AR70" s="409"/>
      <c r="AS70" s="409"/>
      <c r="AT70" s="409"/>
      <c r="AU70" s="409"/>
      <c r="AV70" s="409"/>
      <c r="AW70" s="409"/>
      <c r="AX70" s="409"/>
      <c r="AY70" s="409"/>
      <c r="AZ70" s="409"/>
      <c r="BA70" s="409"/>
      <c r="BB70" s="409"/>
      <c r="BC70" s="409"/>
      <c r="BD70" s="409"/>
      <c r="BE70" s="409"/>
      <c r="BF70" s="409"/>
      <c r="BG70" s="409"/>
      <c r="BH70" s="409"/>
      <c r="BI70" s="409"/>
      <c r="BJ70" s="409"/>
      <c r="BK70" s="409"/>
      <c r="BL70" s="409"/>
      <c r="BM70" s="409"/>
      <c r="BN70" s="409"/>
      <c r="BO70" s="409"/>
      <c r="BP70" s="409"/>
      <c r="BQ70" s="409"/>
      <c r="BR70" s="409"/>
      <c r="BS70" s="409"/>
      <c r="BT70" s="409"/>
      <c r="BU70" s="409"/>
      <c r="BV70" s="409"/>
      <c r="BW70" s="409"/>
      <c r="BX70" s="409"/>
      <c r="BY70" s="409"/>
      <c r="BZ70" s="409"/>
      <c r="CA70" s="409"/>
      <c r="CB70" s="409"/>
      <c r="CC70" s="409"/>
      <c r="CD70" s="409"/>
      <c r="CE70" s="409"/>
      <c r="CF70" s="409"/>
      <c r="CG70" s="409"/>
      <c r="CH70" s="409"/>
      <c r="CI70" s="409"/>
      <c r="CJ70" s="409"/>
      <c r="CK70" s="409"/>
      <c r="CL70" s="409"/>
      <c r="CM70" s="409"/>
      <c r="CN70" s="409"/>
      <c r="CO70" s="409"/>
      <c r="CP70" s="409"/>
      <c r="CQ70" s="409"/>
      <c r="CR70" s="409"/>
      <c r="CS70" s="409"/>
      <c r="CT70" s="409"/>
      <c r="CU70" s="409"/>
      <c r="CV70" s="409"/>
      <c r="CW70" s="409"/>
      <c r="CX70" s="409"/>
      <c r="CY70" s="409"/>
      <c r="CZ70" s="409"/>
      <c r="DA70" s="409"/>
      <c r="DB70" s="409"/>
      <c r="DC70" s="409"/>
      <c r="DD70" s="409"/>
      <c r="DE70" s="409"/>
      <c r="DF70" s="409"/>
      <c r="DG70" s="409"/>
      <c r="DH70" s="409"/>
      <c r="DI70" s="409"/>
      <c r="DJ70" s="409"/>
      <c r="DK70" s="409"/>
      <c r="DL70" s="409"/>
      <c r="DM70" s="409"/>
      <c r="DN70" s="409"/>
      <c r="DO70" s="409"/>
      <c r="DP70" s="409"/>
      <c r="DQ70" s="409"/>
      <c r="DR70" s="409"/>
      <c r="DS70" s="409"/>
      <c r="DT70" s="409"/>
      <c r="DU70" s="409"/>
      <c r="DV70" s="409"/>
      <c r="DW70" s="409"/>
      <c r="DX70" s="409"/>
      <c r="DY70" s="409"/>
      <c r="DZ70" s="409"/>
      <c r="EA70" s="409"/>
      <c r="EB70" s="409"/>
      <c r="EC70" s="409"/>
      <c r="ED70" s="409"/>
      <c r="EE70" s="409"/>
      <c r="EF70" s="409"/>
      <c r="EG70" s="409"/>
      <c r="EH70" s="409"/>
      <c r="EI70" s="409"/>
      <c r="EJ70" s="409"/>
      <c r="EK70" s="409"/>
      <c r="EL70" s="409"/>
      <c r="EM70" s="409"/>
      <c r="EN70" s="409"/>
      <c r="EO70" s="409"/>
      <c r="EP70" s="409"/>
      <c r="EQ70" s="409"/>
      <c r="ER70" s="409"/>
      <c r="ES70" s="409"/>
      <c r="ET70" s="409"/>
      <c r="EU70" s="409"/>
      <c r="EV70" s="409"/>
      <c r="EW70" s="409"/>
      <c r="EX70" s="409"/>
      <c r="EY70" s="409"/>
      <c r="EZ70" s="409"/>
      <c r="FA70" s="409"/>
      <c r="FB70" s="409"/>
      <c r="FC70" s="409"/>
      <c r="FD70" s="409"/>
      <c r="FE70" s="409"/>
      <c r="FF70" s="409"/>
      <c r="FG70" s="409"/>
      <c r="FH70" s="409"/>
      <c r="FI70" s="409"/>
      <c r="FJ70" s="409"/>
      <c r="FK70" s="409"/>
      <c r="FL70" s="409"/>
      <c r="FM70" s="409"/>
      <c r="FN70" s="409"/>
      <c r="FO70" s="409"/>
      <c r="FP70" s="409"/>
      <c r="FQ70" s="409"/>
      <c r="FR70" s="409"/>
      <c r="FS70" s="409"/>
      <c r="FT70" s="409"/>
      <c r="FU70" s="409"/>
      <c r="FV70" s="409"/>
      <c r="FW70" s="409"/>
      <c r="FX70" s="409"/>
      <c r="FY70" s="409"/>
      <c r="FZ70" s="409"/>
      <c r="GA70" s="409"/>
      <c r="GB70" s="409"/>
      <c r="GC70" s="409"/>
      <c r="GD70" s="409"/>
      <c r="GE70" s="409"/>
      <c r="GF70" s="409"/>
      <c r="GG70" s="409"/>
      <c r="GH70" s="409"/>
      <c r="GI70" s="409"/>
      <c r="GJ70" s="409"/>
      <c r="GK70" s="409"/>
      <c r="GL70" s="409"/>
      <c r="GM70" s="409"/>
      <c r="GN70" s="409"/>
      <c r="GO70" s="409"/>
      <c r="GP70" s="409"/>
      <c r="GQ70" s="409"/>
      <c r="GR70" s="409"/>
      <c r="GS70" s="409"/>
      <c r="GT70" s="409"/>
      <c r="GU70" s="409"/>
      <c r="GV70" s="409"/>
      <c r="GW70" s="409"/>
      <c r="GX70" s="409"/>
      <c r="GY70" s="409"/>
      <c r="GZ70" s="409"/>
      <c r="HA70" s="409"/>
      <c r="HB70" s="409"/>
      <c r="HC70" s="409"/>
      <c r="HD70" s="409"/>
      <c r="HE70" s="409"/>
      <c r="HF70" s="409"/>
      <c r="HG70" s="409"/>
      <c r="HH70" s="409"/>
      <c r="HI70" s="409"/>
      <c r="HJ70" s="409"/>
      <c r="HK70" s="409"/>
      <c r="HL70" s="409"/>
      <c r="HM70" s="409"/>
      <c r="HN70" s="409"/>
      <c r="HO70" s="409"/>
      <c r="HP70" s="409"/>
      <c r="HQ70" s="409"/>
      <c r="HR70" s="409"/>
      <c r="HS70" s="409"/>
      <c r="HT70" s="409"/>
      <c r="HU70" s="409"/>
      <c r="HV70" s="409"/>
      <c r="HW70" s="409"/>
      <c r="HX70" s="409"/>
      <c r="HY70" s="409"/>
      <c r="HZ70" s="409"/>
      <c r="IA70" s="409"/>
      <c r="IB70" s="409"/>
      <c r="IC70" s="409"/>
      <c r="ID70" s="409"/>
      <c r="IE70" s="409"/>
      <c r="IF70" s="409"/>
      <c r="IG70" s="409"/>
      <c r="IH70" s="409"/>
      <c r="II70" s="409"/>
      <c r="IJ70" s="409"/>
      <c r="IK70" s="409"/>
      <c r="IL70" s="409"/>
      <c r="IM70" s="409"/>
      <c r="IN70" s="409"/>
      <c r="IO70" s="409"/>
      <c r="IP70" s="409"/>
      <c r="IQ70" s="409"/>
      <c r="IR70" s="409"/>
      <c r="IS70" s="409"/>
      <c r="IT70" s="409"/>
      <c r="IU70" s="409"/>
      <c r="IV70" s="409"/>
      <c r="IW70" s="409"/>
      <c r="IX70" s="409"/>
      <c r="IY70" s="409"/>
      <c r="IZ70" s="409"/>
      <c r="JA70" s="409"/>
      <c r="JB70" s="409"/>
      <c r="JC70" s="409"/>
      <c r="JD70" s="409"/>
      <c r="JE70" s="409"/>
      <c r="JF70" s="409"/>
      <c r="JG70" s="409"/>
      <c r="JH70" s="409"/>
      <c r="JI70" s="409"/>
      <c r="JJ70" s="409"/>
      <c r="JK70" s="409"/>
      <c r="JL70" s="409"/>
      <c r="JM70" s="409"/>
      <c r="JN70" s="409"/>
      <c r="JO70" s="409"/>
      <c r="JP70" s="409"/>
      <c r="JQ70" s="409"/>
      <c r="JR70" s="409"/>
      <c r="JS70" s="409"/>
      <c r="JT70" s="409"/>
      <c r="JU70" s="409"/>
      <c r="JV70" s="409"/>
      <c r="JW70" s="409"/>
      <c r="JX70" s="409"/>
      <c r="JY70" s="409"/>
      <c r="JZ70" s="409"/>
      <c r="KA70" s="409"/>
      <c r="KB70" s="409"/>
      <c r="KC70" s="409"/>
      <c r="KD70" s="409"/>
      <c r="KE70" s="409"/>
      <c r="KF70" s="409"/>
      <c r="KG70" s="409"/>
      <c r="KH70" s="409"/>
      <c r="KI70" s="409"/>
      <c r="KJ70" s="409"/>
      <c r="KK70" s="409"/>
      <c r="KL70" s="409"/>
      <c r="KM70" s="409"/>
      <c r="KN70" s="409"/>
      <c r="KO70" s="409"/>
      <c r="KP70" s="409"/>
      <c r="KQ70" s="409"/>
      <c r="KR70" s="409"/>
      <c r="KS70" s="409"/>
      <c r="KT70" s="409"/>
      <c r="KU70" s="409"/>
      <c r="KV70" s="409"/>
      <c r="KW70" s="409"/>
      <c r="KX70" s="409"/>
      <c r="KY70" s="409"/>
      <c r="KZ70" s="409"/>
      <c r="LA70" s="409"/>
      <c r="LB70" s="409"/>
      <c r="LC70" s="409"/>
      <c r="LD70" s="409"/>
      <c r="LE70" s="409"/>
      <c r="LF70" s="409"/>
      <c r="LG70" s="409"/>
      <c r="LH70" s="409"/>
      <c r="LI70" s="409"/>
      <c r="LJ70" s="409"/>
      <c r="LK70" s="409"/>
      <c r="LL70" s="409"/>
      <c r="LM70" s="409"/>
      <c r="LN70" s="409"/>
      <c r="LO70" s="409"/>
      <c r="LP70" s="409"/>
      <c r="LQ70" s="409"/>
      <c r="LR70" s="409"/>
      <c r="LS70" s="409"/>
      <c r="LT70" s="409"/>
      <c r="LU70" s="409"/>
      <c r="LV70" s="409"/>
      <c r="LW70" s="409"/>
      <c r="LX70" s="409"/>
      <c r="LY70" s="409"/>
      <c r="LZ70" s="409"/>
      <c r="MA70" s="409"/>
      <c r="MB70" s="409"/>
      <c r="MC70" s="409"/>
      <c r="MD70" s="409"/>
      <c r="ME70" s="409"/>
      <c r="MF70" s="409"/>
      <c r="MG70" s="409"/>
      <c r="MH70" s="409"/>
      <c r="MI70" s="409"/>
      <c r="MJ70" s="409"/>
      <c r="MK70" s="409"/>
      <c r="ML70" s="409"/>
      <c r="MM70" s="409"/>
      <c r="MN70" s="409"/>
      <c r="MO70" s="409"/>
      <c r="MP70" s="409"/>
      <c r="MQ70" s="409"/>
      <c r="MR70" s="409"/>
      <c r="MS70" s="409"/>
      <c r="MT70" s="409"/>
      <c r="MU70" s="409"/>
      <c r="MV70" s="409"/>
      <c r="MW70" s="409"/>
      <c r="MX70" s="409"/>
      <c r="MY70" s="409"/>
      <c r="MZ70" s="409"/>
      <c r="NA70" s="409"/>
      <c r="NB70" s="409"/>
      <c r="NC70" s="409"/>
      <c r="ND70" s="409"/>
      <c r="NE70" s="409"/>
      <c r="NF70" s="409"/>
      <c r="NG70" s="409"/>
      <c r="NH70" s="409"/>
      <c r="NI70" s="409"/>
      <c r="NJ70" s="409"/>
      <c r="NK70" s="409"/>
      <c r="NL70" s="409"/>
      <c r="NM70" s="409"/>
      <c r="NN70" s="409"/>
      <c r="NO70" s="409"/>
      <c r="NP70" s="409"/>
      <c r="NQ70" s="409"/>
      <c r="NR70" s="409"/>
      <c r="NS70" s="409"/>
      <c r="NT70" s="409"/>
      <c r="NU70" s="409"/>
      <c r="NV70" s="409"/>
      <c r="NW70" s="409"/>
      <c r="NX70" s="409"/>
      <c r="NY70" s="409"/>
      <c r="NZ70" s="409"/>
      <c r="OA70" s="409"/>
      <c r="OB70" s="409"/>
      <c r="OC70" s="409"/>
      <c r="OD70" s="409"/>
      <c r="OE70" s="409"/>
      <c r="OF70" s="409"/>
      <c r="OG70" s="409"/>
      <c r="OH70" s="409"/>
      <c r="OI70" s="409"/>
      <c r="OJ70" s="409"/>
      <c r="OK70" s="409"/>
      <c r="OL70" s="409"/>
      <c r="OM70" s="409"/>
      <c r="ON70" s="409"/>
      <c r="OO70" s="409"/>
      <c r="OP70" s="409"/>
      <c r="OQ70" s="409"/>
      <c r="OR70" s="409"/>
      <c r="OS70" s="409"/>
      <c r="OT70" s="409"/>
      <c r="OU70" s="409"/>
      <c r="OV70" s="409"/>
      <c r="OW70" s="409"/>
      <c r="OX70" s="409"/>
      <c r="OY70" s="409"/>
      <c r="OZ70" s="409"/>
      <c r="PA70" s="409"/>
      <c r="PB70" s="409"/>
      <c r="PC70" s="409"/>
      <c r="PD70" s="409"/>
      <c r="PE70" s="409"/>
      <c r="PF70" s="409"/>
      <c r="PG70" s="409"/>
      <c r="PH70" s="409"/>
      <c r="PI70" s="409"/>
      <c r="PJ70" s="409"/>
      <c r="PK70" s="409"/>
      <c r="PL70" s="409"/>
      <c r="PM70" s="409"/>
      <c r="PN70" s="409"/>
      <c r="PO70" s="409"/>
      <c r="PP70" s="409"/>
      <c r="PQ70" s="409"/>
      <c r="PR70" s="409"/>
      <c r="PS70" s="409"/>
      <c r="PT70" s="409"/>
      <c r="PU70" s="409"/>
      <c r="PV70" s="409"/>
      <c r="PW70" s="409"/>
      <c r="PX70" s="409"/>
      <c r="PY70" s="409"/>
      <c r="PZ70" s="409"/>
      <c r="QA70" s="409"/>
      <c r="QB70" s="409"/>
      <c r="QC70" s="409"/>
      <c r="QD70" s="409"/>
      <c r="QE70" s="409"/>
      <c r="QF70" s="409"/>
      <c r="QG70" s="409"/>
      <c r="QH70" s="409"/>
      <c r="QI70" s="409"/>
      <c r="QJ70" s="409"/>
      <c r="QK70" s="409"/>
      <c r="QL70" s="409"/>
      <c r="QM70" s="409"/>
      <c r="QN70" s="409"/>
      <c r="QO70" s="409"/>
      <c r="QP70" s="409"/>
      <c r="QQ70" s="409"/>
      <c r="QR70" s="409"/>
      <c r="QS70" s="409"/>
      <c r="QT70" s="409"/>
      <c r="QU70" s="409"/>
      <c r="QV70" s="409"/>
      <c r="QW70" s="409"/>
      <c r="QX70" s="409"/>
      <c r="QY70" s="409"/>
      <c r="QZ70" s="409"/>
      <c r="RA70" s="409"/>
      <c r="RB70" s="409"/>
      <c r="RC70" s="409"/>
      <c r="RD70" s="409"/>
      <c r="RE70" s="409"/>
      <c r="RF70" s="409"/>
      <c r="RG70" s="409"/>
      <c r="RH70" s="409"/>
      <c r="RI70" s="409"/>
      <c r="RJ70" s="409"/>
      <c r="RK70" s="409"/>
      <c r="RL70" s="409"/>
      <c r="RM70" s="409"/>
      <c r="RN70" s="409"/>
      <c r="RO70" s="409"/>
      <c r="RP70" s="409"/>
      <c r="RQ70" s="409"/>
      <c r="RR70" s="409"/>
      <c r="RS70" s="409"/>
      <c r="RT70" s="409"/>
      <c r="RU70" s="409"/>
      <c r="RV70" s="409"/>
      <c r="RW70" s="409"/>
      <c r="RX70" s="409"/>
      <c r="RY70" s="409"/>
      <c r="RZ70" s="409"/>
      <c r="SA70" s="409"/>
      <c r="SB70" s="409"/>
      <c r="SC70" s="409"/>
      <c r="SD70" s="409"/>
      <c r="SE70" s="409"/>
      <c r="SF70" s="409"/>
      <c r="SG70" s="409"/>
      <c r="SH70" s="409"/>
      <c r="SI70" s="409"/>
      <c r="SJ70" s="409"/>
      <c r="SK70" s="409"/>
      <c r="SL70" s="409"/>
      <c r="SM70" s="409"/>
      <c r="SN70" s="409"/>
      <c r="SO70" s="409"/>
      <c r="SP70" s="409"/>
      <c r="SQ70" s="409"/>
      <c r="SR70" s="409"/>
      <c r="SS70" s="409"/>
      <c r="ST70" s="409"/>
      <c r="SU70" s="409"/>
      <c r="SV70" s="409"/>
      <c r="SW70" s="409"/>
      <c r="SX70" s="409"/>
      <c r="SY70" s="409"/>
      <c r="SZ70" s="409"/>
      <c r="TA70" s="409"/>
      <c r="TB70" s="409"/>
      <c r="TC70" s="409"/>
      <c r="TD70" s="409"/>
      <c r="TE70" s="409"/>
      <c r="TF70" s="409"/>
      <c r="TG70" s="409"/>
      <c r="TH70" s="409"/>
      <c r="TI70" s="409"/>
      <c r="TJ70" s="409"/>
      <c r="TK70" s="409"/>
      <c r="TL70" s="409"/>
      <c r="TM70" s="409"/>
      <c r="TN70" s="409"/>
      <c r="TO70" s="409"/>
      <c r="TP70" s="409"/>
      <c r="TQ70" s="409"/>
      <c r="TR70" s="409"/>
      <c r="TS70" s="409"/>
      <c r="TT70" s="409"/>
      <c r="TU70" s="409"/>
      <c r="TV70" s="409"/>
      <c r="TW70" s="409"/>
      <c r="TX70" s="409"/>
      <c r="TY70" s="409"/>
      <c r="TZ70" s="409"/>
      <c r="UA70" s="409"/>
      <c r="UB70" s="409"/>
      <c r="UC70" s="409"/>
      <c r="UD70" s="409"/>
      <c r="UE70" s="409"/>
      <c r="UF70" s="409"/>
      <c r="UG70" s="409"/>
      <c r="UH70" s="409"/>
      <c r="UI70" s="409"/>
      <c r="UJ70" s="409"/>
      <c r="UK70" s="409"/>
      <c r="UL70" s="409"/>
      <c r="UM70" s="409"/>
      <c r="UN70" s="409"/>
      <c r="UO70" s="409"/>
      <c r="UP70" s="409"/>
      <c r="UQ70" s="409"/>
      <c r="UR70" s="409"/>
      <c r="US70" s="409"/>
      <c r="UT70" s="409"/>
      <c r="UU70" s="409"/>
      <c r="UV70" s="409"/>
      <c r="UW70" s="409"/>
      <c r="UX70" s="409"/>
      <c r="UY70" s="409"/>
      <c r="UZ70" s="409"/>
      <c r="VA70" s="409"/>
      <c r="VB70" s="409"/>
      <c r="VC70" s="409"/>
      <c r="VD70" s="409"/>
      <c r="VE70" s="409"/>
      <c r="VF70" s="409"/>
      <c r="VG70" s="409"/>
      <c r="VH70" s="409"/>
      <c r="VI70" s="409"/>
      <c r="VJ70" s="409"/>
      <c r="VK70" s="409"/>
      <c r="VL70" s="409"/>
      <c r="VM70" s="409"/>
      <c r="VN70" s="409"/>
      <c r="VO70" s="409"/>
      <c r="VP70" s="409"/>
      <c r="VQ70" s="409"/>
      <c r="VR70" s="409"/>
      <c r="VS70" s="409"/>
      <c r="VT70" s="409"/>
      <c r="VU70" s="409"/>
      <c r="VV70" s="409"/>
      <c r="VW70" s="409"/>
      <c r="VX70" s="409"/>
      <c r="VY70" s="409"/>
      <c r="VZ70" s="409"/>
      <c r="WA70" s="409"/>
      <c r="WB70" s="409"/>
      <c r="WC70" s="409"/>
      <c r="WD70" s="409"/>
      <c r="WE70" s="409"/>
      <c r="WF70" s="409"/>
      <c r="WG70" s="409"/>
      <c r="WH70" s="409"/>
      <c r="WI70" s="409"/>
      <c r="WJ70" s="409"/>
      <c r="WK70" s="409"/>
      <c r="WL70" s="409"/>
      <c r="WM70" s="409"/>
      <c r="WN70" s="409"/>
      <c r="WO70" s="409"/>
      <c r="WP70" s="409"/>
      <c r="WQ70" s="409"/>
      <c r="WR70" s="409"/>
      <c r="WS70" s="409"/>
      <c r="WT70" s="409"/>
      <c r="WU70" s="409"/>
      <c r="WV70" s="409"/>
      <c r="WW70" s="409"/>
      <c r="WX70" s="409"/>
      <c r="WY70" s="409"/>
      <c r="WZ70" s="409"/>
      <c r="XA70" s="409"/>
      <c r="XB70" s="409"/>
      <c r="XC70" s="409"/>
      <c r="XD70" s="409"/>
      <c r="XE70" s="409"/>
      <c r="XF70" s="409"/>
      <c r="XG70" s="409"/>
      <c r="XH70" s="409"/>
      <c r="XI70" s="409"/>
      <c r="XJ70" s="409"/>
      <c r="XK70" s="409"/>
      <c r="XL70" s="409"/>
      <c r="XM70" s="409"/>
      <c r="XN70" s="409"/>
      <c r="XO70" s="409"/>
      <c r="XP70" s="409"/>
      <c r="XQ70" s="409"/>
      <c r="XR70" s="409"/>
      <c r="XS70" s="409"/>
      <c r="XT70" s="409"/>
      <c r="XU70" s="409"/>
      <c r="XV70" s="409"/>
      <c r="XW70" s="409"/>
      <c r="XX70" s="409"/>
      <c r="XY70" s="409"/>
      <c r="XZ70" s="409"/>
      <c r="YA70" s="409"/>
      <c r="YB70" s="409"/>
      <c r="YC70" s="409"/>
      <c r="YD70" s="409"/>
      <c r="YE70" s="409"/>
      <c r="YF70" s="409"/>
      <c r="YG70" s="409"/>
      <c r="YH70" s="409"/>
      <c r="YI70" s="409"/>
      <c r="YJ70" s="409"/>
      <c r="YK70" s="409"/>
      <c r="YL70" s="409"/>
      <c r="YM70" s="409"/>
      <c r="YN70" s="409"/>
      <c r="YO70" s="409"/>
      <c r="YP70" s="409"/>
      <c r="YQ70" s="409"/>
      <c r="YR70" s="409"/>
      <c r="YS70" s="409"/>
      <c r="YT70" s="409"/>
      <c r="YU70" s="409"/>
      <c r="YV70" s="409"/>
      <c r="YW70" s="409"/>
      <c r="YX70" s="409"/>
      <c r="YY70" s="409"/>
      <c r="YZ70" s="409"/>
      <c r="ZA70" s="409"/>
      <c r="ZB70" s="409"/>
      <c r="ZC70" s="409"/>
      <c r="ZD70" s="409"/>
      <c r="ZE70" s="409"/>
      <c r="ZF70" s="409"/>
      <c r="ZG70" s="409"/>
      <c r="ZH70" s="409"/>
      <c r="ZI70" s="409"/>
      <c r="ZJ70" s="409"/>
      <c r="ZK70" s="409"/>
      <c r="ZL70" s="409"/>
      <c r="ZM70" s="409"/>
      <c r="ZN70" s="409"/>
      <c r="ZO70" s="409"/>
      <c r="ZP70" s="409"/>
      <c r="ZQ70" s="409"/>
      <c r="ZR70" s="409"/>
      <c r="ZS70" s="409"/>
      <c r="ZT70" s="409"/>
      <c r="ZU70" s="409"/>
      <c r="ZV70" s="409"/>
      <c r="ZW70" s="409"/>
      <c r="ZX70" s="409"/>
      <c r="ZY70" s="409"/>
      <c r="ZZ70" s="409"/>
      <c r="AAA70" s="409"/>
      <c r="AAB70" s="409"/>
      <c r="AAC70" s="409"/>
      <c r="AAD70" s="409"/>
      <c r="AAE70" s="409"/>
      <c r="AAF70" s="409"/>
      <c r="AAG70" s="409"/>
      <c r="AAH70" s="409"/>
      <c r="AAI70" s="409"/>
      <c r="AAJ70" s="409"/>
      <c r="AAK70" s="409"/>
      <c r="AAL70" s="409"/>
      <c r="AAM70" s="409"/>
      <c r="AAN70" s="409"/>
      <c r="AAO70" s="409"/>
      <c r="AAP70" s="409"/>
      <c r="AAQ70" s="409"/>
      <c r="AAR70" s="409"/>
      <c r="AAS70" s="409"/>
      <c r="AAT70" s="409"/>
      <c r="AAU70" s="409"/>
      <c r="AAV70" s="409"/>
      <c r="AAW70" s="409"/>
      <c r="AAX70" s="409"/>
      <c r="AAY70" s="409"/>
      <c r="AAZ70" s="409"/>
      <c r="ABA70" s="409"/>
      <c r="ABB70" s="409"/>
      <c r="ABC70" s="409"/>
      <c r="ABD70" s="409"/>
      <c r="ABE70" s="409"/>
      <c r="ABF70" s="409"/>
      <c r="ABG70" s="409"/>
      <c r="ABH70" s="409"/>
      <c r="ABI70" s="409"/>
      <c r="ABJ70" s="409"/>
      <c r="ABK70" s="409"/>
      <c r="ABL70" s="409"/>
      <c r="ABM70" s="409"/>
      <c r="ABN70" s="409"/>
      <c r="ABO70" s="409"/>
      <c r="ABP70" s="409"/>
      <c r="ABQ70" s="409"/>
      <c r="ABR70" s="409"/>
      <c r="ABS70" s="409"/>
      <c r="ABT70" s="409"/>
      <c r="ABU70" s="409"/>
      <c r="ABV70" s="409"/>
      <c r="ABW70" s="409"/>
      <c r="ABX70" s="409"/>
      <c r="ABY70" s="409"/>
      <c r="ABZ70" s="409"/>
      <c r="ACA70" s="409"/>
      <c r="ACB70" s="409"/>
      <c r="ACC70" s="409"/>
      <c r="ACD70" s="409"/>
      <c r="ACE70" s="409"/>
      <c r="ACF70" s="409"/>
      <c r="ACG70" s="409"/>
      <c r="ACH70" s="409"/>
      <c r="ACI70" s="409"/>
      <c r="ACJ70" s="409"/>
      <c r="ACK70" s="409"/>
      <c r="ACL70" s="409"/>
      <c r="ACM70" s="409"/>
      <c r="ACN70" s="409"/>
      <c r="ACO70" s="409"/>
      <c r="ACP70" s="409"/>
      <c r="ACQ70" s="409"/>
      <c r="ACR70" s="409"/>
      <c r="ACS70" s="409"/>
      <c r="ACT70" s="409"/>
      <c r="ACU70" s="409"/>
      <c r="ACV70" s="409"/>
      <c r="ACW70" s="409"/>
      <c r="ACX70" s="409"/>
      <c r="ACY70" s="409"/>
      <c r="ACZ70" s="409"/>
      <c r="ADA70" s="409"/>
      <c r="ADB70" s="409"/>
      <c r="ADC70" s="409"/>
      <c r="ADD70" s="409"/>
      <c r="ADE70" s="409"/>
      <c r="ADF70" s="409"/>
      <c r="ADG70" s="409"/>
      <c r="ADH70" s="409"/>
      <c r="ADI70" s="409"/>
      <c r="ADJ70" s="409"/>
      <c r="ADK70" s="409"/>
      <c r="ADL70" s="409"/>
      <c r="ADM70" s="409"/>
      <c r="ADN70" s="409"/>
      <c r="ADO70" s="409"/>
      <c r="ADP70" s="409"/>
      <c r="ADQ70" s="409"/>
      <c r="ADR70" s="409"/>
      <c r="ADS70" s="409"/>
      <c r="ADT70" s="409"/>
      <c r="ADU70" s="409"/>
      <c r="ADV70" s="409"/>
      <c r="ADW70" s="409"/>
      <c r="ADX70" s="409"/>
      <c r="ADY70" s="409"/>
      <c r="ADZ70" s="409"/>
      <c r="AEA70" s="409"/>
      <c r="AEB70" s="409"/>
      <c r="AEC70" s="409"/>
      <c r="AED70" s="409"/>
      <c r="AEE70" s="409"/>
      <c r="AEF70" s="409"/>
      <c r="AEG70" s="409"/>
      <c r="AEH70" s="409"/>
      <c r="AEI70" s="409"/>
      <c r="AEJ70" s="409"/>
      <c r="AEK70" s="409"/>
      <c r="AEL70" s="409"/>
      <c r="AEM70" s="409"/>
      <c r="AEN70" s="409"/>
      <c r="AEO70" s="409"/>
      <c r="AEP70" s="409"/>
      <c r="AEQ70" s="409"/>
      <c r="AER70" s="409"/>
      <c r="AES70" s="409"/>
      <c r="AET70" s="409"/>
      <c r="AEU70" s="409"/>
      <c r="AEV70" s="409"/>
      <c r="AEW70" s="409"/>
      <c r="AEX70" s="409"/>
      <c r="AEY70" s="409"/>
      <c r="AEZ70" s="409"/>
      <c r="AFA70" s="409"/>
      <c r="AFB70" s="409"/>
      <c r="AFC70" s="409"/>
      <c r="AFD70" s="409"/>
      <c r="AFE70" s="409"/>
      <c r="AFF70" s="409"/>
      <c r="AFG70" s="409"/>
      <c r="AFH70" s="409"/>
      <c r="AFI70" s="409"/>
      <c r="AFJ70" s="409"/>
      <c r="AFK70" s="409"/>
      <c r="AFL70" s="409"/>
      <c r="AFM70" s="409"/>
      <c r="AFN70" s="409"/>
      <c r="AFO70" s="409"/>
      <c r="AFP70" s="409"/>
      <c r="AFQ70" s="409"/>
      <c r="AFR70" s="409"/>
      <c r="AFS70" s="409"/>
      <c r="AFT70" s="409"/>
      <c r="AFU70" s="409"/>
      <c r="AFV70" s="409"/>
      <c r="AFW70" s="409"/>
      <c r="AFX70" s="409"/>
      <c r="AFY70" s="409"/>
      <c r="AFZ70" s="409"/>
      <c r="AGA70" s="409"/>
      <c r="AGB70" s="409"/>
      <c r="AGC70" s="409"/>
      <c r="AGD70" s="409"/>
      <c r="AGE70" s="409"/>
      <c r="AGF70" s="409"/>
      <c r="AGG70" s="409"/>
      <c r="AGH70" s="409"/>
      <c r="AGI70" s="409"/>
      <c r="AGJ70" s="409"/>
      <c r="AGK70" s="409"/>
      <c r="AGL70" s="409"/>
      <c r="AGM70" s="409"/>
      <c r="AGN70" s="409"/>
      <c r="AGO70" s="409"/>
      <c r="AGP70" s="409"/>
      <c r="AGQ70" s="409"/>
      <c r="AGR70" s="409"/>
      <c r="AGS70" s="409"/>
      <c r="AGT70" s="409"/>
      <c r="AGU70" s="409"/>
      <c r="AGV70" s="409"/>
      <c r="AGW70" s="409"/>
      <c r="AGX70" s="409"/>
      <c r="AGY70" s="409"/>
      <c r="AGZ70" s="409"/>
      <c r="AHA70" s="409"/>
      <c r="AHB70" s="409"/>
      <c r="AHC70" s="409"/>
      <c r="AHD70" s="409"/>
      <c r="AHE70" s="409"/>
      <c r="AHF70" s="409"/>
      <c r="AHG70" s="409"/>
      <c r="AHH70" s="409"/>
      <c r="AHI70" s="409"/>
      <c r="AHJ70" s="409"/>
      <c r="AHK70" s="409"/>
      <c r="AHL70" s="409"/>
      <c r="AHM70" s="409"/>
      <c r="AHN70" s="409"/>
      <c r="AHO70" s="409"/>
      <c r="AHP70" s="409"/>
      <c r="AHQ70" s="409"/>
      <c r="AHR70" s="409"/>
      <c r="AHS70" s="409"/>
      <c r="AHT70" s="409"/>
      <c r="AHU70" s="409"/>
      <c r="AHV70" s="409"/>
      <c r="AHW70" s="409"/>
      <c r="AHX70" s="409"/>
      <c r="AHY70" s="409"/>
      <c r="AHZ70" s="409"/>
      <c r="AIA70" s="409"/>
      <c r="AIB70" s="409"/>
      <c r="AIC70" s="409"/>
      <c r="AID70" s="409"/>
      <c r="AIE70" s="409"/>
      <c r="AIF70" s="409"/>
      <c r="AIG70" s="409"/>
      <c r="AIH70" s="409"/>
      <c r="AII70" s="409"/>
      <c r="AIJ70" s="409"/>
      <c r="AIK70" s="409"/>
      <c r="AIL70" s="409"/>
      <c r="AIM70" s="409"/>
      <c r="AIN70" s="409"/>
      <c r="AIO70" s="409"/>
      <c r="AIP70" s="409"/>
      <c r="AIQ70" s="409"/>
      <c r="AIR70" s="409"/>
      <c r="AIS70" s="409"/>
      <c r="AIT70" s="409"/>
      <c r="AIU70" s="409"/>
      <c r="AIV70" s="409"/>
      <c r="AIW70" s="409"/>
      <c r="AIX70" s="409"/>
      <c r="AIY70" s="409"/>
      <c r="AIZ70" s="409"/>
      <c r="AJA70" s="409"/>
      <c r="AJB70" s="409"/>
      <c r="AJC70" s="409"/>
      <c r="AJD70" s="409"/>
      <c r="AJE70" s="409"/>
      <c r="AJF70" s="409"/>
      <c r="AJG70" s="409"/>
      <c r="AJH70" s="409"/>
      <c r="AJI70" s="409"/>
      <c r="AJJ70" s="409"/>
      <c r="AJK70" s="409"/>
      <c r="AJL70" s="409"/>
      <c r="AJM70" s="409"/>
      <c r="AJN70" s="409"/>
      <c r="AJO70" s="409"/>
      <c r="AJP70" s="409"/>
      <c r="AJQ70" s="409"/>
      <c r="AJR70" s="409"/>
      <c r="AJS70" s="409"/>
      <c r="AJT70" s="409"/>
      <c r="AJU70" s="409"/>
      <c r="AJV70" s="409"/>
      <c r="AJW70" s="409"/>
      <c r="AJX70" s="409"/>
      <c r="AJY70" s="409"/>
      <c r="AJZ70" s="409"/>
      <c r="AKA70" s="409"/>
      <c r="AKB70" s="409"/>
      <c r="AKC70" s="409"/>
      <c r="AKD70" s="409"/>
      <c r="AKE70" s="409"/>
      <c r="AKF70" s="409"/>
      <c r="AKG70" s="409"/>
      <c r="AKH70" s="409"/>
      <c r="AKI70" s="409"/>
      <c r="AKJ70" s="409"/>
      <c r="AKK70" s="409"/>
      <c r="AKL70" s="409"/>
      <c r="AKM70" s="409"/>
      <c r="AKN70" s="409"/>
      <c r="AKO70" s="409"/>
      <c r="AKP70" s="409"/>
      <c r="AKQ70" s="409"/>
      <c r="AKR70" s="409"/>
      <c r="AKS70" s="409"/>
      <c r="AKT70" s="409"/>
      <c r="AKU70" s="409"/>
      <c r="AKV70" s="409"/>
      <c r="AKW70" s="409"/>
      <c r="AKX70" s="409"/>
      <c r="AKY70" s="409"/>
      <c r="AKZ70" s="409"/>
      <c r="ALA70" s="409"/>
      <c r="ALB70" s="409"/>
      <c r="ALC70" s="409"/>
      <c r="ALD70" s="409"/>
      <c r="ALE70" s="409"/>
      <c r="ALF70" s="409"/>
      <c r="ALG70" s="409"/>
      <c r="ALH70" s="409"/>
      <c r="ALI70" s="409"/>
      <c r="ALJ70" s="409"/>
      <c r="ALK70" s="409"/>
      <c r="ALL70" s="409"/>
      <c r="ALM70" s="409"/>
      <c r="ALN70" s="409"/>
      <c r="ALO70" s="409"/>
      <c r="ALP70" s="409"/>
      <c r="ALQ70" s="409"/>
      <c r="ALR70" s="409"/>
      <c r="ALS70" s="409"/>
      <c r="ALT70" s="409"/>
      <c r="ALU70" s="409"/>
      <c r="ALV70" s="409"/>
      <c r="ALW70" s="409"/>
      <c r="ALX70" s="409"/>
      <c r="ALY70" s="409"/>
      <c r="ALZ70" s="409"/>
    </row>
    <row r="71" s="224" customFormat="1" ht="13.5" customHeight="1">
      <c r="A71" s="225">
        <v>63</v>
      </c>
      <c r="B71" s="240"/>
      <c r="C71" s="217" t="s">
        <v>264</v>
      </c>
      <c r="D71" s="217"/>
      <c r="E71" s="217"/>
      <c r="F71" s="217"/>
      <c r="G71" s="217"/>
      <c r="H71" s="400"/>
      <c r="I71" s="403" t="s">
        <v>1184</v>
      </c>
      <c r="J71" s="400" t="s">
        <v>1185</v>
      </c>
      <c r="K71" s="403"/>
      <c r="L71" s="400"/>
      <c r="M71" s="400"/>
      <c r="N71" s="400"/>
      <c r="O71" s="400"/>
      <c r="P71" s="253"/>
      <c r="Q71" s="400" t="s">
        <v>820</v>
      </c>
      <c r="R71" s="400"/>
      <c r="S71" s="257" t="s">
        <v>863</v>
      </c>
      <c r="T71" s="287" t="s">
        <v>864</v>
      </c>
      <c r="U71" s="400" t="s">
        <v>1186</v>
      </c>
      <c r="V71" s="406" t="s">
        <v>864</v>
      </c>
      <c r="W71" s="406" t="s">
        <v>864</v>
      </c>
      <c r="X71" s="232"/>
      <c r="Y71" s="407"/>
      <c r="Z71" s="400" t="s">
        <v>1187</v>
      </c>
      <c r="AA71" s="246" t="s">
        <v>1188</v>
      </c>
      <c r="AB71" s="400"/>
      <c r="AC71" s="405"/>
      <c r="AD71" s="405">
        <v>1</v>
      </c>
    </row>
    <row r="72" s="224" customFormat="1" ht="13.5" customHeight="1">
      <c r="A72" s="225">
        <v>64</v>
      </c>
      <c r="B72" s="240"/>
      <c r="C72" s="217" t="s">
        <v>767</v>
      </c>
      <c r="D72" s="217"/>
      <c r="E72" s="217"/>
      <c r="F72" s="217"/>
      <c r="G72" s="217"/>
      <c r="H72" s="400" t="s">
        <v>1189</v>
      </c>
      <c r="I72" s="403" t="s">
        <v>1190</v>
      </c>
      <c r="J72" s="400" t="s">
        <v>1191</v>
      </c>
      <c r="K72" s="403" t="s">
        <v>939</v>
      </c>
      <c r="L72" s="400" t="s">
        <v>1192</v>
      </c>
      <c r="M72" s="400" t="s">
        <v>1193</v>
      </c>
      <c r="N72" s="400"/>
      <c r="O72" s="400"/>
      <c r="P72" s="253"/>
      <c r="Q72" s="400" t="s">
        <v>817</v>
      </c>
      <c r="R72" s="400"/>
      <c r="S72" s="400" t="s">
        <v>863</v>
      </c>
      <c r="T72" s="405"/>
      <c r="U72" s="400"/>
      <c r="V72" s="406" t="s">
        <v>864</v>
      </c>
      <c r="W72" s="406" t="s">
        <v>864</v>
      </c>
      <c r="X72" s="232"/>
      <c r="Y72" s="407"/>
      <c r="Z72" s="400"/>
      <c r="AA72" s="408"/>
      <c r="AB72" s="400"/>
      <c r="AC72" s="405">
        <v>1</v>
      </c>
      <c r="AD72" s="405">
        <v>1</v>
      </c>
    </row>
    <row r="73" s="224" customFormat="1" ht="13.5" customHeight="1">
      <c r="A73" s="225">
        <v>65</v>
      </c>
      <c r="B73" s="240" t="s">
        <v>1194</v>
      </c>
      <c r="C73" s="243"/>
      <c r="D73" s="242"/>
      <c r="E73" s="242"/>
      <c r="F73" s="242"/>
      <c r="G73" s="242"/>
      <c r="H73" s="400" t="s">
        <v>1195</v>
      </c>
      <c r="I73" s="403"/>
      <c r="J73" s="400" t="s">
        <v>1196</v>
      </c>
      <c r="K73" s="403" t="s">
        <v>1197</v>
      </c>
      <c r="L73" s="400"/>
      <c r="M73" s="400"/>
      <c r="N73" s="400"/>
      <c r="O73" s="400"/>
      <c r="P73" s="404"/>
      <c r="Q73" s="400" t="s">
        <v>817</v>
      </c>
      <c r="R73" s="400" t="s">
        <v>864</v>
      </c>
      <c r="S73" s="244" t="s">
        <v>1198</v>
      </c>
      <c r="T73" s="288"/>
      <c r="U73" s="400"/>
      <c r="V73" s="406" t="s">
        <v>864</v>
      </c>
      <c r="W73" s="406" t="s">
        <v>864</v>
      </c>
      <c r="X73" s="232"/>
      <c r="Y73" s="407"/>
      <c r="Z73" s="400"/>
      <c r="AA73" s="408"/>
      <c r="AB73" s="400"/>
      <c r="AC73" s="405">
        <v>1</v>
      </c>
      <c r="AD73" s="405">
        <v>1</v>
      </c>
    </row>
    <row r="74" s="231" customFormat="1" ht="13.5" customHeight="1">
      <c r="A74" s="225">
        <v>66</v>
      </c>
      <c r="B74" s="240"/>
      <c r="C74" s="402" t="s">
        <v>1199</v>
      </c>
      <c r="D74" s="402"/>
      <c r="E74" s="402"/>
      <c r="F74" s="402"/>
      <c r="G74" s="402"/>
      <c r="H74" s="400" t="s">
        <v>1200</v>
      </c>
      <c r="I74" s="403" t="s">
        <v>1201</v>
      </c>
      <c r="J74" s="400" t="s">
        <v>1202</v>
      </c>
      <c r="K74" s="403" t="s">
        <v>1182</v>
      </c>
      <c r="L74" s="400"/>
      <c r="M74" s="400"/>
      <c r="N74" s="400"/>
      <c r="O74" s="400"/>
      <c r="P74" s="404">
        <v>1</v>
      </c>
      <c r="Q74" s="400" t="s">
        <v>820</v>
      </c>
      <c r="R74" s="400"/>
      <c r="S74" s="400" t="s">
        <v>863</v>
      </c>
      <c r="T74" s="405"/>
      <c r="U74" s="400"/>
      <c r="V74" s="406" t="s">
        <v>864</v>
      </c>
      <c r="W74" s="406" t="s">
        <v>864</v>
      </c>
      <c r="X74" s="232"/>
      <c r="Y74" s="407"/>
      <c r="Z74" s="400"/>
      <c r="AA74" s="408"/>
      <c r="AB74" s="400"/>
      <c r="AC74" s="405">
        <v>1</v>
      </c>
      <c r="AD74" s="405">
        <v>1</v>
      </c>
      <c r="AE74" s="409"/>
      <c r="AF74" s="409"/>
      <c r="AG74" s="409"/>
      <c r="AH74" s="409"/>
      <c r="AI74" s="409"/>
      <c r="AJ74" s="409"/>
      <c r="AK74" s="409"/>
      <c r="AL74" s="409"/>
      <c r="AM74" s="409"/>
      <c r="AN74" s="409"/>
      <c r="AO74" s="409"/>
      <c r="AP74" s="409"/>
      <c r="AQ74" s="409"/>
      <c r="AR74" s="409"/>
      <c r="AS74" s="409"/>
      <c r="AT74" s="409"/>
      <c r="AU74" s="409"/>
      <c r="AV74" s="409"/>
      <c r="AW74" s="409"/>
      <c r="AX74" s="409"/>
      <c r="AY74" s="409"/>
      <c r="AZ74" s="409"/>
      <c r="BA74" s="409"/>
      <c r="BB74" s="409"/>
      <c r="BC74" s="409"/>
      <c r="BD74" s="409"/>
      <c r="BE74" s="409"/>
      <c r="BF74" s="409"/>
      <c r="BG74" s="409"/>
      <c r="BH74" s="409"/>
      <c r="BI74" s="409"/>
      <c r="BJ74" s="409"/>
      <c r="BK74" s="409"/>
      <c r="BL74" s="409"/>
      <c r="BM74" s="409"/>
      <c r="BN74" s="409"/>
      <c r="BO74" s="409"/>
      <c r="BP74" s="409"/>
      <c r="BQ74" s="409"/>
      <c r="BR74" s="409"/>
      <c r="BS74" s="409"/>
      <c r="BT74" s="409"/>
      <c r="BU74" s="409"/>
      <c r="BV74" s="409"/>
      <c r="BW74" s="409"/>
      <c r="BX74" s="409"/>
      <c r="BY74" s="409"/>
      <c r="BZ74" s="409"/>
      <c r="CA74" s="409"/>
      <c r="CB74" s="409"/>
      <c r="CC74" s="409"/>
      <c r="CD74" s="409"/>
      <c r="CE74" s="409"/>
      <c r="CF74" s="409"/>
      <c r="CG74" s="409"/>
      <c r="CH74" s="409"/>
      <c r="CI74" s="409"/>
      <c r="CJ74" s="409"/>
      <c r="CK74" s="409"/>
      <c r="CL74" s="409"/>
      <c r="CM74" s="409"/>
      <c r="CN74" s="409"/>
      <c r="CO74" s="409"/>
      <c r="CP74" s="409"/>
      <c r="CQ74" s="409"/>
      <c r="CR74" s="409"/>
      <c r="CS74" s="409"/>
      <c r="CT74" s="409"/>
      <c r="CU74" s="409"/>
      <c r="CV74" s="409"/>
      <c r="CW74" s="409"/>
      <c r="CX74" s="409"/>
      <c r="CY74" s="409"/>
      <c r="CZ74" s="409"/>
      <c r="DA74" s="409"/>
      <c r="DB74" s="409"/>
      <c r="DC74" s="409"/>
      <c r="DD74" s="409"/>
      <c r="DE74" s="409"/>
      <c r="DF74" s="409"/>
      <c r="DG74" s="409"/>
      <c r="DH74" s="409"/>
      <c r="DI74" s="409"/>
      <c r="DJ74" s="409"/>
      <c r="DK74" s="409"/>
      <c r="DL74" s="409"/>
      <c r="DM74" s="409"/>
      <c r="DN74" s="409"/>
      <c r="DO74" s="409"/>
      <c r="DP74" s="409"/>
      <c r="DQ74" s="409"/>
      <c r="DR74" s="409"/>
      <c r="DS74" s="409"/>
      <c r="DT74" s="409"/>
      <c r="DU74" s="409"/>
      <c r="DV74" s="409"/>
      <c r="DW74" s="409"/>
      <c r="DX74" s="409"/>
      <c r="DY74" s="409"/>
      <c r="DZ74" s="409"/>
      <c r="EA74" s="409"/>
      <c r="EB74" s="409"/>
      <c r="EC74" s="409"/>
      <c r="ED74" s="409"/>
      <c r="EE74" s="409"/>
      <c r="EF74" s="409"/>
      <c r="EG74" s="409"/>
      <c r="EH74" s="409"/>
      <c r="EI74" s="409"/>
      <c r="EJ74" s="409"/>
      <c r="EK74" s="409"/>
      <c r="EL74" s="409"/>
      <c r="EM74" s="409"/>
      <c r="EN74" s="409"/>
      <c r="EO74" s="409"/>
      <c r="EP74" s="409"/>
      <c r="EQ74" s="409"/>
      <c r="ER74" s="409"/>
      <c r="ES74" s="409"/>
      <c r="ET74" s="409"/>
      <c r="EU74" s="409"/>
      <c r="EV74" s="409"/>
      <c r="EW74" s="409"/>
      <c r="EX74" s="409"/>
      <c r="EY74" s="409"/>
      <c r="EZ74" s="409"/>
      <c r="FA74" s="409"/>
      <c r="FB74" s="409"/>
      <c r="FC74" s="409"/>
      <c r="FD74" s="409"/>
      <c r="FE74" s="409"/>
      <c r="FF74" s="409"/>
      <c r="FG74" s="409"/>
      <c r="FH74" s="409"/>
      <c r="FI74" s="409"/>
      <c r="FJ74" s="409"/>
      <c r="FK74" s="409"/>
      <c r="FL74" s="409"/>
      <c r="FM74" s="409"/>
      <c r="FN74" s="409"/>
      <c r="FO74" s="409"/>
      <c r="FP74" s="409"/>
      <c r="FQ74" s="409"/>
      <c r="FR74" s="409"/>
      <c r="FS74" s="409"/>
      <c r="FT74" s="409"/>
      <c r="FU74" s="409"/>
      <c r="FV74" s="409"/>
      <c r="FW74" s="409"/>
      <c r="FX74" s="409"/>
      <c r="FY74" s="409"/>
      <c r="FZ74" s="409"/>
      <c r="GA74" s="409"/>
      <c r="GB74" s="409"/>
      <c r="GC74" s="409"/>
      <c r="GD74" s="409"/>
      <c r="GE74" s="409"/>
      <c r="GF74" s="409"/>
      <c r="GG74" s="409"/>
      <c r="GH74" s="409"/>
      <c r="GI74" s="409"/>
      <c r="GJ74" s="409"/>
      <c r="GK74" s="409"/>
      <c r="GL74" s="409"/>
      <c r="GM74" s="409"/>
      <c r="GN74" s="409"/>
      <c r="GO74" s="409"/>
      <c r="GP74" s="409"/>
      <c r="GQ74" s="409"/>
      <c r="GR74" s="409"/>
      <c r="GS74" s="409"/>
      <c r="GT74" s="409"/>
      <c r="GU74" s="409"/>
      <c r="GV74" s="409"/>
      <c r="GW74" s="409"/>
      <c r="GX74" s="409"/>
      <c r="GY74" s="409"/>
      <c r="GZ74" s="409"/>
      <c r="HA74" s="409"/>
      <c r="HB74" s="409"/>
      <c r="HC74" s="409"/>
      <c r="HD74" s="409"/>
      <c r="HE74" s="409"/>
      <c r="HF74" s="409"/>
      <c r="HG74" s="409"/>
      <c r="HH74" s="409"/>
      <c r="HI74" s="409"/>
      <c r="HJ74" s="409"/>
      <c r="HK74" s="409"/>
      <c r="HL74" s="409"/>
      <c r="HM74" s="409"/>
      <c r="HN74" s="409"/>
      <c r="HO74" s="409"/>
      <c r="HP74" s="409"/>
      <c r="HQ74" s="409"/>
      <c r="HR74" s="409"/>
      <c r="HS74" s="409"/>
      <c r="HT74" s="409"/>
      <c r="HU74" s="409"/>
      <c r="HV74" s="409"/>
      <c r="HW74" s="409"/>
      <c r="HX74" s="409"/>
      <c r="HY74" s="409"/>
      <c r="HZ74" s="409"/>
      <c r="IA74" s="409"/>
      <c r="IB74" s="409"/>
      <c r="IC74" s="409"/>
      <c r="ID74" s="409"/>
      <c r="IE74" s="409"/>
      <c r="IF74" s="409"/>
      <c r="IG74" s="409"/>
      <c r="IH74" s="409"/>
      <c r="II74" s="409"/>
      <c r="IJ74" s="409"/>
      <c r="IK74" s="409"/>
      <c r="IL74" s="409"/>
      <c r="IM74" s="409"/>
      <c r="IN74" s="409"/>
      <c r="IO74" s="409"/>
      <c r="IP74" s="409"/>
      <c r="IQ74" s="409"/>
      <c r="IR74" s="409"/>
      <c r="IS74" s="409"/>
      <c r="IT74" s="409"/>
      <c r="IU74" s="409"/>
      <c r="IV74" s="409"/>
      <c r="IW74" s="409"/>
      <c r="IX74" s="409"/>
      <c r="IY74" s="409"/>
      <c r="IZ74" s="409"/>
      <c r="JA74" s="409"/>
      <c r="JB74" s="409"/>
      <c r="JC74" s="409"/>
      <c r="JD74" s="409"/>
      <c r="JE74" s="409"/>
      <c r="JF74" s="409"/>
      <c r="JG74" s="409"/>
      <c r="JH74" s="409"/>
      <c r="JI74" s="409"/>
      <c r="JJ74" s="409"/>
      <c r="JK74" s="409"/>
      <c r="JL74" s="409"/>
      <c r="JM74" s="409"/>
      <c r="JN74" s="409"/>
      <c r="JO74" s="409"/>
      <c r="JP74" s="409"/>
      <c r="JQ74" s="409"/>
      <c r="JR74" s="409"/>
      <c r="JS74" s="409"/>
      <c r="JT74" s="409"/>
      <c r="JU74" s="409"/>
      <c r="JV74" s="409"/>
      <c r="JW74" s="409"/>
      <c r="JX74" s="409"/>
      <c r="JY74" s="409"/>
      <c r="JZ74" s="409"/>
      <c r="KA74" s="409"/>
      <c r="KB74" s="409"/>
      <c r="KC74" s="409"/>
      <c r="KD74" s="409"/>
      <c r="KE74" s="409"/>
      <c r="KF74" s="409"/>
      <c r="KG74" s="409"/>
      <c r="KH74" s="409"/>
      <c r="KI74" s="409"/>
      <c r="KJ74" s="409"/>
      <c r="KK74" s="409"/>
      <c r="KL74" s="409"/>
      <c r="KM74" s="409"/>
      <c r="KN74" s="409"/>
      <c r="KO74" s="409"/>
      <c r="KP74" s="409"/>
      <c r="KQ74" s="409"/>
      <c r="KR74" s="409"/>
      <c r="KS74" s="409"/>
      <c r="KT74" s="409"/>
      <c r="KU74" s="409"/>
      <c r="KV74" s="409"/>
      <c r="KW74" s="409"/>
      <c r="KX74" s="409"/>
      <c r="KY74" s="409"/>
      <c r="KZ74" s="409"/>
      <c r="LA74" s="409"/>
      <c r="LB74" s="409"/>
      <c r="LC74" s="409"/>
      <c r="LD74" s="409"/>
      <c r="LE74" s="409"/>
      <c r="LF74" s="409"/>
      <c r="LG74" s="409"/>
      <c r="LH74" s="409"/>
      <c r="LI74" s="409"/>
      <c r="LJ74" s="409"/>
      <c r="LK74" s="409"/>
      <c r="LL74" s="409"/>
      <c r="LM74" s="409"/>
      <c r="LN74" s="409"/>
      <c r="LO74" s="409"/>
      <c r="LP74" s="409"/>
      <c r="LQ74" s="409"/>
      <c r="LR74" s="409"/>
      <c r="LS74" s="409"/>
      <c r="LT74" s="409"/>
      <c r="LU74" s="409"/>
      <c r="LV74" s="409"/>
      <c r="LW74" s="409"/>
      <c r="LX74" s="409"/>
      <c r="LY74" s="409"/>
      <c r="LZ74" s="409"/>
      <c r="MA74" s="409"/>
      <c r="MB74" s="409"/>
      <c r="MC74" s="409"/>
      <c r="MD74" s="409"/>
      <c r="ME74" s="409"/>
      <c r="MF74" s="409"/>
      <c r="MG74" s="409"/>
      <c r="MH74" s="409"/>
      <c r="MI74" s="409"/>
      <c r="MJ74" s="409"/>
      <c r="MK74" s="409"/>
      <c r="ML74" s="409"/>
      <c r="MM74" s="409"/>
      <c r="MN74" s="409"/>
      <c r="MO74" s="409"/>
      <c r="MP74" s="409"/>
      <c r="MQ74" s="409"/>
      <c r="MR74" s="409"/>
      <c r="MS74" s="409"/>
      <c r="MT74" s="409"/>
      <c r="MU74" s="409"/>
      <c r="MV74" s="409"/>
      <c r="MW74" s="409"/>
      <c r="MX74" s="409"/>
      <c r="MY74" s="409"/>
      <c r="MZ74" s="409"/>
      <c r="NA74" s="409"/>
      <c r="NB74" s="409"/>
      <c r="NC74" s="409"/>
      <c r="ND74" s="409"/>
      <c r="NE74" s="409"/>
      <c r="NF74" s="409"/>
      <c r="NG74" s="409"/>
      <c r="NH74" s="409"/>
      <c r="NI74" s="409"/>
      <c r="NJ74" s="409"/>
      <c r="NK74" s="409"/>
      <c r="NL74" s="409"/>
      <c r="NM74" s="409"/>
      <c r="NN74" s="409"/>
      <c r="NO74" s="409"/>
      <c r="NP74" s="409"/>
      <c r="NQ74" s="409"/>
      <c r="NR74" s="409"/>
      <c r="NS74" s="409"/>
      <c r="NT74" s="409"/>
      <c r="NU74" s="409"/>
      <c r="NV74" s="409"/>
      <c r="NW74" s="409"/>
      <c r="NX74" s="409"/>
      <c r="NY74" s="409"/>
      <c r="NZ74" s="409"/>
      <c r="OA74" s="409"/>
      <c r="OB74" s="409"/>
      <c r="OC74" s="409"/>
      <c r="OD74" s="409"/>
      <c r="OE74" s="409"/>
      <c r="OF74" s="409"/>
      <c r="OG74" s="409"/>
      <c r="OH74" s="409"/>
      <c r="OI74" s="409"/>
      <c r="OJ74" s="409"/>
      <c r="OK74" s="409"/>
      <c r="OL74" s="409"/>
      <c r="OM74" s="409"/>
      <c r="ON74" s="409"/>
      <c r="OO74" s="409"/>
      <c r="OP74" s="409"/>
      <c r="OQ74" s="409"/>
      <c r="OR74" s="409"/>
      <c r="OS74" s="409"/>
      <c r="OT74" s="409"/>
      <c r="OU74" s="409"/>
      <c r="OV74" s="409"/>
      <c r="OW74" s="409"/>
      <c r="OX74" s="409"/>
      <c r="OY74" s="409"/>
      <c r="OZ74" s="409"/>
      <c r="PA74" s="409"/>
      <c r="PB74" s="409"/>
      <c r="PC74" s="409"/>
      <c r="PD74" s="409"/>
      <c r="PE74" s="409"/>
      <c r="PF74" s="409"/>
      <c r="PG74" s="409"/>
      <c r="PH74" s="409"/>
      <c r="PI74" s="409"/>
      <c r="PJ74" s="409"/>
      <c r="PK74" s="409"/>
      <c r="PL74" s="409"/>
      <c r="PM74" s="409"/>
      <c r="PN74" s="409"/>
      <c r="PO74" s="409"/>
      <c r="PP74" s="409"/>
      <c r="PQ74" s="409"/>
      <c r="PR74" s="409"/>
      <c r="PS74" s="409"/>
      <c r="PT74" s="409"/>
      <c r="PU74" s="409"/>
      <c r="PV74" s="409"/>
      <c r="PW74" s="409"/>
      <c r="PX74" s="409"/>
      <c r="PY74" s="409"/>
      <c r="PZ74" s="409"/>
      <c r="QA74" s="409"/>
      <c r="QB74" s="409"/>
      <c r="QC74" s="409"/>
      <c r="QD74" s="409"/>
      <c r="QE74" s="409"/>
      <c r="QF74" s="409"/>
      <c r="QG74" s="409"/>
      <c r="QH74" s="409"/>
      <c r="QI74" s="409"/>
      <c r="QJ74" s="409"/>
      <c r="QK74" s="409"/>
      <c r="QL74" s="409"/>
      <c r="QM74" s="409"/>
      <c r="QN74" s="409"/>
      <c r="QO74" s="409"/>
      <c r="QP74" s="409"/>
      <c r="QQ74" s="409"/>
      <c r="QR74" s="409"/>
      <c r="QS74" s="409"/>
      <c r="QT74" s="409"/>
      <c r="QU74" s="409"/>
      <c r="QV74" s="409"/>
      <c r="QW74" s="409"/>
      <c r="QX74" s="409"/>
      <c r="QY74" s="409"/>
      <c r="QZ74" s="409"/>
      <c r="RA74" s="409"/>
      <c r="RB74" s="409"/>
      <c r="RC74" s="409"/>
      <c r="RD74" s="409"/>
      <c r="RE74" s="409"/>
      <c r="RF74" s="409"/>
      <c r="RG74" s="409"/>
      <c r="RH74" s="409"/>
      <c r="RI74" s="409"/>
      <c r="RJ74" s="409"/>
      <c r="RK74" s="409"/>
      <c r="RL74" s="409"/>
      <c r="RM74" s="409"/>
      <c r="RN74" s="409"/>
      <c r="RO74" s="409"/>
      <c r="RP74" s="409"/>
      <c r="RQ74" s="409"/>
      <c r="RR74" s="409"/>
      <c r="RS74" s="409"/>
      <c r="RT74" s="409"/>
      <c r="RU74" s="409"/>
      <c r="RV74" s="409"/>
      <c r="RW74" s="409"/>
      <c r="RX74" s="409"/>
      <c r="RY74" s="409"/>
      <c r="RZ74" s="409"/>
      <c r="SA74" s="409"/>
      <c r="SB74" s="409"/>
      <c r="SC74" s="409"/>
      <c r="SD74" s="409"/>
      <c r="SE74" s="409"/>
      <c r="SF74" s="409"/>
      <c r="SG74" s="409"/>
      <c r="SH74" s="409"/>
      <c r="SI74" s="409"/>
      <c r="SJ74" s="409"/>
      <c r="SK74" s="409"/>
      <c r="SL74" s="409"/>
      <c r="SM74" s="409"/>
      <c r="SN74" s="409"/>
      <c r="SO74" s="409"/>
      <c r="SP74" s="409"/>
      <c r="SQ74" s="409"/>
      <c r="SR74" s="409"/>
      <c r="SS74" s="409"/>
      <c r="ST74" s="409"/>
      <c r="SU74" s="409"/>
      <c r="SV74" s="409"/>
      <c r="SW74" s="409"/>
      <c r="SX74" s="409"/>
      <c r="SY74" s="409"/>
      <c r="SZ74" s="409"/>
      <c r="TA74" s="409"/>
      <c r="TB74" s="409"/>
      <c r="TC74" s="409"/>
      <c r="TD74" s="409"/>
      <c r="TE74" s="409"/>
      <c r="TF74" s="409"/>
      <c r="TG74" s="409"/>
      <c r="TH74" s="409"/>
      <c r="TI74" s="409"/>
      <c r="TJ74" s="409"/>
      <c r="TK74" s="409"/>
      <c r="TL74" s="409"/>
      <c r="TM74" s="409"/>
      <c r="TN74" s="409"/>
      <c r="TO74" s="409"/>
      <c r="TP74" s="409"/>
      <c r="TQ74" s="409"/>
      <c r="TR74" s="409"/>
      <c r="TS74" s="409"/>
      <c r="TT74" s="409"/>
      <c r="TU74" s="409"/>
      <c r="TV74" s="409"/>
      <c r="TW74" s="409"/>
      <c r="TX74" s="409"/>
      <c r="TY74" s="409"/>
      <c r="TZ74" s="409"/>
      <c r="UA74" s="409"/>
      <c r="UB74" s="409"/>
      <c r="UC74" s="409"/>
      <c r="UD74" s="409"/>
      <c r="UE74" s="409"/>
      <c r="UF74" s="409"/>
      <c r="UG74" s="409"/>
      <c r="UH74" s="409"/>
      <c r="UI74" s="409"/>
      <c r="UJ74" s="409"/>
      <c r="UK74" s="409"/>
      <c r="UL74" s="409"/>
      <c r="UM74" s="409"/>
      <c r="UN74" s="409"/>
      <c r="UO74" s="409"/>
      <c r="UP74" s="409"/>
      <c r="UQ74" s="409"/>
      <c r="UR74" s="409"/>
      <c r="US74" s="409"/>
      <c r="UT74" s="409"/>
      <c r="UU74" s="409"/>
      <c r="UV74" s="409"/>
      <c r="UW74" s="409"/>
      <c r="UX74" s="409"/>
      <c r="UY74" s="409"/>
      <c r="UZ74" s="409"/>
      <c r="VA74" s="409"/>
      <c r="VB74" s="409"/>
      <c r="VC74" s="409"/>
      <c r="VD74" s="409"/>
      <c r="VE74" s="409"/>
      <c r="VF74" s="409"/>
      <c r="VG74" s="409"/>
      <c r="VH74" s="409"/>
      <c r="VI74" s="409"/>
      <c r="VJ74" s="409"/>
      <c r="VK74" s="409"/>
      <c r="VL74" s="409"/>
      <c r="VM74" s="409"/>
      <c r="VN74" s="409"/>
      <c r="VO74" s="409"/>
      <c r="VP74" s="409"/>
      <c r="VQ74" s="409"/>
      <c r="VR74" s="409"/>
      <c r="VS74" s="409"/>
      <c r="VT74" s="409"/>
      <c r="VU74" s="409"/>
      <c r="VV74" s="409"/>
      <c r="VW74" s="409"/>
      <c r="VX74" s="409"/>
      <c r="VY74" s="409"/>
      <c r="VZ74" s="409"/>
      <c r="WA74" s="409"/>
      <c r="WB74" s="409"/>
      <c r="WC74" s="409"/>
      <c r="WD74" s="409"/>
      <c r="WE74" s="409"/>
      <c r="WF74" s="409"/>
      <c r="WG74" s="409"/>
      <c r="WH74" s="409"/>
      <c r="WI74" s="409"/>
      <c r="WJ74" s="409"/>
      <c r="WK74" s="409"/>
      <c r="WL74" s="409"/>
      <c r="WM74" s="409"/>
      <c r="WN74" s="409"/>
      <c r="WO74" s="409"/>
      <c r="WP74" s="409"/>
      <c r="WQ74" s="409"/>
      <c r="WR74" s="409"/>
      <c r="WS74" s="409"/>
      <c r="WT74" s="409"/>
      <c r="WU74" s="409"/>
      <c r="WV74" s="409"/>
      <c r="WW74" s="409"/>
      <c r="WX74" s="409"/>
      <c r="WY74" s="409"/>
      <c r="WZ74" s="409"/>
      <c r="XA74" s="409"/>
      <c r="XB74" s="409"/>
      <c r="XC74" s="409"/>
      <c r="XD74" s="409"/>
      <c r="XE74" s="409"/>
      <c r="XF74" s="409"/>
      <c r="XG74" s="409"/>
      <c r="XH74" s="409"/>
      <c r="XI74" s="409"/>
      <c r="XJ74" s="409"/>
      <c r="XK74" s="409"/>
      <c r="XL74" s="409"/>
      <c r="XM74" s="409"/>
      <c r="XN74" s="409"/>
      <c r="XO74" s="409"/>
      <c r="XP74" s="409"/>
      <c r="XQ74" s="409"/>
      <c r="XR74" s="409"/>
      <c r="XS74" s="409"/>
      <c r="XT74" s="409"/>
      <c r="XU74" s="409"/>
      <c r="XV74" s="409"/>
      <c r="XW74" s="409"/>
      <c r="XX74" s="409"/>
      <c r="XY74" s="409"/>
      <c r="XZ74" s="409"/>
      <c r="YA74" s="409"/>
      <c r="YB74" s="409"/>
      <c r="YC74" s="409"/>
      <c r="YD74" s="409"/>
      <c r="YE74" s="409"/>
      <c r="YF74" s="409"/>
      <c r="YG74" s="409"/>
      <c r="YH74" s="409"/>
      <c r="YI74" s="409"/>
      <c r="YJ74" s="409"/>
      <c r="YK74" s="409"/>
      <c r="YL74" s="409"/>
      <c r="YM74" s="409"/>
      <c r="YN74" s="409"/>
      <c r="YO74" s="409"/>
      <c r="YP74" s="409"/>
      <c r="YQ74" s="409"/>
      <c r="YR74" s="409"/>
      <c r="YS74" s="409"/>
      <c r="YT74" s="409"/>
      <c r="YU74" s="409"/>
      <c r="YV74" s="409"/>
      <c r="YW74" s="409"/>
      <c r="YX74" s="409"/>
      <c r="YY74" s="409"/>
      <c r="YZ74" s="409"/>
      <c r="ZA74" s="409"/>
      <c r="ZB74" s="409"/>
      <c r="ZC74" s="409"/>
      <c r="ZD74" s="409"/>
      <c r="ZE74" s="409"/>
      <c r="ZF74" s="409"/>
      <c r="ZG74" s="409"/>
      <c r="ZH74" s="409"/>
      <c r="ZI74" s="409"/>
      <c r="ZJ74" s="409"/>
      <c r="ZK74" s="409"/>
      <c r="ZL74" s="409"/>
      <c r="ZM74" s="409"/>
      <c r="ZN74" s="409"/>
      <c r="ZO74" s="409"/>
      <c r="ZP74" s="409"/>
      <c r="ZQ74" s="409"/>
      <c r="ZR74" s="409"/>
      <c r="ZS74" s="409"/>
      <c r="ZT74" s="409"/>
      <c r="ZU74" s="409"/>
      <c r="ZV74" s="409"/>
      <c r="ZW74" s="409"/>
      <c r="ZX74" s="409"/>
      <c r="ZY74" s="409"/>
      <c r="ZZ74" s="409"/>
      <c r="AAA74" s="409"/>
      <c r="AAB74" s="409"/>
      <c r="AAC74" s="409"/>
      <c r="AAD74" s="409"/>
      <c r="AAE74" s="409"/>
      <c r="AAF74" s="409"/>
      <c r="AAG74" s="409"/>
      <c r="AAH74" s="409"/>
      <c r="AAI74" s="409"/>
      <c r="AAJ74" s="409"/>
      <c r="AAK74" s="409"/>
      <c r="AAL74" s="409"/>
      <c r="AAM74" s="409"/>
      <c r="AAN74" s="409"/>
      <c r="AAO74" s="409"/>
      <c r="AAP74" s="409"/>
      <c r="AAQ74" s="409"/>
      <c r="AAR74" s="409"/>
      <c r="AAS74" s="409"/>
      <c r="AAT74" s="409"/>
      <c r="AAU74" s="409"/>
      <c r="AAV74" s="409"/>
      <c r="AAW74" s="409"/>
      <c r="AAX74" s="409"/>
      <c r="AAY74" s="409"/>
      <c r="AAZ74" s="409"/>
      <c r="ABA74" s="409"/>
      <c r="ABB74" s="409"/>
      <c r="ABC74" s="409"/>
      <c r="ABD74" s="409"/>
      <c r="ABE74" s="409"/>
      <c r="ABF74" s="409"/>
      <c r="ABG74" s="409"/>
      <c r="ABH74" s="409"/>
      <c r="ABI74" s="409"/>
      <c r="ABJ74" s="409"/>
      <c r="ABK74" s="409"/>
      <c r="ABL74" s="409"/>
      <c r="ABM74" s="409"/>
      <c r="ABN74" s="409"/>
      <c r="ABO74" s="409"/>
      <c r="ABP74" s="409"/>
      <c r="ABQ74" s="409"/>
      <c r="ABR74" s="409"/>
      <c r="ABS74" s="409"/>
      <c r="ABT74" s="409"/>
      <c r="ABU74" s="409"/>
      <c r="ABV74" s="409"/>
      <c r="ABW74" s="409"/>
      <c r="ABX74" s="409"/>
      <c r="ABY74" s="409"/>
      <c r="ABZ74" s="409"/>
      <c r="ACA74" s="409"/>
      <c r="ACB74" s="409"/>
      <c r="ACC74" s="409"/>
      <c r="ACD74" s="409"/>
      <c r="ACE74" s="409"/>
      <c r="ACF74" s="409"/>
      <c r="ACG74" s="409"/>
      <c r="ACH74" s="409"/>
      <c r="ACI74" s="409"/>
      <c r="ACJ74" s="409"/>
      <c r="ACK74" s="409"/>
      <c r="ACL74" s="409"/>
      <c r="ACM74" s="409"/>
      <c r="ACN74" s="409"/>
      <c r="ACO74" s="409"/>
      <c r="ACP74" s="409"/>
      <c r="ACQ74" s="409"/>
      <c r="ACR74" s="409"/>
      <c r="ACS74" s="409"/>
      <c r="ACT74" s="409"/>
      <c r="ACU74" s="409"/>
      <c r="ACV74" s="409"/>
      <c r="ACW74" s="409"/>
      <c r="ACX74" s="409"/>
      <c r="ACY74" s="409"/>
      <c r="ACZ74" s="409"/>
      <c r="ADA74" s="409"/>
      <c r="ADB74" s="409"/>
      <c r="ADC74" s="409"/>
      <c r="ADD74" s="409"/>
      <c r="ADE74" s="409"/>
      <c r="ADF74" s="409"/>
      <c r="ADG74" s="409"/>
      <c r="ADH74" s="409"/>
      <c r="ADI74" s="409"/>
      <c r="ADJ74" s="409"/>
      <c r="ADK74" s="409"/>
      <c r="ADL74" s="409"/>
      <c r="ADM74" s="409"/>
      <c r="ADN74" s="409"/>
      <c r="ADO74" s="409"/>
      <c r="ADP74" s="409"/>
      <c r="ADQ74" s="409"/>
      <c r="ADR74" s="409"/>
      <c r="ADS74" s="409"/>
      <c r="ADT74" s="409"/>
      <c r="ADU74" s="409"/>
      <c r="ADV74" s="409"/>
      <c r="ADW74" s="409"/>
      <c r="ADX74" s="409"/>
      <c r="ADY74" s="409"/>
      <c r="ADZ74" s="409"/>
      <c r="AEA74" s="409"/>
      <c r="AEB74" s="409"/>
      <c r="AEC74" s="409"/>
      <c r="AED74" s="409"/>
      <c r="AEE74" s="409"/>
      <c r="AEF74" s="409"/>
      <c r="AEG74" s="409"/>
      <c r="AEH74" s="409"/>
      <c r="AEI74" s="409"/>
      <c r="AEJ74" s="409"/>
      <c r="AEK74" s="409"/>
      <c r="AEL74" s="409"/>
      <c r="AEM74" s="409"/>
      <c r="AEN74" s="409"/>
      <c r="AEO74" s="409"/>
      <c r="AEP74" s="409"/>
      <c r="AEQ74" s="409"/>
      <c r="AER74" s="409"/>
      <c r="AES74" s="409"/>
      <c r="AET74" s="409"/>
      <c r="AEU74" s="409"/>
      <c r="AEV74" s="409"/>
      <c r="AEW74" s="409"/>
      <c r="AEX74" s="409"/>
      <c r="AEY74" s="409"/>
      <c r="AEZ74" s="409"/>
      <c r="AFA74" s="409"/>
      <c r="AFB74" s="409"/>
      <c r="AFC74" s="409"/>
      <c r="AFD74" s="409"/>
      <c r="AFE74" s="409"/>
      <c r="AFF74" s="409"/>
      <c r="AFG74" s="409"/>
      <c r="AFH74" s="409"/>
      <c r="AFI74" s="409"/>
      <c r="AFJ74" s="409"/>
      <c r="AFK74" s="409"/>
      <c r="AFL74" s="409"/>
      <c r="AFM74" s="409"/>
      <c r="AFN74" s="409"/>
      <c r="AFO74" s="409"/>
      <c r="AFP74" s="409"/>
      <c r="AFQ74" s="409"/>
      <c r="AFR74" s="409"/>
      <c r="AFS74" s="409"/>
      <c r="AFT74" s="409"/>
      <c r="AFU74" s="409"/>
      <c r="AFV74" s="409"/>
      <c r="AFW74" s="409"/>
      <c r="AFX74" s="409"/>
      <c r="AFY74" s="409"/>
      <c r="AFZ74" s="409"/>
      <c r="AGA74" s="409"/>
      <c r="AGB74" s="409"/>
      <c r="AGC74" s="409"/>
      <c r="AGD74" s="409"/>
      <c r="AGE74" s="409"/>
      <c r="AGF74" s="409"/>
      <c r="AGG74" s="409"/>
      <c r="AGH74" s="409"/>
      <c r="AGI74" s="409"/>
      <c r="AGJ74" s="409"/>
      <c r="AGK74" s="409"/>
      <c r="AGL74" s="409"/>
      <c r="AGM74" s="409"/>
      <c r="AGN74" s="409"/>
      <c r="AGO74" s="409"/>
      <c r="AGP74" s="409"/>
      <c r="AGQ74" s="409"/>
      <c r="AGR74" s="409"/>
      <c r="AGS74" s="409"/>
      <c r="AGT74" s="409"/>
      <c r="AGU74" s="409"/>
      <c r="AGV74" s="409"/>
      <c r="AGW74" s="409"/>
      <c r="AGX74" s="409"/>
      <c r="AGY74" s="409"/>
      <c r="AGZ74" s="409"/>
      <c r="AHA74" s="409"/>
      <c r="AHB74" s="409"/>
      <c r="AHC74" s="409"/>
      <c r="AHD74" s="409"/>
      <c r="AHE74" s="409"/>
      <c r="AHF74" s="409"/>
      <c r="AHG74" s="409"/>
      <c r="AHH74" s="409"/>
      <c r="AHI74" s="409"/>
      <c r="AHJ74" s="409"/>
      <c r="AHK74" s="409"/>
      <c r="AHL74" s="409"/>
      <c r="AHM74" s="409"/>
      <c r="AHN74" s="409"/>
      <c r="AHO74" s="409"/>
      <c r="AHP74" s="409"/>
      <c r="AHQ74" s="409"/>
      <c r="AHR74" s="409"/>
      <c r="AHS74" s="409"/>
      <c r="AHT74" s="409"/>
      <c r="AHU74" s="409"/>
      <c r="AHV74" s="409"/>
      <c r="AHW74" s="409"/>
      <c r="AHX74" s="409"/>
      <c r="AHY74" s="409"/>
      <c r="AHZ74" s="409"/>
      <c r="AIA74" s="409"/>
      <c r="AIB74" s="409"/>
      <c r="AIC74" s="409"/>
      <c r="AID74" s="409"/>
      <c r="AIE74" s="409"/>
      <c r="AIF74" s="409"/>
      <c r="AIG74" s="409"/>
      <c r="AIH74" s="409"/>
      <c r="AII74" s="409"/>
      <c r="AIJ74" s="409"/>
      <c r="AIK74" s="409"/>
      <c r="AIL74" s="409"/>
      <c r="AIM74" s="409"/>
      <c r="AIN74" s="409"/>
      <c r="AIO74" s="409"/>
      <c r="AIP74" s="409"/>
      <c r="AIQ74" s="409"/>
      <c r="AIR74" s="409"/>
      <c r="AIS74" s="409"/>
      <c r="AIT74" s="409"/>
      <c r="AIU74" s="409"/>
      <c r="AIV74" s="409"/>
      <c r="AIW74" s="409"/>
      <c r="AIX74" s="409"/>
      <c r="AIY74" s="409"/>
      <c r="AIZ74" s="409"/>
      <c r="AJA74" s="409"/>
      <c r="AJB74" s="409"/>
      <c r="AJC74" s="409"/>
      <c r="AJD74" s="409"/>
      <c r="AJE74" s="409"/>
      <c r="AJF74" s="409"/>
      <c r="AJG74" s="409"/>
      <c r="AJH74" s="409"/>
      <c r="AJI74" s="409"/>
      <c r="AJJ74" s="409"/>
      <c r="AJK74" s="409"/>
      <c r="AJL74" s="409"/>
      <c r="AJM74" s="409"/>
      <c r="AJN74" s="409"/>
      <c r="AJO74" s="409"/>
      <c r="AJP74" s="409"/>
      <c r="AJQ74" s="409"/>
      <c r="AJR74" s="409"/>
      <c r="AJS74" s="409"/>
      <c r="AJT74" s="409"/>
      <c r="AJU74" s="409"/>
      <c r="AJV74" s="409"/>
      <c r="AJW74" s="409"/>
      <c r="AJX74" s="409"/>
      <c r="AJY74" s="409"/>
      <c r="AJZ74" s="409"/>
      <c r="AKA74" s="409"/>
      <c r="AKB74" s="409"/>
      <c r="AKC74" s="409"/>
      <c r="AKD74" s="409"/>
      <c r="AKE74" s="409"/>
      <c r="AKF74" s="409"/>
      <c r="AKG74" s="409"/>
      <c r="AKH74" s="409"/>
      <c r="AKI74" s="409"/>
      <c r="AKJ74" s="409"/>
      <c r="AKK74" s="409"/>
      <c r="AKL74" s="409"/>
      <c r="AKM74" s="409"/>
      <c r="AKN74" s="409"/>
      <c r="AKO74" s="409"/>
      <c r="AKP74" s="409"/>
      <c r="AKQ74" s="409"/>
      <c r="AKR74" s="409"/>
      <c r="AKS74" s="409"/>
      <c r="AKT74" s="409"/>
      <c r="AKU74" s="409"/>
      <c r="AKV74" s="409"/>
      <c r="AKW74" s="409"/>
      <c r="AKX74" s="409"/>
      <c r="AKY74" s="409"/>
      <c r="AKZ74" s="409"/>
      <c r="ALA74" s="409"/>
      <c r="ALB74" s="409"/>
      <c r="ALC74" s="409"/>
      <c r="ALD74" s="409"/>
      <c r="ALE74" s="409"/>
      <c r="ALF74" s="409"/>
      <c r="ALG74" s="409"/>
      <c r="ALH74" s="409"/>
      <c r="ALI74" s="409"/>
      <c r="ALJ74" s="409"/>
      <c r="ALK74" s="409"/>
      <c r="ALL74" s="409"/>
      <c r="ALM74" s="409"/>
      <c r="ALN74" s="409"/>
      <c r="ALO74" s="409"/>
      <c r="ALP74" s="409"/>
      <c r="ALQ74" s="409"/>
      <c r="ALR74" s="409"/>
      <c r="ALS74" s="409"/>
      <c r="ALT74" s="409"/>
      <c r="ALU74" s="409"/>
      <c r="ALV74" s="409"/>
      <c r="ALW74" s="409"/>
      <c r="ALX74" s="409"/>
      <c r="ALY74" s="409"/>
      <c r="ALZ74" s="409"/>
    </row>
    <row r="75" s="224" customFormat="1" ht="13.5" customHeight="1">
      <c r="A75" s="225">
        <v>67</v>
      </c>
      <c r="B75" s="240"/>
      <c r="C75" s="242" t="s">
        <v>1203</v>
      </c>
      <c r="D75" s="217"/>
      <c r="E75" s="217"/>
      <c r="F75" s="217"/>
      <c r="G75" s="217"/>
      <c r="H75" s="400" t="s">
        <v>1204</v>
      </c>
      <c r="I75" s="403" t="s">
        <v>1205</v>
      </c>
      <c r="J75" s="400" t="s">
        <v>1206</v>
      </c>
      <c r="K75" s="403" t="s">
        <v>1207</v>
      </c>
      <c r="L75" s="400" t="s">
        <v>1208</v>
      </c>
      <c r="M75" s="410" t="s">
        <v>1209</v>
      </c>
      <c r="N75" s="410"/>
      <c r="O75" s="400"/>
      <c r="P75" s="404"/>
      <c r="Q75" s="400" t="s">
        <v>820</v>
      </c>
      <c r="R75" s="400"/>
      <c r="S75" s="400" t="s">
        <v>879</v>
      </c>
      <c r="T75" s="405"/>
      <c r="U75" s="400" t="s">
        <v>932</v>
      </c>
      <c r="V75" s="406" t="s">
        <v>864</v>
      </c>
      <c r="W75" s="406" t="s">
        <v>864</v>
      </c>
      <c r="X75" s="232"/>
      <c r="Y75" s="407"/>
      <c r="Z75" s="400" t="s">
        <v>1126</v>
      </c>
      <c r="AA75" s="408"/>
      <c r="AB75" s="400"/>
      <c r="AC75" s="405">
        <v>1</v>
      </c>
      <c r="AD75" s="405">
        <v>1</v>
      </c>
    </row>
    <row r="76" s="245" customFormat="1" ht="13.5" customHeight="1">
      <c r="A76" s="225">
        <v>68</v>
      </c>
      <c r="B76" s="240"/>
      <c r="C76" s="242" t="s">
        <v>1210</v>
      </c>
      <c r="D76" s="217"/>
      <c r="E76" s="221"/>
      <c r="F76" s="222"/>
      <c r="G76" s="222"/>
      <c r="H76" s="400" t="s">
        <v>1211</v>
      </c>
      <c r="I76" s="403" t="s">
        <v>1212</v>
      </c>
      <c r="J76" s="400"/>
      <c r="K76" s="403" t="s">
        <v>1213</v>
      </c>
      <c r="L76" s="400"/>
      <c r="M76" s="400"/>
      <c r="N76" s="400"/>
      <c r="O76" s="400"/>
      <c r="P76" s="404">
        <v>1</v>
      </c>
      <c r="Q76" s="400" t="s">
        <v>820</v>
      </c>
      <c r="R76" s="400"/>
      <c r="S76" s="400" t="s">
        <v>863</v>
      </c>
      <c r="T76" s="405" t="s">
        <v>864</v>
      </c>
      <c r="U76" s="400" t="s">
        <v>1214</v>
      </c>
      <c r="V76" s="406" t="s">
        <v>864</v>
      </c>
      <c r="W76" s="406" t="s">
        <v>864</v>
      </c>
      <c r="X76" s="232"/>
      <c r="Y76" s="407"/>
      <c r="Z76" s="400" t="s">
        <v>965</v>
      </c>
      <c r="AA76" s="408"/>
      <c r="AB76" s="400"/>
      <c r="AC76" s="405">
        <v>1</v>
      </c>
      <c r="AD76" s="405">
        <v>1</v>
      </c>
    </row>
    <row r="77" s="224" customFormat="1" ht="13.5" customHeight="1">
      <c r="A77" s="225">
        <v>69</v>
      </c>
      <c r="B77" s="240"/>
      <c r="C77" s="217" t="s">
        <v>1215</v>
      </c>
      <c r="D77" s="217"/>
      <c r="E77" s="217"/>
      <c r="F77" s="217"/>
      <c r="G77" s="217"/>
      <c r="H77" s="400" t="s">
        <v>1216</v>
      </c>
      <c r="I77" s="403" t="s">
        <v>1217</v>
      </c>
      <c r="J77" s="400" t="s">
        <v>1191</v>
      </c>
      <c r="K77" s="403" t="s">
        <v>939</v>
      </c>
      <c r="L77" s="400" t="s">
        <v>1218</v>
      </c>
      <c r="M77" s="400" t="s">
        <v>1219</v>
      </c>
      <c r="N77" s="400"/>
      <c r="O77" s="400"/>
      <c r="P77" s="404">
        <v>1</v>
      </c>
      <c r="Q77" s="400" t="s">
        <v>817</v>
      </c>
      <c r="R77" s="400"/>
      <c r="S77" s="400" t="s">
        <v>863</v>
      </c>
      <c r="T77" s="405"/>
      <c r="U77" s="400"/>
      <c r="V77" s="406" t="s">
        <v>864</v>
      </c>
      <c r="W77" s="406" t="s">
        <v>864</v>
      </c>
      <c r="X77" s="232"/>
      <c r="Y77" s="407"/>
      <c r="Z77" s="400"/>
      <c r="AA77" s="408"/>
      <c r="AB77" s="400"/>
      <c r="AC77" s="405">
        <v>1</v>
      </c>
      <c r="AD77" s="405">
        <v>1</v>
      </c>
    </row>
    <row r="78" s="224" customFormat="1" ht="13.5" customHeight="1">
      <c r="A78" s="225">
        <v>70</v>
      </c>
      <c r="B78" s="240"/>
      <c r="C78" s="242" t="s">
        <v>1220</v>
      </c>
      <c r="D78" s="217"/>
      <c r="E78" s="217"/>
      <c r="F78" s="217"/>
      <c r="G78" s="217"/>
      <c r="H78" s="400" t="s">
        <v>1221</v>
      </c>
      <c r="I78" s="403"/>
      <c r="J78" s="400" t="s">
        <v>1222</v>
      </c>
      <c r="K78" s="403"/>
      <c r="L78" s="400"/>
      <c r="M78" s="400"/>
      <c r="N78" s="400"/>
      <c r="O78" s="400"/>
      <c r="P78" s="404"/>
      <c r="Q78" s="400" t="s">
        <v>820</v>
      </c>
      <c r="R78" s="400" t="s">
        <v>864</v>
      </c>
      <c r="S78" s="244" t="s">
        <v>1222</v>
      </c>
      <c r="T78" s="405"/>
      <c r="U78" s="400"/>
      <c r="V78" s="406" t="s">
        <v>864</v>
      </c>
      <c r="W78" s="406" t="s">
        <v>864</v>
      </c>
      <c r="X78" s="232"/>
      <c r="Y78" s="407"/>
      <c r="Z78" s="400"/>
      <c r="AA78" s="408"/>
      <c r="AB78" s="400"/>
      <c r="AC78" s="405"/>
      <c r="AD78" s="405">
        <v>1</v>
      </c>
    </row>
    <row r="79" s="224" customFormat="1" ht="13.5" customHeight="1">
      <c r="A79" s="225">
        <v>71</v>
      </c>
      <c r="B79" s="240"/>
      <c r="C79" s="402"/>
      <c r="D79" s="402" t="s">
        <v>1223</v>
      </c>
      <c r="E79" s="219"/>
      <c r="F79" s="402"/>
      <c r="G79" s="402"/>
      <c r="H79" s="400" t="s">
        <v>1224</v>
      </c>
      <c r="I79" s="403"/>
      <c r="J79" s="400" t="s">
        <v>1225</v>
      </c>
      <c r="K79" s="403" t="s">
        <v>1226</v>
      </c>
      <c r="L79" s="400" t="s">
        <v>1227</v>
      </c>
      <c r="M79" s="400" t="s">
        <v>262</v>
      </c>
      <c r="N79" s="400"/>
      <c r="O79" s="400"/>
      <c r="P79" s="404">
        <v>1</v>
      </c>
      <c r="Q79" s="400" t="s">
        <v>817</v>
      </c>
      <c r="R79" s="400" t="s">
        <v>864</v>
      </c>
      <c r="S79" s="244" t="s">
        <v>1228</v>
      </c>
      <c r="T79" s="405"/>
      <c r="U79" s="400"/>
      <c r="V79" s="406" t="s">
        <v>864</v>
      </c>
      <c r="W79" s="406" t="s">
        <v>864</v>
      </c>
      <c r="X79" s="232"/>
      <c r="Y79" s="407"/>
      <c r="Z79" s="400"/>
      <c r="AA79" s="246" t="s">
        <v>1229</v>
      </c>
      <c r="AB79" s="400"/>
      <c r="AC79" s="405"/>
      <c r="AD79" s="405">
        <v>1</v>
      </c>
    </row>
    <row r="80" s="224" customFormat="1" ht="13.5" customHeight="1">
      <c r="A80" s="225">
        <v>72</v>
      </c>
      <c r="B80" s="240"/>
      <c r="C80" s="402"/>
      <c r="D80" s="242"/>
      <c r="E80" s="242" t="s">
        <v>1230</v>
      </c>
      <c r="F80" s="242"/>
      <c r="G80" s="242"/>
      <c r="H80" s="400" t="s">
        <v>1231</v>
      </c>
      <c r="I80" s="403" t="s">
        <v>1232</v>
      </c>
      <c r="J80" s="400"/>
      <c r="K80" s="403" t="s">
        <v>1067</v>
      </c>
      <c r="L80" s="400"/>
      <c r="M80" s="400"/>
      <c r="N80" s="400"/>
      <c r="O80" s="400"/>
      <c r="P80" s="404"/>
      <c r="Q80" s="400" t="s">
        <v>820</v>
      </c>
      <c r="R80" s="400"/>
      <c r="S80" s="400" t="s">
        <v>863</v>
      </c>
      <c r="T80" s="405" t="s">
        <v>864</v>
      </c>
      <c r="U80" s="400" t="s">
        <v>1233</v>
      </c>
      <c r="V80" s="406" t="s">
        <v>864</v>
      </c>
      <c r="W80" s="406" t="s">
        <v>864</v>
      </c>
      <c r="X80" s="232"/>
      <c r="Y80" s="407"/>
      <c r="Z80" s="400"/>
      <c r="AA80" s="408"/>
      <c r="AB80" s="400"/>
      <c r="AC80" s="405"/>
      <c r="AD80" s="405">
        <v>1</v>
      </c>
    </row>
    <row r="81" ht="12" customHeight="1">
      <c r="A81" s="225">
        <v>73</v>
      </c>
      <c r="C81" s="224"/>
      <c r="D81" s="224"/>
      <c r="E81" s="224" t="s">
        <v>1234</v>
      </c>
      <c r="F81" s="224"/>
      <c r="G81" s="225"/>
      <c r="H81" s="225" t="s">
        <v>1235</v>
      </c>
      <c r="I81" s="278" t="s">
        <v>1236</v>
      </c>
      <c r="J81" s="225"/>
      <c r="K81" s="240" t="s">
        <v>1084</v>
      </c>
      <c r="L81" s="225"/>
      <c r="M81" s="225"/>
      <c r="N81" s="225"/>
      <c r="O81" s="225"/>
      <c r="P81" s="235"/>
      <c r="Q81" s="400" t="s">
        <v>820</v>
      </c>
      <c r="R81" s="225"/>
      <c r="S81" s="225" t="s">
        <v>863</v>
      </c>
      <c r="V81" s="279" t="s">
        <v>864</v>
      </c>
      <c r="W81" s="279" t="s">
        <v>864</v>
      </c>
      <c r="X81" s="232"/>
      <c r="AD81" s="279">
        <v>1</v>
      </c>
    </row>
    <row r="82" s="224" customFormat="1" ht="13.5" customHeight="1">
      <c r="A82" s="225">
        <v>74</v>
      </c>
      <c r="B82" s="240"/>
      <c r="C82" s="402"/>
      <c r="D82" s="402" t="s">
        <v>1237</v>
      </c>
      <c r="E82" s="219" t="s">
        <v>1238</v>
      </c>
      <c r="F82" s="402"/>
      <c r="G82" s="402"/>
      <c r="H82" s="400" t="s">
        <v>1239</v>
      </c>
      <c r="I82" s="403"/>
      <c r="J82" s="400"/>
      <c r="K82" s="403" t="s">
        <v>1240</v>
      </c>
      <c r="L82" s="400" t="s">
        <v>1241</v>
      </c>
      <c r="M82" s="400" t="s">
        <v>1242</v>
      </c>
      <c r="N82" s="400"/>
      <c r="O82" s="400"/>
      <c r="P82" s="404">
        <v>1</v>
      </c>
      <c r="Q82" s="400" t="s">
        <v>817</v>
      </c>
      <c r="R82" s="400" t="s">
        <v>864</v>
      </c>
      <c r="S82" s="244" t="s">
        <v>1228</v>
      </c>
      <c r="T82" s="405"/>
      <c r="U82" s="400"/>
      <c r="V82" s="406" t="s">
        <v>864</v>
      </c>
      <c r="W82" s="406" t="s">
        <v>864</v>
      </c>
      <c r="X82" s="232"/>
      <c r="Y82" s="407"/>
      <c r="Z82" s="400"/>
      <c r="AA82" s="246" t="s">
        <v>1229</v>
      </c>
      <c r="AB82" s="400"/>
      <c r="AC82" s="405"/>
      <c r="AD82" s="405">
        <v>1</v>
      </c>
    </row>
    <row r="83" s="224" customFormat="1" ht="13.5" customHeight="1">
      <c r="A83" s="225">
        <v>75</v>
      </c>
      <c r="B83" s="240"/>
      <c r="C83" s="402"/>
      <c r="D83" s="402" t="s">
        <v>1243</v>
      </c>
      <c r="E83" s="402"/>
      <c r="F83" s="402"/>
      <c r="G83" s="402"/>
      <c r="H83" s="400" t="s">
        <v>1244</v>
      </c>
      <c r="I83" s="403" t="s">
        <v>1245</v>
      </c>
      <c r="J83" s="400" t="s">
        <v>1246</v>
      </c>
      <c r="K83" s="403" t="s">
        <v>1247</v>
      </c>
      <c r="L83" s="400"/>
      <c r="M83" s="400"/>
      <c r="N83" s="400"/>
      <c r="O83" s="400"/>
      <c r="P83" s="404"/>
      <c r="Q83" s="400" t="s">
        <v>817</v>
      </c>
      <c r="R83" s="400"/>
      <c r="S83" s="400" t="s">
        <v>863</v>
      </c>
      <c r="T83" s="405" t="s">
        <v>864</v>
      </c>
      <c r="U83" s="400" t="s">
        <v>1186</v>
      </c>
      <c r="V83" s="406" t="s">
        <v>864</v>
      </c>
      <c r="W83" s="406" t="s">
        <v>864</v>
      </c>
      <c r="X83" s="232"/>
      <c r="Y83" s="407"/>
      <c r="Z83" s="400"/>
      <c r="AA83" s="246" t="s">
        <v>1248</v>
      </c>
      <c r="AB83" s="400"/>
      <c r="AC83" s="405"/>
      <c r="AD83" s="405">
        <v>1</v>
      </c>
      <c r="AF83" s="247"/>
    </row>
    <row r="84" s="224" customFormat="1" ht="13.5" customHeight="1">
      <c r="A84" s="225">
        <v>76</v>
      </c>
      <c r="B84" s="240"/>
      <c r="C84" s="402"/>
      <c r="D84" s="242" t="s">
        <v>1249</v>
      </c>
      <c r="E84" s="242"/>
      <c r="F84" s="242"/>
      <c r="G84" s="242"/>
      <c r="H84" s="400" t="s">
        <v>1250</v>
      </c>
      <c r="I84" s="403" t="s">
        <v>1251</v>
      </c>
      <c r="J84" s="400"/>
      <c r="K84" s="263" t="s">
        <v>1252</v>
      </c>
      <c r="L84" s="400"/>
      <c r="M84" s="400"/>
      <c r="N84" s="400"/>
      <c r="O84" s="400"/>
      <c r="P84" s="404"/>
      <c r="Q84" s="400" t="s">
        <v>817</v>
      </c>
      <c r="R84" s="400"/>
      <c r="S84" s="400" t="s">
        <v>863</v>
      </c>
      <c r="T84" s="379" t="s">
        <v>864</v>
      </c>
      <c r="U84" s="256" t="s">
        <v>97</v>
      </c>
      <c r="V84" s="382" t="s">
        <v>864</v>
      </c>
      <c r="W84" s="406" t="s">
        <v>864</v>
      </c>
      <c r="X84" s="232"/>
      <c r="Y84" s="407"/>
      <c r="Z84" s="400"/>
      <c r="AA84" s="408"/>
      <c r="AB84" s="400"/>
      <c r="AC84" s="405"/>
      <c r="AD84" s="405"/>
      <c r="AF84" s="247"/>
    </row>
    <row r="85" s="224" customFormat="1" ht="13.5" customHeight="1">
      <c r="A85" s="225">
        <v>77</v>
      </c>
      <c r="B85" s="240"/>
      <c r="C85" s="402"/>
      <c r="D85" s="242" t="s">
        <v>1253</v>
      </c>
      <c r="E85" s="242"/>
      <c r="F85" s="242"/>
      <c r="G85" s="242"/>
      <c r="H85" s="400" t="s">
        <v>1254</v>
      </c>
      <c r="I85" s="403" t="s">
        <v>1255</v>
      </c>
      <c r="J85" s="400"/>
      <c r="K85" s="263" t="s">
        <v>910</v>
      </c>
      <c r="L85" s="400"/>
      <c r="M85" s="400"/>
      <c r="N85" s="400"/>
      <c r="O85" s="400"/>
      <c r="P85" s="404"/>
      <c r="Q85" s="400" t="s">
        <v>817</v>
      </c>
      <c r="R85" s="400"/>
      <c r="S85" s="400" t="s">
        <v>863</v>
      </c>
      <c r="T85" s="379" t="s">
        <v>864</v>
      </c>
      <c r="U85" s="256" t="s">
        <v>97</v>
      </c>
      <c r="V85" s="382" t="s">
        <v>864</v>
      </c>
      <c r="W85" s="406" t="s">
        <v>864</v>
      </c>
      <c r="X85" s="232"/>
      <c r="Y85" s="407"/>
      <c r="Z85" s="400"/>
      <c r="AA85" s="408"/>
      <c r="AB85" s="400"/>
      <c r="AC85" s="405"/>
      <c r="AD85" s="405"/>
      <c r="AF85" s="247"/>
    </row>
    <row r="86" s="224" customFormat="1" ht="13.5" customHeight="1">
      <c r="A86" s="225">
        <v>78</v>
      </c>
      <c r="B86" s="240"/>
      <c r="C86" s="402"/>
      <c r="D86" s="402" t="s">
        <v>1256</v>
      </c>
      <c r="E86" s="402"/>
      <c r="F86" s="402"/>
      <c r="G86" s="402"/>
      <c r="H86" s="400" t="s">
        <v>1257</v>
      </c>
      <c r="I86" s="403" t="s">
        <v>1258</v>
      </c>
      <c r="J86" s="400" t="s">
        <v>939</v>
      </c>
      <c r="K86" s="403" t="s">
        <v>939</v>
      </c>
      <c r="L86" s="400" t="s">
        <v>1259</v>
      </c>
      <c r="M86" s="400" t="s">
        <v>1260</v>
      </c>
      <c r="N86" s="400"/>
      <c r="O86" s="400"/>
      <c r="P86" s="404">
        <v>1</v>
      </c>
      <c r="Q86" s="400" t="s">
        <v>817</v>
      </c>
      <c r="R86" s="400"/>
      <c r="S86" s="400" t="s">
        <v>863</v>
      </c>
      <c r="T86" s="405"/>
      <c r="U86" s="256"/>
      <c r="V86" s="406" t="s">
        <v>864</v>
      </c>
      <c r="W86" s="406" t="s">
        <v>864</v>
      </c>
      <c r="X86" s="232"/>
      <c r="Y86" s="407"/>
      <c r="Z86" s="400"/>
      <c r="AA86" s="246" t="s">
        <v>1261</v>
      </c>
      <c r="AB86" s="400"/>
      <c r="AC86" s="405"/>
      <c r="AD86" s="405">
        <v>1</v>
      </c>
    </row>
    <row r="87" s="224" customFormat="1" ht="13.5" customHeight="1">
      <c r="A87" s="225">
        <v>79</v>
      </c>
      <c r="B87" s="240"/>
      <c r="C87" s="402"/>
      <c r="D87" s="242" t="s">
        <v>1262</v>
      </c>
      <c r="E87" s="402"/>
      <c r="F87" s="242"/>
      <c r="G87" s="242"/>
      <c r="H87" s="400"/>
      <c r="I87" s="403"/>
      <c r="J87" s="400" t="s">
        <v>1263</v>
      </c>
      <c r="K87" s="403" t="s">
        <v>1264</v>
      </c>
      <c r="L87" s="400"/>
      <c r="M87" s="400"/>
      <c r="N87" s="400"/>
      <c r="O87" s="400"/>
      <c r="P87" s="404"/>
      <c r="Q87" s="400" t="s">
        <v>817</v>
      </c>
      <c r="R87" s="400" t="s">
        <v>864</v>
      </c>
      <c r="S87" s="400" t="s">
        <v>1264</v>
      </c>
      <c r="T87" s="405"/>
      <c r="U87" s="400"/>
      <c r="V87" s="406" t="s">
        <v>864</v>
      </c>
      <c r="W87" s="406" t="s">
        <v>864</v>
      </c>
      <c r="X87" s="232"/>
      <c r="Y87" s="407"/>
      <c r="Z87" s="400"/>
      <c r="AA87" s="408"/>
      <c r="AB87" s="400"/>
      <c r="AC87" s="405">
        <v>1</v>
      </c>
      <c r="AD87" s="405">
        <v>1</v>
      </c>
    </row>
    <row r="88" s="224" customFormat="1" ht="13.5" customHeight="1">
      <c r="A88" s="225">
        <v>80</v>
      </c>
      <c r="B88" s="240"/>
      <c r="C88" s="402"/>
      <c r="D88" s="402"/>
      <c r="E88" s="402" t="s">
        <v>1265</v>
      </c>
      <c r="F88" s="402"/>
      <c r="G88" s="402"/>
      <c r="H88" s="400" t="s">
        <v>1266</v>
      </c>
      <c r="I88" s="403" t="s">
        <v>1267</v>
      </c>
      <c r="J88" s="400"/>
      <c r="K88" s="403" t="s">
        <v>1050</v>
      </c>
      <c r="L88" s="400" t="s">
        <v>1268</v>
      </c>
      <c r="M88" s="400" t="s">
        <v>1269</v>
      </c>
      <c r="N88" s="400"/>
      <c r="O88" s="400"/>
      <c r="P88" s="404"/>
      <c r="Q88" s="400" t="s">
        <v>820</v>
      </c>
      <c r="R88" s="400"/>
      <c r="S88" s="400" t="s">
        <v>863</v>
      </c>
      <c r="T88" s="405"/>
      <c r="U88" s="400" t="s">
        <v>1270</v>
      </c>
      <c r="V88" s="406" t="s">
        <v>864</v>
      </c>
      <c r="W88" s="406" t="s">
        <v>864</v>
      </c>
      <c r="X88" s="232"/>
      <c r="Y88" s="407"/>
      <c r="Z88" s="400"/>
      <c r="AA88" s="408"/>
      <c r="AB88" s="400"/>
      <c r="AC88" s="405">
        <v>1</v>
      </c>
      <c r="AD88" s="405">
        <v>1</v>
      </c>
    </row>
    <row r="89" s="224" customFormat="1" ht="13.5" customHeight="1">
      <c r="A89" s="225">
        <v>81</v>
      </c>
      <c r="B89" s="240"/>
      <c r="C89" s="402"/>
      <c r="D89" s="242"/>
      <c r="E89" s="402" t="s">
        <v>1068</v>
      </c>
      <c r="F89" s="221"/>
      <c r="G89" s="221"/>
      <c r="H89" s="400" t="s">
        <v>1271</v>
      </c>
      <c r="I89" s="400" t="s">
        <v>1098</v>
      </c>
      <c r="J89" s="400"/>
      <c r="K89" s="403" t="s">
        <v>1272</v>
      </c>
      <c r="L89" s="400"/>
      <c r="M89" s="400"/>
      <c r="N89" s="400"/>
      <c r="O89" s="400"/>
      <c r="P89" s="404"/>
      <c r="Q89" s="400" t="s">
        <v>817</v>
      </c>
      <c r="R89" s="400"/>
      <c r="S89" s="400" t="s">
        <v>863</v>
      </c>
      <c r="T89" s="405"/>
      <c r="U89" s="400"/>
      <c r="V89" s="406" t="s">
        <v>864</v>
      </c>
      <c r="W89" s="406" t="s">
        <v>864</v>
      </c>
      <c r="X89" s="232"/>
      <c r="Y89" s="407"/>
      <c r="Z89" s="400"/>
      <c r="AA89" s="408"/>
      <c r="AB89" s="400"/>
      <c r="AC89" s="405">
        <v>1</v>
      </c>
      <c r="AD89" s="405">
        <v>1</v>
      </c>
    </row>
    <row r="90" s="245" customFormat="1" ht="14.25" customHeight="1">
      <c r="A90" s="225">
        <v>82</v>
      </c>
      <c r="B90" s="240"/>
      <c r="C90" s="221"/>
      <c r="D90" s="221"/>
      <c r="E90" s="402" t="s">
        <v>1273</v>
      </c>
      <c r="F90" s="221"/>
      <c r="G90" s="221"/>
      <c r="H90" s="400" t="s">
        <v>1274</v>
      </c>
      <c r="I90" s="403" t="s">
        <v>1275</v>
      </c>
      <c r="J90" s="400"/>
      <c r="K90" s="403" t="s">
        <v>1276</v>
      </c>
      <c r="L90" s="400"/>
      <c r="M90" s="400"/>
      <c r="N90" s="400"/>
      <c r="O90" s="400"/>
      <c r="P90" s="404"/>
      <c r="Q90" s="400" t="s">
        <v>817</v>
      </c>
      <c r="R90" s="400"/>
      <c r="S90" s="400" t="s">
        <v>863</v>
      </c>
      <c r="T90" s="405"/>
      <c r="U90" s="400"/>
      <c r="V90" s="406" t="s">
        <v>864</v>
      </c>
      <c r="W90" s="406" t="s">
        <v>864</v>
      </c>
      <c r="X90" s="232"/>
      <c r="Y90" s="407"/>
      <c r="Z90" s="400"/>
      <c r="AA90" s="408"/>
      <c r="AB90" s="400"/>
      <c r="AC90" s="405">
        <v>1</v>
      </c>
      <c r="AD90" s="405">
        <v>1</v>
      </c>
    </row>
    <row r="91" s="224" customFormat="1" ht="13.5" customHeight="1">
      <c r="A91" s="225">
        <v>83</v>
      </c>
      <c r="B91" s="240"/>
      <c r="C91" s="242" t="s">
        <v>1277</v>
      </c>
      <c r="D91" s="217"/>
      <c r="E91" s="217"/>
      <c r="F91" s="217"/>
      <c r="G91" s="217"/>
      <c r="H91" s="400" t="s">
        <v>1278</v>
      </c>
      <c r="I91" s="403"/>
      <c r="J91" s="400" t="s">
        <v>908</v>
      </c>
      <c r="K91" s="403" t="s">
        <v>1279</v>
      </c>
      <c r="L91" s="400"/>
      <c r="M91" s="400"/>
      <c r="N91" s="400"/>
      <c r="O91" s="400"/>
      <c r="P91" s="404"/>
      <c r="Q91" s="400" t="s">
        <v>820</v>
      </c>
      <c r="R91" s="400" t="s">
        <v>864</v>
      </c>
      <c r="S91" s="244" t="s">
        <v>1280</v>
      </c>
      <c r="T91" s="405"/>
      <c r="U91" s="400"/>
      <c r="V91" s="406" t="s">
        <v>864</v>
      </c>
      <c r="W91" s="406" t="s">
        <v>864</v>
      </c>
      <c r="X91" s="232"/>
      <c r="Y91" s="407"/>
      <c r="Z91" s="400"/>
      <c r="AA91" s="408"/>
      <c r="AB91" s="400"/>
      <c r="AC91" s="405">
        <v>1</v>
      </c>
      <c r="AD91" s="405"/>
    </row>
    <row r="92" s="224" customFormat="1" ht="13.5" customHeight="1">
      <c r="A92" s="225">
        <v>84</v>
      </c>
      <c r="B92" s="240"/>
      <c r="C92" s="242"/>
      <c r="D92" s="242" t="s">
        <v>1281</v>
      </c>
      <c r="E92" s="242"/>
      <c r="F92" s="242"/>
      <c r="G92" s="242"/>
      <c r="H92" s="400" t="s">
        <v>1282</v>
      </c>
      <c r="I92" s="403" t="s">
        <v>1283</v>
      </c>
      <c r="J92" s="400"/>
      <c r="K92" s="403" t="s">
        <v>1284</v>
      </c>
      <c r="L92" s="400"/>
      <c r="M92" s="400"/>
      <c r="N92" s="400"/>
      <c r="O92" s="400"/>
      <c r="P92" s="404"/>
      <c r="Q92" s="400" t="s">
        <v>820</v>
      </c>
      <c r="R92" s="400"/>
      <c r="S92" s="400" t="s">
        <v>863</v>
      </c>
      <c r="T92" s="405"/>
      <c r="U92" s="400"/>
      <c r="V92" s="406" t="s">
        <v>864</v>
      </c>
      <c r="W92" s="406" t="s">
        <v>864</v>
      </c>
      <c r="X92" s="232"/>
      <c r="Y92" s="407"/>
      <c r="Z92" s="400" t="s">
        <v>1285</v>
      </c>
      <c r="AA92" s="408"/>
      <c r="AB92" s="400"/>
      <c r="AC92" s="405">
        <v>1</v>
      </c>
      <c r="AD92" s="405"/>
    </row>
    <row r="93" s="224" customFormat="1" ht="13.5" customHeight="1">
      <c r="A93" s="225">
        <v>85</v>
      </c>
      <c r="B93" s="240"/>
      <c r="C93" s="402"/>
      <c r="D93" s="242" t="s">
        <v>1286</v>
      </c>
      <c r="E93" s="242"/>
      <c r="F93" s="242"/>
      <c r="G93" s="242"/>
      <c r="H93" s="400" t="s">
        <v>1287</v>
      </c>
      <c r="I93" s="403" t="s">
        <v>1232</v>
      </c>
      <c r="J93" s="400"/>
      <c r="K93" s="403" t="s">
        <v>1067</v>
      </c>
      <c r="L93" s="400"/>
      <c r="M93" s="400"/>
      <c r="N93" s="400"/>
      <c r="O93" s="400"/>
      <c r="P93" s="404"/>
      <c r="Q93" s="400" t="s">
        <v>820</v>
      </c>
      <c r="R93" s="400"/>
      <c r="S93" s="400" t="s">
        <v>863</v>
      </c>
      <c r="T93" s="405" t="s">
        <v>864</v>
      </c>
      <c r="U93" s="400" t="s">
        <v>1233</v>
      </c>
      <c r="V93" s="406" t="s">
        <v>864</v>
      </c>
      <c r="W93" s="406" t="s">
        <v>864</v>
      </c>
      <c r="X93" s="232"/>
      <c r="Y93" s="407"/>
      <c r="Z93" s="400"/>
      <c r="AA93" s="408"/>
      <c r="AB93" s="400"/>
      <c r="AC93" s="405">
        <v>1</v>
      </c>
      <c r="AD93" s="405"/>
    </row>
    <row r="94" ht="17.25" customHeight="1">
      <c r="A94" s="225">
        <v>86</v>
      </c>
      <c r="C94" s="224"/>
      <c r="D94" s="224" t="s">
        <v>1288</v>
      </c>
      <c r="E94" s="224"/>
      <c r="F94" s="224"/>
      <c r="G94" s="225"/>
      <c r="H94" s="225" t="s">
        <v>1289</v>
      </c>
      <c r="I94" s="278" t="s">
        <v>1236</v>
      </c>
      <c r="J94" s="225"/>
      <c r="K94" s="240" t="s">
        <v>1084</v>
      </c>
      <c r="L94" s="225"/>
      <c r="M94" s="225"/>
      <c r="N94" s="225"/>
      <c r="O94" s="225"/>
      <c r="P94" s="235"/>
      <c r="Q94" s="400" t="s">
        <v>820</v>
      </c>
      <c r="R94" s="225"/>
      <c r="S94" s="225" t="s">
        <v>863</v>
      </c>
      <c r="V94" s="279" t="s">
        <v>864</v>
      </c>
      <c r="W94" s="279" t="s">
        <v>864</v>
      </c>
      <c r="X94" s="232"/>
      <c r="AC94" s="175">
        <v>1</v>
      </c>
      <c r="AD94" s="279">
        <v>1</v>
      </c>
    </row>
    <row r="95" s="224" customFormat="1" ht="13.5" customHeight="1">
      <c r="A95" s="225">
        <v>87</v>
      </c>
      <c r="B95" s="240"/>
      <c r="C95" s="242" t="s">
        <v>1290</v>
      </c>
      <c r="D95" s="217" t="s">
        <v>1291</v>
      </c>
      <c r="E95" s="248"/>
      <c r="F95" s="217"/>
      <c r="G95" s="217"/>
      <c r="H95" s="400" t="s">
        <v>1292</v>
      </c>
      <c r="I95" s="403"/>
      <c r="J95" s="400" t="s">
        <v>1293</v>
      </c>
      <c r="K95" s="403" t="s">
        <v>1030</v>
      </c>
      <c r="L95" s="400" t="s">
        <v>1294</v>
      </c>
      <c r="M95" s="400" t="s">
        <v>1295</v>
      </c>
      <c r="N95" s="400"/>
      <c r="O95" s="400"/>
      <c r="P95" s="404"/>
      <c r="Q95" s="400" t="s">
        <v>820</v>
      </c>
      <c r="R95" s="400" t="s">
        <v>864</v>
      </c>
      <c r="S95" s="244" t="s">
        <v>1030</v>
      </c>
      <c r="T95" s="288"/>
      <c r="U95" s="400"/>
      <c r="V95" s="406" t="s">
        <v>864</v>
      </c>
      <c r="W95" s="406" t="s">
        <v>864</v>
      </c>
      <c r="X95" s="232"/>
      <c r="Y95" s="249"/>
      <c r="Z95" s="400"/>
      <c r="AA95" s="408"/>
      <c r="AB95" s="400"/>
      <c r="AC95" s="405">
        <v>1</v>
      </c>
      <c r="AD95" s="405">
        <v>1</v>
      </c>
    </row>
    <row r="96" s="224" customFormat="1" ht="13.5" customHeight="1">
      <c r="A96" s="225">
        <v>88</v>
      </c>
      <c r="B96" s="240"/>
      <c r="C96" s="242" t="s">
        <v>1296</v>
      </c>
      <c r="D96" s="217" t="s">
        <v>1297</v>
      </c>
      <c r="E96" s="217"/>
      <c r="F96" s="217"/>
      <c r="G96" s="217"/>
      <c r="H96" s="400" t="s">
        <v>1298</v>
      </c>
      <c r="I96" s="403"/>
      <c r="J96" s="400" t="s">
        <v>957</v>
      </c>
      <c r="K96" s="403" t="s">
        <v>958</v>
      </c>
      <c r="L96" s="400"/>
      <c r="M96" s="400"/>
      <c r="N96" s="400"/>
      <c r="O96" s="400"/>
      <c r="P96" s="404"/>
      <c r="Q96" s="400" t="s">
        <v>820</v>
      </c>
      <c r="R96" s="400" t="s">
        <v>864</v>
      </c>
      <c r="S96" s="244" t="s">
        <v>958</v>
      </c>
      <c r="T96" s="405"/>
      <c r="U96" s="400"/>
      <c r="V96" s="406" t="s">
        <v>864</v>
      </c>
      <c r="W96" s="406" t="s">
        <v>864</v>
      </c>
      <c r="X96" s="232"/>
      <c r="Y96" s="407"/>
      <c r="Z96" s="400"/>
      <c r="AA96" s="408"/>
      <c r="AB96" s="400"/>
      <c r="AC96" s="405">
        <v>1</v>
      </c>
      <c r="AD96" s="405">
        <v>1</v>
      </c>
    </row>
    <row r="97" s="224" customFormat="1" ht="13.5" customHeight="1">
      <c r="A97" s="225">
        <v>89</v>
      </c>
      <c r="B97" s="240"/>
      <c r="C97" s="242" t="s">
        <v>1299</v>
      </c>
      <c r="D97" s="217"/>
      <c r="E97" s="217"/>
      <c r="F97" s="217"/>
      <c r="G97" s="217"/>
      <c r="H97" s="400" t="s">
        <v>1300</v>
      </c>
      <c r="I97" s="403"/>
      <c r="J97" s="400" t="s">
        <v>1301</v>
      </c>
      <c r="K97" s="403" t="s">
        <v>1301</v>
      </c>
      <c r="L97" s="400"/>
      <c r="M97" s="400"/>
      <c r="N97" s="400"/>
      <c r="O97" s="400"/>
      <c r="P97" s="404"/>
      <c r="Q97" s="400" t="s">
        <v>820</v>
      </c>
      <c r="R97" s="400" t="s">
        <v>864</v>
      </c>
      <c r="S97" s="244" t="s">
        <v>1301</v>
      </c>
      <c r="T97" s="405"/>
      <c r="U97" s="400"/>
      <c r="V97" s="406" t="s">
        <v>864</v>
      </c>
      <c r="W97" s="406" t="s">
        <v>864</v>
      </c>
      <c r="X97" s="232"/>
      <c r="Y97" s="407"/>
      <c r="Z97" s="400"/>
      <c r="AA97" s="408"/>
      <c r="AB97" s="400"/>
      <c r="AC97" s="405">
        <v>1</v>
      </c>
      <c r="AD97" s="405">
        <v>1</v>
      </c>
    </row>
    <row r="98" s="224" customFormat="1" ht="13.5" customHeight="1">
      <c r="A98" s="225">
        <v>90</v>
      </c>
      <c r="B98" s="240"/>
      <c r="C98" s="242"/>
      <c r="D98" s="217" t="s">
        <v>1302</v>
      </c>
      <c r="E98" s="217"/>
      <c r="F98" s="242"/>
      <c r="G98" s="242"/>
      <c r="H98" s="400" t="s">
        <v>1303</v>
      </c>
      <c r="I98" s="403" t="s">
        <v>1304</v>
      </c>
      <c r="J98" s="400" t="s">
        <v>1305</v>
      </c>
      <c r="K98" s="403"/>
      <c r="L98" s="400"/>
      <c r="M98" s="400"/>
      <c r="N98" s="400"/>
      <c r="O98" s="400"/>
      <c r="P98" s="404"/>
      <c r="Q98" s="400" t="s">
        <v>820</v>
      </c>
      <c r="R98" s="400"/>
      <c r="S98" s="400" t="s">
        <v>863</v>
      </c>
      <c r="T98" s="405"/>
      <c r="U98" s="400"/>
      <c r="V98" s="406" t="s">
        <v>864</v>
      </c>
      <c r="W98" s="406" t="s">
        <v>864</v>
      </c>
      <c r="X98" s="232"/>
      <c r="Y98" s="407"/>
      <c r="Z98" s="400" t="s">
        <v>1285</v>
      </c>
      <c r="AA98" s="408"/>
      <c r="AB98" s="400"/>
      <c r="AC98" s="405"/>
      <c r="AD98" s="405">
        <v>1</v>
      </c>
    </row>
    <row r="99" s="224" customFormat="1" ht="13.5" customHeight="1">
      <c r="A99" s="225">
        <v>91</v>
      </c>
      <c r="B99" s="240"/>
      <c r="C99" s="242"/>
      <c r="D99" s="217" t="s">
        <v>1306</v>
      </c>
      <c r="E99" s="217"/>
      <c r="F99" s="242"/>
      <c r="G99" s="242"/>
      <c r="H99" s="400" t="s">
        <v>1307</v>
      </c>
      <c r="I99" s="403" t="s">
        <v>1308</v>
      </c>
      <c r="J99" s="400" t="s">
        <v>1309</v>
      </c>
      <c r="K99" s="403"/>
      <c r="L99" s="400"/>
      <c r="M99" s="400"/>
      <c r="N99" s="400"/>
      <c r="O99" s="400"/>
      <c r="P99" s="404"/>
      <c r="Q99" s="400" t="s">
        <v>820</v>
      </c>
      <c r="R99" s="400"/>
      <c r="S99" s="400" t="s">
        <v>863</v>
      </c>
      <c r="T99" s="405"/>
      <c r="U99" s="400"/>
      <c r="V99" s="406" t="s">
        <v>864</v>
      </c>
      <c r="W99" s="406" t="s">
        <v>864</v>
      </c>
      <c r="X99" s="232"/>
      <c r="Y99" s="407"/>
      <c r="Z99" s="400" t="s">
        <v>1310</v>
      </c>
      <c r="AA99" s="408"/>
      <c r="AB99" s="400"/>
      <c r="AC99" s="405"/>
      <c r="AD99" s="405">
        <v>1</v>
      </c>
    </row>
    <row r="100" s="224" customFormat="1" ht="13.5" customHeight="1">
      <c r="A100" s="225">
        <v>92</v>
      </c>
      <c r="B100" s="240"/>
      <c r="C100" s="242"/>
      <c r="D100" s="242" t="s">
        <v>1311</v>
      </c>
      <c r="E100" s="242"/>
      <c r="F100" s="242"/>
      <c r="G100" s="242"/>
      <c r="H100" s="400" t="s">
        <v>1312</v>
      </c>
      <c r="I100" s="403" t="s">
        <v>1313</v>
      </c>
      <c r="J100" s="400" t="s">
        <v>1314</v>
      </c>
      <c r="K100" s="403" t="s">
        <v>1315</v>
      </c>
      <c r="L100" s="400"/>
      <c r="M100" s="400"/>
      <c r="N100" s="400"/>
      <c r="O100" s="400"/>
      <c r="P100" s="404"/>
      <c r="Q100" s="400" t="s">
        <v>817</v>
      </c>
      <c r="R100" s="400"/>
      <c r="S100" s="244" t="s">
        <v>863</v>
      </c>
      <c r="T100" s="405" t="s">
        <v>864</v>
      </c>
      <c r="U100" s="400" t="s">
        <v>1316</v>
      </c>
      <c r="V100" s="406" t="s">
        <v>864</v>
      </c>
      <c r="W100" s="406" t="s">
        <v>864</v>
      </c>
      <c r="X100" s="232"/>
      <c r="Y100" s="407"/>
      <c r="Z100" s="400"/>
      <c r="AA100" s="408"/>
      <c r="AB100" s="400"/>
      <c r="AC100" s="405"/>
      <c r="AD100" s="405">
        <v>1</v>
      </c>
    </row>
    <row r="101" s="224" customFormat="1" ht="13.5" customHeight="1">
      <c r="A101" s="225">
        <v>93</v>
      </c>
      <c r="B101" s="240"/>
      <c r="C101" s="242"/>
      <c r="D101" s="217" t="s">
        <v>1317</v>
      </c>
      <c r="E101" s="219" t="s">
        <v>1238</v>
      </c>
      <c r="F101" s="217"/>
      <c r="G101" s="217"/>
      <c r="H101" s="400" t="s">
        <v>1318</v>
      </c>
      <c r="I101" s="411"/>
      <c r="J101" s="400" t="s">
        <v>1319</v>
      </c>
      <c r="K101" s="403" t="s">
        <v>1320</v>
      </c>
      <c r="L101" s="400"/>
      <c r="M101" s="400"/>
      <c r="N101" s="400"/>
      <c r="O101" s="400"/>
      <c r="P101" s="404"/>
      <c r="Q101" s="400" t="s">
        <v>817</v>
      </c>
      <c r="R101" s="400" t="s">
        <v>864</v>
      </c>
      <c r="S101" s="400" t="s">
        <v>1228</v>
      </c>
      <c r="T101" s="405"/>
      <c r="U101" s="400"/>
      <c r="V101" s="406" t="s">
        <v>864</v>
      </c>
      <c r="W101" s="406" t="s">
        <v>864</v>
      </c>
      <c r="X101" s="232"/>
      <c r="Y101" s="407"/>
      <c r="Z101" s="400"/>
      <c r="AA101" s="408"/>
      <c r="AB101" s="400"/>
      <c r="AC101" s="405">
        <v>1</v>
      </c>
      <c r="AD101" s="405">
        <v>1</v>
      </c>
    </row>
    <row r="102" s="224" customFormat="1" ht="13.5" customHeight="1">
      <c r="A102" s="225">
        <v>94</v>
      </c>
      <c r="B102" s="240"/>
      <c r="C102" s="242"/>
      <c r="D102" s="217" t="s">
        <v>1321</v>
      </c>
      <c r="E102" s="242"/>
      <c r="F102" s="242"/>
      <c r="G102" s="242"/>
      <c r="H102" s="400" t="s">
        <v>1322</v>
      </c>
      <c r="I102" s="403" t="s">
        <v>1323</v>
      </c>
      <c r="J102" s="400" t="s">
        <v>1324</v>
      </c>
      <c r="K102" s="403"/>
      <c r="L102" s="400" t="s">
        <v>1325</v>
      </c>
      <c r="M102" s="400" t="s">
        <v>1326</v>
      </c>
      <c r="N102" s="400"/>
      <c r="O102" s="400"/>
      <c r="P102" s="404"/>
      <c r="Q102" s="400" t="s">
        <v>817</v>
      </c>
      <c r="R102" s="400"/>
      <c r="S102" s="400" t="s">
        <v>863</v>
      </c>
      <c r="T102" s="405"/>
      <c r="U102" s="400"/>
      <c r="V102" s="406" t="s">
        <v>864</v>
      </c>
      <c r="W102" s="406" t="s">
        <v>864</v>
      </c>
      <c r="X102" s="232"/>
      <c r="Y102" s="407"/>
      <c r="Z102" s="400"/>
      <c r="AA102" s="408"/>
      <c r="AB102" s="400"/>
      <c r="AC102" s="405">
        <v>1</v>
      </c>
      <c r="AD102" s="405">
        <v>1</v>
      </c>
    </row>
    <row r="103" s="252" customFormat="1" ht="13.5" customHeight="1">
      <c r="A103" s="225">
        <v>95</v>
      </c>
      <c r="B103" s="240"/>
      <c r="C103" s="242" t="s">
        <v>1327</v>
      </c>
      <c r="D103" s="402"/>
      <c r="E103" s="251"/>
      <c r="F103" s="251"/>
      <c r="G103" s="251"/>
      <c r="H103" s="400" t="s">
        <v>1328</v>
      </c>
      <c r="I103" s="403"/>
      <c r="J103" s="400" t="s">
        <v>1329</v>
      </c>
      <c r="K103" s="403" t="s">
        <v>1330</v>
      </c>
      <c r="L103" s="400"/>
      <c r="M103" s="400"/>
      <c r="N103" s="400"/>
      <c r="O103" s="400"/>
      <c r="P103" s="404"/>
      <c r="Q103" s="400" t="s">
        <v>823</v>
      </c>
      <c r="R103" s="400" t="s">
        <v>864</v>
      </c>
      <c r="S103" s="244" t="s">
        <v>1330</v>
      </c>
      <c r="T103" s="288"/>
      <c r="U103" s="400"/>
      <c r="V103" s="406" t="s">
        <v>864</v>
      </c>
      <c r="W103" s="406" t="s">
        <v>864</v>
      </c>
      <c r="X103" s="232"/>
      <c r="Y103" s="249"/>
      <c r="Z103" s="400"/>
      <c r="AA103" s="408"/>
      <c r="AB103" s="400"/>
      <c r="AC103" s="405">
        <v>1</v>
      </c>
      <c r="AD103" s="405">
        <v>1</v>
      </c>
      <c r="AMD103" s="224"/>
    </row>
    <row r="104" s="252" customFormat="1" ht="13.5" customHeight="1">
      <c r="A104" s="225">
        <v>96</v>
      </c>
      <c r="B104" s="240"/>
      <c r="C104" s="242"/>
      <c r="D104" s="402" t="s">
        <v>1331</v>
      </c>
      <c r="E104" s="402"/>
      <c r="F104" s="242"/>
      <c r="G104" s="242"/>
      <c r="H104" s="400" t="s">
        <v>1332</v>
      </c>
      <c r="I104" s="403" t="s">
        <v>1333</v>
      </c>
      <c r="J104" s="400" t="s">
        <v>1334</v>
      </c>
      <c r="K104" s="403" t="s">
        <v>1335</v>
      </c>
      <c r="L104" s="400"/>
      <c r="M104" s="400"/>
      <c r="N104" s="400"/>
      <c r="O104" s="400"/>
      <c r="P104" s="404"/>
      <c r="Q104" s="400" t="s">
        <v>817</v>
      </c>
      <c r="R104" s="400"/>
      <c r="S104" s="400" t="s">
        <v>863</v>
      </c>
      <c r="T104" s="405" t="s">
        <v>864</v>
      </c>
      <c r="U104" s="400"/>
      <c r="V104" s="406" t="s">
        <v>864</v>
      </c>
      <c r="W104" s="406" t="s">
        <v>864</v>
      </c>
      <c r="X104" s="232"/>
      <c r="Y104" s="407"/>
      <c r="Z104" s="400" t="s">
        <v>989</v>
      </c>
      <c r="AA104" s="408"/>
      <c r="AB104" s="400"/>
      <c r="AC104" s="405">
        <v>1</v>
      </c>
      <c r="AD104" s="405">
        <v>1</v>
      </c>
      <c r="AMD104" s="224"/>
    </row>
    <row r="105" s="252" customFormat="1" ht="13.5" customHeight="1">
      <c r="A105" s="225">
        <v>97</v>
      </c>
      <c r="B105" s="240"/>
      <c r="C105" s="242"/>
      <c r="D105" s="402" t="s">
        <v>1336</v>
      </c>
      <c r="E105" s="402"/>
      <c r="F105" s="242"/>
      <c r="G105" s="242"/>
      <c r="H105" s="400" t="s">
        <v>1337</v>
      </c>
      <c r="I105" s="403" t="s">
        <v>1338</v>
      </c>
      <c r="J105" s="400" t="s">
        <v>1339</v>
      </c>
      <c r="K105" s="403"/>
      <c r="L105" s="400"/>
      <c r="M105" s="400"/>
      <c r="N105" s="400"/>
      <c r="O105" s="400"/>
      <c r="P105" s="404"/>
      <c r="Q105" s="400" t="s">
        <v>817</v>
      </c>
      <c r="R105" s="400"/>
      <c r="S105" s="400" t="s">
        <v>863</v>
      </c>
      <c r="T105" s="405"/>
      <c r="U105" s="400"/>
      <c r="V105" s="406" t="s">
        <v>864</v>
      </c>
      <c r="W105" s="406" t="s">
        <v>864</v>
      </c>
      <c r="X105" s="232"/>
      <c r="Y105" s="407"/>
      <c r="Z105" s="400"/>
      <c r="AA105" s="408"/>
      <c r="AB105" s="400"/>
      <c r="AC105" s="405">
        <v>1</v>
      </c>
      <c r="AD105" s="405">
        <v>1</v>
      </c>
      <c r="AMD105" s="224"/>
    </row>
    <row r="106" s="252" customFormat="1" ht="13.5" customHeight="1">
      <c r="A106" s="225">
        <v>98</v>
      </c>
      <c r="B106" s="240"/>
      <c r="C106" s="242"/>
      <c r="D106" s="402" t="s">
        <v>1340</v>
      </c>
      <c r="E106" s="402"/>
      <c r="F106" s="242"/>
      <c r="G106" s="242"/>
      <c r="H106" s="400" t="s">
        <v>1341</v>
      </c>
      <c r="I106" s="403" t="s">
        <v>1342</v>
      </c>
      <c r="J106" s="400" t="s">
        <v>1343</v>
      </c>
      <c r="K106" s="403"/>
      <c r="L106" s="400"/>
      <c r="M106" s="400"/>
      <c r="N106" s="400"/>
      <c r="O106" s="400"/>
      <c r="P106" s="404"/>
      <c r="Q106" s="400" t="s">
        <v>817</v>
      </c>
      <c r="R106" s="400"/>
      <c r="S106" s="400" t="s">
        <v>1344</v>
      </c>
      <c r="T106" s="405"/>
      <c r="U106" s="400"/>
      <c r="V106" s="406" t="s">
        <v>864</v>
      </c>
      <c r="W106" s="406" t="s">
        <v>864</v>
      </c>
      <c r="X106" s="232"/>
      <c r="Y106" s="407"/>
      <c r="Z106" s="400"/>
      <c r="AA106" s="408"/>
      <c r="AB106" s="400"/>
      <c r="AC106" s="405">
        <v>1</v>
      </c>
      <c r="AD106" s="405">
        <v>1</v>
      </c>
      <c r="AMD106" s="224"/>
    </row>
    <row r="107" s="252" customFormat="1" ht="13.5" customHeight="1">
      <c r="A107" s="225">
        <v>99</v>
      </c>
      <c r="B107" s="240"/>
      <c r="C107" s="242"/>
      <c r="D107" s="402" t="s">
        <v>875</v>
      </c>
      <c r="E107" s="402"/>
      <c r="F107" s="242"/>
      <c r="G107" s="242"/>
      <c r="H107" s="400" t="s">
        <v>1345</v>
      </c>
      <c r="I107" s="281" t="s">
        <v>1346</v>
      </c>
      <c r="J107" s="400" t="s">
        <v>875</v>
      </c>
      <c r="K107" s="403"/>
      <c r="L107" s="400"/>
      <c r="M107" s="400"/>
      <c r="N107" s="400"/>
      <c r="O107" s="400"/>
      <c r="P107" s="404"/>
      <c r="Q107" s="400" t="s">
        <v>820</v>
      </c>
      <c r="R107" s="400"/>
      <c r="S107" s="400" t="s">
        <v>863</v>
      </c>
      <c r="T107" s="405"/>
      <c r="U107" s="400"/>
      <c r="V107" s="406" t="s">
        <v>864</v>
      </c>
      <c r="W107" s="406" t="s">
        <v>864</v>
      </c>
      <c r="X107" s="232"/>
      <c r="Y107" s="407"/>
      <c r="Z107" s="400"/>
      <c r="AA107" s="408"/>
      <c r="AB107" s="400"/>
      <c r="AC107" s="405">
        <v>1</v>
      </c>
      <c r="AD107" s="405">
        <v>1</v>
      </c>
      <c r="AMD107" s="224"/>
    </row>
    <row r="108" s="252" customFormat="1" ht="13.5" customHeight="1">
      <c r="A108" s="225">
        <v>100</v>
      </c>
      <c r="B108" s="240"/>
      <c r="C108" s="242"/>
      <c r="D108" s="402" t="s">
        <v>1347</v>
      </c>
      <c r="E108" s="402"/>
      <c r="F108" s="242"/>
      <c r="G108" s="242"/>
      <c r="H108" s="400" t="s">
        <v>1348</v>
      </c>
      <c r="I108" s="403"/>
      <c r="J108" s="400" t="s">
        <v>1349</v>
      </c>
      <c r="K108" s="403"/>
      <c r="L108" s="400"/>
      <c r="M108" s="400"/>
      <c r="N108" s="400"/>
      <c r="O108" s="400"/>
      <c r="P108" s="404"/>
      <c r="Q108" s="400" t="s">
        <v>817</v>
      </c>
      <c r="R108" s="400"/>
      <c r="S108" s="400" t="s">
        <v>863</v>
      </c>
      <c r="T108" s="405"/>
      <c r="U108" s="400"/>
      <c r="V108" s="406" t="s">
        <v>864</v>
      </c>
      <c r="W108" s="406" t="s">
        <v>864</v>
      </c>
      <c r="X108" s="232"/>
      <c r="Y108" s="407"/>
      <c r="Z108" s="400"/>
      <c r="AA108" s="408"/>
      <c r="AB108" s="400"/>
      <c r="AC108" s="405">
        <v>1</v>
      </c>
      <c r="AD108" s="405">
        <v>1</v>
      </c>
      <c r="AMD108" s="224"/>
    </row>
    <row r="109" s="252" customFormat="1" ht="12.949999999999999" customHeight="1">
      <c r="A109" s="225">
        <v>101</v>
      </c>
      <c r="B109" s="240"/>
      <c r="C109" s="242"/>
      <c r="D109" s="402" t="s">
        <v>1350</v>
      </c>
      <c r="E109" s="402"/>
      <c r="F109" s="242"/>
      <c r="G109" s="242"/>
      <c r="H109" s="400" t="s">
        <v>1351</v>
      </c>
      <c r="I109" s="403"/>
      <c r="J109" s="400" t="s">
        <v>1352</v>
      </c>
      <c r="K109" s="403"/>
      <c r="L109" s="400"/>
      <c r="M109" s="400"/>
      <c r="N109" s="400"/>
      <c r="O109" s="400"/>
      <c r="P109" s="404"/>
      <c r="Q109" s="400" t="s">
        <v>817</v>
      </c>
      <c r="R109" s="400"/>
      <c r="S109" s="400" t="s">
        <v>863</v>
      </c>
      <c r="T109" s="405"/>
      <c r="U109" s="400"/>
      <c r="V109" s="406" t="s">
        <v>864</v>
      </c>
      <c r="W109" s="406" t="s">
        <v>864</v>
      </c>
      <c r="X109" s="232"/>
      <c r="Y109" s="407"/>
      <c r="Z109" s="400"/>
      <c r="AA109" s="408"/>
      <c r="AB109" s="400"/>
      <c r="AC109" s="405">
        <v>1</v>
      </c>
      <c r="AD109" s="405">
        <v>1</v>
      </c>
      <c r="AMD109" s="224"/>
    </row>
    <row r="110" s="396" customFormat="1" ht="13.5" customHeight="1">
      <c r="A110" s="225">
        <v>102</v>
      </c>
      <c r="B110" s="384" t="s">
        <v>1353</v>
      </c>
      <c r="C110" s="385"/>
      <c r="D110" s="386"/>
      <c r="E110" s="386"/>
      <c r="F110" s="386"/>
      <c r="G110" s="386"/>
      <c r="H110" s="387" t="s">
        <v>1354</v>
      </c>
      <c r="I110" s="388" t="s">
        <v>1355</v>
      </c>
      <c r="J110" s="387"/>
      <c r="K110" s="389" t="s">
        <v>1356</v>
      </c>
      <c r="L110" s="387"/>
      <c r="M110" s="387"/>
      <c r="N110" s="387"/>
      <c r="O110" s="387"/>
      <c r="P110" s="390"/>
      <c r="Q110" s="387" t="s">
        <v>820</v>
      </c>
      <c r="R110" s="387"/>
      <c r="S110" s="387" t="s">
        <v>863</v>
      </c>
      <c r="T110" s="391"/>
      <c r="U110" s="392" t="s">
        <v>1357</v>
      </c>
      <c r="V110" s="393"/>
      <c r="W110" s="393"/>
      <c r="X110" s="394"/>
      <c r="Y110" s="398" t="s">
        <v>1358</v>
      </c>
      <c r="Z110" s="387"/>
      <c r="AA110" s="395" t="s">
        <v>1359</v>
      </c>
      <c r="AB110" s="387"/>
      <c r="AC110" s="391"/>
      <c r="AD110" s="391"/>
    </row>
    <row r="111" s="224" customFormat="1" ht="13.5" customHeight="1">
      <c r="A111" s="225">
        <v>103</v>
      </c>
      <c r="B111" s="240" t="s">
        <v>1360</v>
      </c>
      <c r="C111" s="216"/>
      <c r="D111" s="242"/>
      <c r="E111" s="242"/>
      <c r="F111" s="242"/>
      <c r="G111" s="242"/>
      <c r="H111" s="400" t="s">
        <v>1361</v>
      </c>
      <c r="I111" t="s">
        <v>1362</v>
      </c>
      <c r="J111" s="400"/>
      <c r="K111" s="263" t="s">
        <v>1363</v>
      </c>
      <c r="L111" s="400"/>
      <c r="M111" s="400"/>
      <c r="N111" s="400"/>
      <c r="O111" s="400"/>
      <c r="P111" s="404"/>
      <c r="Q111" s="400" t="s">
        <v>820</v>
      </c>
      <c r="R111" s="400"/>
      <c r="S111" s="400" t="s">
        <v>863</v>
      </c>
      <c r="T111" s="405"/>
      <c r="U111" s="412"/>
      <c r="V111" s="406"/>
      <c r="W111" s="406" t="s">
        <v>864</v>
      </c>
      <c r="X111" s="232"/>
      <c r="Y111" s="407" t="s">
        <v>1364</v>
      </c>
      <c r="Z111" s="400" t="s">
        <v>1310</v>
      </c>
      <c r="AA111" s="408"/>
      <c r="AB111" s="400"/>
      <c r="AC111" s="405"/>
      <c r="AD111" s="405"/>
    </row>
    <row r="112" s="224" customFormat="1" ht="13.5" customHeight="1">
      <c r="A112" s="225">
        <v>104</v>
      </c>
      <c r="B112" s="217" t="s">
        <v>1365</v>
      </c>
      <c r="C112" s="216"/>
      <c r="D112" s="216"/>
      <c r="E112" s="216"/>
      <c r="F112" s="216"/>
      <c r="G112" s="216"/>
      <c r="H112" s="400" t="s">
        <v>1366</v>
      </c>
      <c r="I112" s="411"/>
      <c r="J112" s="400"/>
      <c r="K112" s="263" t="s">
        <v>1367</v>
      </c>
      <c r="L112" s="400"/>
      <c r="M112" s="400"/>
      <c r="N112" s="400"/>
      <c r="O112" s="400"/>
      <c r="P112" s="404"/>
      <c r="Q112" s="400" t="s">
        <v>823</v>
      </c>
      <c r="R112" s="400" t="s">
        <v>864</v>
      </c>
      <c r="S112" s="380" t="s">
        <v>1367</v>
      </c>
      <c r="T112" s="405"/>
      <c r="U112" s="413"/>
      <c r="V112" s="406"/>
      <c r="W112" s="262" t="s">
        <v>864</v>
      </c>
      <c r="X112" s="232"/>
      <c r="Y112" s="407"/>
      <c r="Z112" s="400"/>
      <c r="AA112" s="408"/>
      <c r="AB112" s="400"/>
      <c r="AC112" s="405"/>
      <c r="AD112" s="405"/>
    </row>
    <row r="113" s="224" customFormat="1" ht="13.5" customHeight="1">
      <c r="A113" s="225">
        <v>105</v>
      </c>
      <c r="B113" s="216"/>
      <c r="C113" s="242" t="s">
        <v>1368</v>
      </c>
      <c r="D113" s="242"/>
      <c r="E113" s="242"/>
      <c r="F113" s="242"/>
      <c r="G113" s="242"/>
      <c r="H113" s="400" t="s">
        <v>1369</v>
      </c>
      <c r="I113" s="411"/>
      <c r="J113" s="400"/>
      <c r="K113" s="263" t="s">
        <v>1370</v>
      </c>
      <c r="L113" s="400"/>
      <c r="M113" s="400"/>
      <c r="N113" s="400"/>
      <c r="O113" s="400"/>
      <c r="P113" s="404"/>
      <c r="Q113" s="400" t="s">
        <v>820</v>
      </c>
      <c r="R113" s="400"/>
      <c r="S113" s="400" t="s">
        <v>863</v>
      </c>
      <c r="T113" s="405"/>
      <c r="U113" s="413"/>
      <c r="V113" s="406"/>
      <c r="W113" s="262" t="s">
        <v>864</v>
      </c>
      <c r="X113" s="232"/>
      <c r="Y113" s="407"/>
      <c r="Z113" s="400" t="s">
        <v>1371</v>
      </c>
      <c r="AA113" s="408"/>
      <c r="AB113" s="400"/>
      <c r="AC113" s="405"/>
      <c r="AD113" s="405"/>
    </row>
    <row r="114" s="224" customFormat="1" ht="13.5" customHeight="1">
      <c r="A114" s="225">
        <v>106</v>
      </c>
      <c r="B114" s="216"/>
      <c r="C114" s="242" t="s">
        <v>1273</v>
      </c>
      <c r="D114" s="242"/>
      <c r="E114" s="242"/>
      <c r="F114" s="242"/>
      <c r="G114" s="242"/>
      <c r="H114" s="400" t="s">
        <v>1372</v>
      </c>
      <c r="I114" s="411"/>
      <c r="J114" s="400"/>
      <c r="K114" s="263" t="s">
        <v>1373</v>
      </c>
      <c r="L114" s="400"/>
      <c r="M114" s="400"/>
      <c r="N114" s="400"/>
      <c r="O114" s="400"/>
      <c r="P114" s="404"/>
      <c r="Q114" s="400" t="s">
        <v>817</v>
      </c>
      <c r="R114" s="400"/>
      <c r="S114" s="400" t="s">
        <v>863</v>
      </c>
      <c r="T114" s="405"/>
      <c r="U114" s="413"/>
      <c r="V114" s="406"/>
      <c r="W114" s="262" t="s">
        <v>864</v>
      </c>
      <c r="X114" s="232"/>
      <c r="Y114" s="407"/>
      <c r="Z114" s="400" t="s">
        <v>1371</v>
      </c>
      <c r="AA114" s="408"/>
      <c r="AB114" s="400"/>
      <c r="AC114" s="405"/>
      <c r="AD114" s="405"/>
    </row>
    <row r="115" s="224" customFormat="1" ht="13.5" customHeight="1">
      <c r="A115" s="225">
        <v>107</v>
      </c>
      <c r="B115" s="216"/>
      <c r="C115" s="242" t="s">
        <v>831</v>
      </c>
      <c r="D115" s="242"/>
      <c r="E115" s="242"/>
      <c r="F115" s="242"/>
      <c r="G115" s="242"/>
      <c r="H115" s="400" t="s">
        <v>1374</v>
      </c>
      <c r="I115" s="411"/>
      <c r="J115" s="400"/>
      <c r="K115" s="263" t="s">
        <v>1375</v>
      </c>
      <c r="L115" s="400"/>
      <c r="M115" s="400"/>
      <c r="N115" s="400"/>
      <c r="O115" s="400"/>
      <c r="P115" s="404"/>
      <c r="Q115" s="400" t="s">
        <v>817</v>
      </c>
      <c r="R115" s="400"/>
      <c r="S115" s="400" t="s">
        <v>863</v>
      </c>
      <c r="T115" s="405"/>
      <c r="U115" s="413"/>
      <c r="V115" s="406"/>
      <c r="W115" s="262" t="s">
        <v>864</v>
      </c>
      <c r="X115" s="232"/>
      <c r="Y115" s="407"/>
      <c r="Z115" s="400"/>
      <c r="AA115" s="408"/>
      <c r="AB115" s="400"/>
      <c r="AC115" s="405"/>
      <c r="AD115" s="405"/>
    </row>
    <row r="116" s="224" customFormat="1" ht="13.5" customHeight="1">
      <c r="A116" s="225">
        <v>108</v>
      </c>
      <c r="B116" s="240"/>
      <c r="C116" s="242" t="s">
        <v>1376</v>
      </c>
      <c r="D116" s="242"/>
      <c r="E116" s="242"/>
      <c r="F116" s="242"/>
      <c r="G116" s="242"/>
      <c r="H116" s="400" t="s">
        <v>1377</v>
      </c>
      <c r="I116" s="411" t="s">
        <v>1378</v>
      </c>
      <c r="J116" s="400"/>
      <c r="K116" s="263" t="s">
        <v>1379</v>
      </c>
      <c r="L116" s="400"/>
      <c r="M116" s="400"/>
      <c r="N116" s="400"/>
      <c r="O116" s="400"/>
      <c r="P116" s="404"/>
      <c r="Q116" s="400" t="s">
        <v>820</v>
      </c>
      <c r="R116" s="400"/>
      <c r="S116" s="400" t="s">
        <v>863</v>
      </c>
      <c r="T116" s="405"/>
      <c r="U116" s="413"/>
      <c r="V116" s="406"/>
      <c r="W116" s="406" t="s">
        <v>864</v>
      </c>
      <c r="X116" s="232"/>
      <c r="Y116" s="407"/>
      <c r="Z116" s="400"/>
      <c r="AA116" s="408"/>
      <c r="AB116" s="400"/>
      <c r="AC116" s="405"/>
      <c r="AD116" s="405"/>
    </row>
    <row r="117" s="224" customFormat="1" ht="14.25" customHeight="1">
      <c r="A117" s="225">
        <v>109</v>
      </c>
      <c r="B117" s="240" t="s">
        <v>1380</v>
      </c>
      <c r="C117" s="217"/>
      <c r="D117" s="242"/>
      <c r="E117" s="242"/>
      <c r="F117" s="242"/>
      <c r="G117" s="242"/>
      <c r="H117" s="400" t="s">
        <v>1381</v>
      </c>
      <c r="I117" s="411"/>
      <c r="J117" s="400"/>
      <c r="K117" s="263" t="s">
        <v>1382</v>
      </c>
      <c r="L117" s="400"/>
      <c r="M117" s="400"/>
      <c r="N117" s="400"/>
      <c r="O117" s="400"/>
      <c r="P117" s="404"/>
      <c r="Q117" s="400" t="s">
        <v>823</v>
      </c>
      <c r="R117" s="400" t="s">
        <v>864</v>
      </c>
      <c r="S117" s="380" t="s">
        <v>1382</v>
      </c>
      <c r="T117" s="405"/>
      <c r="U117" s="261"/>
      <c r="V117" s="262"/>
      <c r="W117" s="262" t="s">
        <v>864</v>
      </c>
      <c r="X117" s="232"/>
      <c r="Y117" s="407"/>
      <c r="Z117" s="400"/>
      <c r="AA117" s="246"/>
      <c r="AB117" s="400"/>
      <c r="AC117" s="405"/>
      <c r="AD117" s="405"/>
    </row>
    <row r="118" s="224" customFormat="1" ht="13.5" customHeight="1">
      <c r="A118" s="225">
        <v>110</v>
      </c>
      <c r="B118" s="240"/>
      <c r="C118" s="217" t="s">
        <v>1383</v>
      </c>
      <c r="D118" s="242"/>
      <c r="E118" s="242"/>
      <c r="F118" s="242"/>
      <c r="G118" s="242"/>
      <c r="H118" s="400" t="s">
        <v>1384</v>
      </c>
      <c r="I118" s="411"/>
      <c r="J118" s="400"/>
      <c r="K118" s="263" t="s">
        <v>1385</v>
      </c>
      <c r="L118" s="400"/>
      <c r="M118" s="400"/>
      <c r="N118" s="400"/>
      <c r="O118" s="400"/>
      <c r="P118" s="404"/>
      <c r="Q118" s="400" t="s">
        <v>820</v>
      </c>
      <c r="R118" s="400"/>
      <c r="S118" s="267" t="s">
        <v>863</v>
      </c>
      <c r="T118" s="405"/>
      <c r="U118" s="413"/>
      <c r="V118" s="406"/>
      <c r="W118" s="262" t="s">
        <v>864</v>
      </c>
      <c r="X118" s="232"/>
      <c r="Y118" s="407"/>
      <c r="Z118" s="400"/>
      <c r="AA118" s="408"/>
      <c r="AB118" s="400"/>
      <c r="AC118" s="405"/>
      <c r="AD118" s="405"/>
    </row>
    <row r="119" s="224" customFormat="1" ht="13.5" customHeight="1">
      <c r="A119" s="225">
        <v>111</v>
      </c>
      <c r="B119" s="240"/>
      <c r="C119" s="217" t="s">
        <v>1386</v>
      </c>
      <c r="D119" s="242"/>
      <c r="E119" s="242"/>
      <c r="F119" s="242"/>
      <c r="G119" s="242"/>
      <c r="H119" s="400"/>
      <c r="I119" s="411"/>
      <c r="J119" s="400"/>
      <c r="K119" s="263" t="s">
        <v>1387</v>
      </c>
      <c r="L119" s="400"/>
      <c r="M119" s="400"/>
      <c r="N119" s="400"/>
      <c r="O119" s="400"/>
      <c r="P119" s="404"/>
      <c r="Q119" s="400" t="s">
        <v>823</v>
      </c>
      <c r="R119" s="400" t="s">
        <v>864</v>
      </c>
      <c r="S119" s="381" t="s">
        <v>1388</v>
      </c>
      <c r="T119" s="405"/>
      <c r="U119" s="261"/>
      <c r="V119" s="262"/>
      <c r="W119" s="262" t="s">
        <v>864</v>
      </c>
      <c r="X119" s="232"/>
      <c r="Y119" s="407"/>
      <c r="Z119" s="400" t="s">
        <v>1389</v>
      </c>
      <c r="AA119" s="246"/>
      <c r="AB119" s="400"/>
      <c r="AC119" s="405"/>
      <c r="AD119" s="405"/>
    </row>
    <row r="120" s="224" customFormat="1" ht="13.5" customHeight="1">
      <c r="A120" s="225">
        <v>112</v>
      </c>
      <c r="B120" s="240"/>
      <c r="C120" s="217"/>
      <c r="D120" s="242" t="s">
        <v>1390</v>
      </c>
      <c r="E120" s="242"/>
      <c r="F120" s="242"/>
      <c r="G120" s="242"/>
      <c r="H120" s="400" t="s">
        <v>1391</v>
      </c>
      <c r="I120" s="403"/>
      <c r="J120" s="400"/>
      <c r="K120" s="263" t="s">
        <v>1392</v>
      </c>
      <c r="L120" s="400"/>
      <c r="M120" s="400"/>
      <c r="N120" s="400"/>
      <c r="O120" s="400"/>
      <c r="P120" s="404"/>
      <c r="Q120" s="400" t="s">
        <v>823</v>
      </c>
      <c r="R120" s="400" t="s">
        <v>864</v>
      </c>
      <c r="S120" s="380" t="s">
        <v>1393</v>
      </c>
      <c r="T120" s="405"/>
      <c r="U120" s="413"/>
      <c r="V120" s="406"/>
      <c r="W120" s="262" t="s">
        <v>864</v>
      </c>
      <c r="X120" s="232"/>
      <c r="Y120" s="407"/>
      <c r="Z120" s="400"/>
      <c r="AA120" s="408"/>
      <c r="AB120" s="400"/>
      <c r="AC120" s="405"/>
      <c r="AD120" s="405"/>
    </row>
    <row r="121" s="224" customFormat="1" ht="13.5" customHeight="1">
      <c r="A121" s="225">
        <v>113</v>
      </c>
      <c r="B121" s="240"/>
      <c r="C121" s="217"/>
      <c r="D121" s="242"/>
      <c r="E121" s="242" t="s">
        <v>1394</v>
      </c>
      <c r="F121" s="242"/>
      <c r="G121" s="242"/>
      <c r="H121" s="400" t="s">
        <v>1395</v>
      </c>
      <c r="I121" s="411" t="s">
        <v>1396</v>
      </c>
      <c r="J121" s="400"/>
      <c r="K121" s="263" t="s">
        <v>908</v>
      </c>
      <c r="L121" s="400"/>
      <c r="M121" s="400"/>
      <c r="N121" s="400"/>
      <c r="O121" s="400"/>
      <c r="P121" s="404"/>
      <c r="Q121" s="400" t="s">
        <v>817</v>
      </c>
      <c r="R121" s="400"/>
      <c r="S121" s="400" t="s">
        <v>863</v>
      </c>
      <c r="T121" s="405" t="s">
        <v>864</v>
      </c>
      <c r="U121" s="261" t="s">
        <v>1397</v>
      </c>
      <c r="V121" s="262"/>
      <c r="W121" s="262" t="s">
        <v>864</v>
      </c>
      <c r="X121" s="232"/>
      <c r="Y121" s="407"/>
      <c r="Z121" s="400" t="s">
        <v>1285</v>
      </c>
      <c r="AA121" s="246"/>
      <c r="AB121" s="400"/>
      <c r="AC121" s="405"/>
      <c r="AD121" s="405"/>
    </row>
    <row r="122" s="224" customFormat="1" ht="13.5" customHeight="1">
      <c r="A122" s="225">
        <v>114</v>
      </c>
      <c r="B122" s="240"/>
      <c r="C122" s="217"/>
      <c r="D122" s="242"/>
      <c r="E122" s="242" t="s">
        <v>1179</v>
      </c>
      <c r="F122" s="242"/>
      <c r="G122" s="242"/>
      <c r="H122" s="400" t="s">
        <v>1398</v>
      </c>
      <c r="I122" s="411" t="s">
        <v>1323</v>
      </c>
      <c r="J122" s="400"/>
      <c r="K122" s="263" t="s">
        <v>1399</v>
      </c>
      <c r="L122" s="400"/>
      <c r="M122" s="400"/>
      <c r="N122" s="400"/>
      <c r="O122" s="400"/>
      <c r="P122" s="404"/>
      <c r="Q122" s="400" t="s">
        <v>817</v>
      </c>
      <c r="R122" s="400"/>
      <c r="S122" s="400" t="s">
        <v>863</v>
      </c>
      <c r="T122" s="405"/>
      <c r="U122" s="261"/>
      <c r="V122" s="262"/>
      <c r="W122" s="262" t="s">
        <v>864</v>
      </c>
      <c r="X122" s="232"/>
      <c r="Y122" s="407"/>
      <c r="Z122" s="400"/>
      <c r="AA122" s="246"/>
      <c r="AB122" s="400"/>
      <c r="AC122" s="405"/>
      <c r="AD122" s="405"/>
    </row>
    <row r="123" s="224" customFormat="1" ht="13.5" customHeight="1">
      <c r="A123" s="225">
        <v>115</v>
      </c>
      <c r="B123" s="240"/>
      <c r="C123" s="217"/>
      <c r="D123" s="217" t="s">
        <v>1400</v>
      </c>
      <c r="E123" s="242"/>
      <c r="F123" s="242"/>
      <c r="G123" s="242"/>
      <c r="H123" s="400" t="s">
        <v>1401</v>
      </c>
      <c r="I123" s="411"/>
      <c r="J123" s="400"/>
      <c r="K123" s="263" t="s">
        <v>1402</v>
      </c>
      <c r="L123" s="400"/>
      <c r="M123" s="400"/>
      <c r="N123" s="400"/>
      <c r="O123" s="400"/>
      <c r="P123" s="404"/>
      <c r="Q123" s="400" t="s">
        <v>817</v>
      </c>
      <c r="R123" s="400" t="s">
        <v>864</v>
      </c>
      <c r="S123" s="381" t="s">
        <v>1402</v>
      </c>
      <c r="T123" s="405"/>
      <c r="U123" s="261"/>
      <c r="V123" s="262"/>
      <c r="W123" s="262" t="s">
        <v>864</v>
      </c>
      <c r="X123" s="232"/>
      <c r="Y123" s="407"/>
      <c r="Z123" s="400"/>
      <c r="AA123" s="246"/>
      <c r="AB123" s="400"/>
      <c r="AC123" s="405"/>
      <c r="AD123" s="405"/>
    </row>
    <row r="124" s="224" customFormat="1" ht="13.5" customHeight="1">
      <c r="A124" s="225">
        <v>116</v>
      </c>
      <c r="B124" s="240"/>
      <c r="C124" s="217"/>
      <c r="D124" s="217"/>
      <c r="E124" s="242" t="s">
        <v>1403</v>
      </c>
      <c r="F124" s="242"/>
      <c r="G124" s="242"/>
      <c r="H124" s="400" t="s">
        <v>1401</v>
      </c>
      <c r="I124" s="411"/>
      <c r="J124" s="400"/>
      <c r="K124" s="263" t="s">
        <v>1404</v>
      </c>
      <c r="L124" s="400"/>
      <c r="M124" s="400"/>
      <c r="N124" s="400"/>
      <c r="O124" s="400"/>
      <c r="P124" s="404"/>
      <c r="Q124" s="400" t="s">
        <v>817</v>
      </c>
      <c r="R124" s="400"/>
      <c r="S124" s="400" t="s">
        <v>863</v>
      </c>
      <c r="T124" s="405" t="s">
        <v>864</v>
      </c>
      <c r="U124" s="261"/>
      <c r="V124" s="262"/>
      <c r="W124" s="262" t="s">
        <v>864</v>
      </c>
      <c r="X124" s="232"/>
      <c r="Y124" s="407"/>
      <c r="Z124" s="400" t="s">
        <v>1405</v>
      </c>
      <c r="AA124" s="246"/>
      <c r="AB124" s="400"/>
      <c r="AC124" s="405"/>
      <c r="AD124" s="405"/>
    </row>
    <row r="125" s="224" customFormat="1" ht="13.5" customHeight="1">
      <c r="A125" s="225">
        <v>117</v>
      </c>
      <c r="B125" s="240"/>
      <c r="C125" s="217"/>
      <c r="D125" s="217"/>
      <c r="E125" s="242" t="s">
        <v>1406</v>
      </c>
      <c r="F125" s="242"/>
      <c r="G125" s="242"/>
      <c r="H125" s="400" t="s">
        <v>1407</v>
      </c>
      <c r="I125" s="411"/>
      <c r="J125" s="400"/>
      <c r="K125" s="263" t="s">
        <v>1408</v>
      </c>
      <c r="L125" s="400"/>
      <c r="M125" s="400"/>
      <c r="N125" s="400"/>
      <c r="O125" s="400"/>
      <c r="P125" s="404"/>
      <c r="Q125" s="400" t="s">
        <v>817</v>
      </c>
      <c r="R125" s="400"/>
      <c r="S125" s="400" t="s">
        <v>863</v>
      </c>
      <c r="T125" s="405" t="s">
        <v>864</v>
      </c>
      <c r="U125" s="261"/>
      <c r="V125" s="262"/>
      <c r="W125" s="262" t="s">
        <v>864</v>
      </c>
      <c r="X125" s="232"/>
      <c r="Y125" s="407"/>
      <c r="Z125" s="400"/>
      <c r="AA125" s="246"/>
      <c r="AB125" s="400"/>
      <c r="AC125" s="405"/>
      <c r="AD125" s="405"/>
    </row>
    <row r="126" s="224" customFormat="1" ht="13.5" customHeight="1">
      <c r="A126" s="225">
        <v>118</v>
      </c>
      <c r="B126" s="240"/>
      <c r="C126" s="217"/>
      <c r="D126" s="217" t="s">
        <v>1409</v>
      </c>
      <c r="E126" s="242"/>
      <c r="F126" s="242"/>
      <c r="G126" s="242"/>
      <c r="H126" s="400" t="s">
        <v>1410</v>
      </c>
      <c r="I126" s="411"/>
      <c r="J126" s="400"/>
      <c r="K126" s="263" t="s">
        <v>1411</v>
      </c>
      <c r="L126" s="400"/>
      <c r="M126" s="400"/>
      <c r="N126" s="400"/>
      <c r="O126" s="400"/>
      <c r="P126" s="404"/>
      <c r="Q126" s="400" t="s">
        <v>817</v>
      </c>
      <c r="R126" s="400" t="s">
        <v>864</v>
      </c>
      <c r="S126" s="380" t="s">
        <v>1411</v>
      </c>
      <c r="T126" s="405"/>
      <c r="U126" s="261"/>
      <c r="V126" s="262"/>
      <c r="W126" s="262" t="s">
        <v>864</v>
      </c>
      <c r="X126" s="232"/>
      <c r="Y126" s="407"/>
      <c r="Z126" s="400"/>
      <c r="AA126" s="246"/>
      <c r="AB126" s="400"/>
      <c r="AC126" s="405"/>
      <c r="AD126" s="405"/>
    </row>
    <row r="127" s="224" customFormat="1" ht="13.5" customHeight="1">
      <c r="A127" s="225">
        <v>119</v>
      </c>
      <c r="B127" s="240"/>
      <c r="C127" s="217"/>
      <c r="D127" s="217"/>
      <c r="E127" s="242" t="s">
        <v>1412</v>
      </c>
      <c r="F127" s="242"/>
      <c r="G127" s="242"/>
      <c r="H127" s="400" t="s">
        <v>1410</v>
      </c>
      <c r="I127" s="411" t="s">
        <v>1413</v>
      </c>
      <c r="J127" s="400"/>
      <c r="K127" s="263" t="s">
        <v>1414</v>
      </c>
      <c r="L127" s="400"/>
      <c r="M127" s="400"/>
      <c r="N127" s="400"/>
      <c r="O127" s="400"/>
      <c r="P127" s="404"/>
      <c r="Q127" s="400" t="s">
        <v>817</v>
      </c>
      <c r="R127" s="400"/>
      <c r="S127" s="400" t="s">
        <v>1055</v>
      </c>
      <c r="T127" s="405"/>
      <c r="U127" s="261"/>
      <c r="V127" s="262"/>
      <c r="W127" s="262" t="s">
        <v>864</v>
      </c>
      <c r="X127" s="232"/>
      <c r="Y127" s="407"/>
      <c r="Z127" s="400"/>
      <c r="AA127" s="246"/>
      <c r="AB127" s="400"/>
      <c r="AC127" s="405"/>
      <c r="AD127" s="405"/>
    </row>
    <row r="128" s="224" customFormat="1" ht="13.5" customHeight="1">
      <c r="A128" s="225">
        <v>120</v>
      </c>
      <c r="B128" s="240"/>
      <c r="C128" s="217"/>
      <c r="D128" s="217"/>
      <c r="E128" s="242" t="s">
        <v>1415</v>
      </c>
      <c r="F128" s="242"/>
      <c r="G128" s="242"/>
      <c r="H128" s="400" t="s">
        <v>1416</v>
      </c>
      <c r="I128" s="411" t="s">
        <v>1417</v>
      </c>
      <c r="J128" s="400"/>
      <c r="K128" s="263" t="s">
        <v>1418</v>
      </c>
      <c r="L128" s="400"/>
      <c r="M128" s="400"/>
      <c r="N128" s="400"/>
      <c r="O128" s="400"/>
      <c r="P128" s="404"/>
      <c r="Q128" s="400" t="s">
        <v>817</v>
      </c>
      <c r="R128" s="400"/>
      <c r="S128" s="400" t="s">
        <v>1055</v>
      </c>
      <c r="T128" s="405" t="s">
        <v>864</v>
      </c>
      <c r="U128" s="261"/>
      <c r="V128" s="262"/>
      <c r="W128" s="262" t="s">
        <v>864</v>
      </c>
      <c r="X128" s="232"/>
      <c r="Y128" s="407"/>
      <c r="Z128" s="400"/>
      <c r="AA128" s="246"/>
      <c r="AB128" s="400"/>
      <c r="AC128" s="405"/>
      <c r="AD128" s="405"/>
    </row>
    <row r="129" s="224" customFormat="1" ht="13.5" customHeight="1">
      <c r="A129" s="225">
        <v>121</v>
      </c>
      <c r="B129" s="240"/>
      <c r="C129" s="217"/>
      <c r="D129" s="217" t="s">
        <v>1419</v>
      </c>
      <c r="E129" s="242"/>
      <c r="F129" s="242"/>
      <c r="G129" s="242"/>
      <c r="H129" s="400" t="s">
        <v>1420</v>
      </c>
      <c r="I129" s="411"/>
      <c r="J129" s="400"/>
      <c r="K129" s="263" t="s">
        <v>1421</v>
      </c>
      <c r="L129" s="400"/>
      <c r="M129" s="400"/>
      <c r="N129" s="400"/>
      <c r="O129" s="400"/>
      <c r="P129" s="404"/>
      <c r="Q129" s="400" t="s">
        <v>817</v>
      </c>
      <c r="R129" s="400" t="s">
        <v>864</v>
      </c>
      <c r="S129" s="381" t="s">
        <v>1421</v>
      </c>
      <c r="T129" s="405"/>
      <c r="U129" s="261"/>
      <c r="V129" s="262"/>
      <c r="W129" s="262" t="s">
        <v>864</v>
      </c>
      <c r="X129" s="232"/>
      <c r="Y129" s="407"/>
      <c r="Z129" s="400"/>
      <c r="AA129" s="246"/>
      <c r="AB129" s="400"/>
      <c r="AC129" s="405"/>
      <c r="AD129" s="405"/>
    </row>
    <row r="130" s="224" customFormat="1" ht="13.5" customHeight="1">
      <c r="A130" s="225">
        <v>122</v>
      </c>
      <c r="B130" s="240"/>
      <c r="C130" s="217"/>
      <c r="D130" s="217"/>
      <c r="E130" s="242" t="s">
        <v>1422</v>
      </c>
      <c r="F130" s="242"/>
      <c r="G130" s="242"/>
      <c r="H130" s="400" t="s">
        <v>1423</v>
      </c>
      <c r="I130" s="411" t="s">
        <v>1098</v>
      </c>
      <c r="J130" s="400"/>
      <c r="K130" s="263" t="s">
        <v>1424</v>
      </c>
      <c r="L130" s="400"/>
      <c r="M130" s="400"/>
      <c r="N130" s="400"/>
      <c r="O130" s="400"/>
      <c r="P130" s="404"/>
      <c r="Q130" s="400" t="s">
        <v>817</v>
      </c>
      <c r="R130" s="400"/>
      <c r="S130" s="400" t="s">
        <v>863</v>
      </c>
      <c r="T130" s="405"/>
      <c r="U130" s="261"/>
      <c r="V130" s="262"/>
      <c r="W130" s="262" t="s">
        <v>864</v>
      </c>
      <c r="X130" s="232"/>
      <c r="Y130" s="407"/>
      <c r="Z130" s="400"/>
      <c r="AA130" s="246"/>
      <c r="AB130" s="400"/>
      <c r="AC130" s="405"/>
      <c r="AD130" s="405"/>
    </row>
    <row r="131" s="224" customFormat="1" ht="13.5" customHeight="1">
      <c r="A131" s="225">
        <v>123</v>
      </c>
      <c r="B131" s="240"/>
      <c r="C131" s="217"/>
      <c r="D131" s="217"/>
      <c r="E131" s="242" t="s">
        <v>1425</v>
      </c>
      <c r="F131" s="242"/>
      <c r="G131" s="242"/>
      <c r="H131" s="400" t="s">
        <v>1426</v>
      </c>
      <c r="I131" s="411"/>
      <c r="J131" s="400"/>
      <c r="K131" s="263" t="s">
        <v>1427</v>
      </c>
      <c r="L131" s="400"/>
      <c r="M131" s="400"/>
      <c r="N131" s="400"/>
      <c r="O131" s="400"/>
      <c r="P131" s="404"/>
      <c r="Q131" s="400" t="s">
        <v>817</v>
      </c>
      <c r="R131" s="400"/>
      <c r="S131" s="400" t="s">
        <v>863</v>
      </c>
      <c r="T131" s="405"/>
      <c r="U131" s="261"/>
      <c r="V131" s="262"/>
      <c r="W131" s="262" t="s">
        <v>864</v>
      </c>
      <c r="X131" s="232"/>
      <c r="Y131" s="407"/>
      <c r="Z131" s="400"/>
      <c r="AA131" s="246"/>
      <c r="AB131" s="400"/>
      <c r="AC131" s="405"/>
      <c r="AD131" s="405"/>
    </row>
    <row r="132" s="224" customFormat="1" ht="13.5" customHeight="1">
      <c r="A132" s="225">
        <v>124</v>
      </c>
      <c r="B132" s="240"/>
      <c r="C132" s="217"/>
      <c r="D132" s="217"/>
      <c r="E132" s="242" t="s">
        <v>1428</v>
      </c>
      <c r="F132" s="242"/>
      <c r="G132" s="242"/>
      <c r="H132" s="400" t="s">
        <v>1429</v>
      </c>
      <c r="I132" s="411"/>
      <c r="J132" s="400"/>
      <c r="K132" s="263" t="s">
        <v>1430</v>
      </c>
      <c r="L132" s="400"/>
      <c r="M132" s="400"/>
      <c r="N132" s="400"/>
      <c r="O132" s="400"/>
      <c r="P132" s="404"/>
      <c r="Q132" s="400" t="s">
        <v>817</v>
      </c>
      <c r="R132" s="400"/>
      <c r="S132" s="400" t="s">
        <v>863</v>
      </c>
      <c r="T132" s="405"/>
      <c r="U132" s="261"/>
      <c r="V132" s="262"/>
      <c r="W132" s="262" t="s">
        <v>864</v>
      </c>
      <c r="X132" s="232"/>
      <c r="Y132" s="407"/>
      <c r="Z132" s="400"/>
      <c r="AA132" s="246"/>
      <c r="AB132" s="400"/>
      <c r="AC132" s="405"/>
      <c r="AD132" s="405"/>
    </row>
    <row r="133" s="224" customFormat="1" ht="13.5" customHeight="1">
      <c r="A133" s="225">
        <v>125</v>
      </c>
      <c r="B133" s="240"/>
      <c r="C133" s="217"/>
      <c r="D133" s="217"/>
      <c r="E133" s="242" t="s">
        <v>1431</v>
      </c>
      <c r="F133" s="242"/>
      <c r="G133" s="242"/>
      <c r="H133" s="400" t="s">
        <v>1432</v>
      </c>
      <c r="I133" s="411"/>
      <c r="J133" s="400"/>
      <c r="K133" s="263" t="s">
        <v>1433</v>
      </c>
      <c r="L133" s="400"/>
      <c r="M133" s="400"/>
      <c r="N133" s="400"/>
      <c r="O133" s="400"/>
      <c r="P133" s="404"/>
      <c r="Q133" s="400" t="s">
        <v>817</v>
      </c>
      <c r="R133" s="400"/>
      <c r="S133" s="400" t="s">
        <v>879</v>
      </c>
      <c r="T133" s="405"/>
      <c r="U133" s="261" t="s">
        <v>932</v>
      </c>
      <c r="V133" s="262"/>
      <c r="W133" s="262" t="s">
        <v>864</v>
      </c>
      <c r="X133" s="232"/>
      <c r="Y133" s="407"/>
      <c r="Z133" s="400"/>
      <c r="AA133" s="246"/>
      <c r="AB133" s="400"/>
      <c r="AC133" s="405"/>
      <c r="AD133" s="405"/>
    </row>
    <row r="134" s="224" customFormat="1" ht="13.5" customHeight="1">
      <c r="A134" s="225">
        <v>126</v>
      </c>
      <c r="B134" s="240"/>
      <c r="C134" s="217"/>
      <c r="D134" s="217"/>
      <c r="E134" s="242" t="s">
        <v>1434</v>
      </c>
      <c r="F134" s="242"/>
      <c r="G134" s="242"/>
      <c r="H134" s="400" t="s">
        <v>1435</v>
      </c>
      <c r="I134" s="411" t="s">
        <v>698</v>
      </c>
      <c r="J134" s="400"/>
      <c r="K134" s="263" t="s">
        <v>1436</v>
      </c>
      <c r="L134" s="400"/>
      <c r="M134" s="400"/>
      <c r="N134" s="400"/>
      <c r="O134" s="400"/>
      <c r="P134" s="404"/>
      <c r="Q134" s="400" t="s">
        <v>817</v>
      </c>
      <c r="R134" s="400"/>
      <c r="S134" s="400" t="s">
        <v>863</v>
      </c>
      <c r="T134" s="405" t="s">
        <v>864</v>
      </c>
      <c r="U134" s="261" t="s">
        <v>1437</v>
      </c>
      <c r="V134" s="262"/>
      <c r="W134" s="262" t="s">
        <v>864</v>
      </c>
      <c r="X134" s="232"/>
      <c r="Y134" s="407" t="s">
        <v>1358</v>
      </c>
      <c r="Z134" s="400"/>
      <c r="AA134" s="246"/>
      <c r="AB134" s="400"/>
      <c r="AC134" s="405"/>
      <c r="AD134" s="405"/>
    </row>
    <row r="135" s="224" customFormat="1" ht="13.5" customHeight="1">
      <c r="A135" s="225">
        <v>127</v>
      </c>
      <c r="B135" s="240"/>
      <c r="C135" s="217"/>
      <c r="D135" s="217"/>
      <c r="E135" s="242" t="s">
        <v>1438</v>
      </c>
      <c r="F135" s="242"/>
      <c r="G135" s="242"/>
      <c r="H135" s="400" t="s">
        <v>1439</v>
      </c>
      <c r="I135" s="411"/>
      <c r="J135" s="400"/>
      <c r="K135" s="263" t="s">
        <v>1440</v>
      </c>
      <c r="L135" s="400"/>
      <c r="M135" s="400"/>
      <c r="N135" s="400"/>
      <c r="O135" s="400"/>
      <c r="P135" s="404"/>
      <c r="Q135" s="400" t="s">
        <v>817</v>
      </c>
      <c r="R135" s="400"/>
      <c r="S135" s="400" t="s">
        <v>1055</v>
      </c>
      <c r="T135" s="405"/>
      <c r="U135" s="261"/>
      <c r="V135" s="262"/>
      <c r="W135" s="262" t="s">
        <v>864</v>
      </c>
      <c r="X135" s="232"/>
      <c r="Y135" s="407"/>
      <c r="Z135" s="400" t="s">
        <v>1441</v>
      </c>
      <c r="AA135" s="246"/>
      <c r="AB135" s="400"/>
      <c r="AC135" s="405"/>
      <c r="AD135" s="405"/>
    </row>
    <row r="136" s="224" customFormat="1" ht="13.5" customHeight="1">
      <c r="A136" s="225">
        <v>128</v>
      </c>
      <c r="B136" s="240"/>
      <c r="C136" s="217"/>
      <c r="D136" s="217" t="s">
        <v>1442</v>
      </c>
      <c r="E136" s="242"/>
      <c r="F136" s="242"/>
      <c r="G136" s="242"/>
      <c r="H136" s="400"/>
      <c r="I136" s="411"/>
      <c r="J136" s="400"/>
      <c r="K136" s="263" t="s">
        <v>1443</v>
      </c>
      <c r="L136" s="400"/>
      <c r="M136" s="400"/>
      <c r="N136" s="400"/>
      <c r="O136" s="400"/>
      <c r="P136" s="404"/>
      <c r="Q136" s="400" t="s">
        <v>817</v>
      </c>
      <c r="R136" s="400" t="s">
        <v>864</v>
      </c>
      <c r="S136" s="381" t="s">
        <v>1443</v>
      </c>
      <c r="T136" s="405"/>
      <c r="U136" s="261"/>
      <c r="V136" s="262"/>
      <c r="W136" s="262" t="s">
        <v>864</v>
      </c>
      <c r="X136" s="232"/>
      <c r="Y136" s="407"/>
      <c r="Z136" s="400"/>
      <c r="AA136" s="246"/>
      <c r="AB136" s="400"/>
      <c r="AC136" s="405"/>
      <c r="AD136" s="405"/>
    </row>
    <row r="137" s="224" customFormat="1" ht="13.5" customHeight="1">
      <c r="A137" s="225">
        <v>129</v>
      </c>
      <c r="B137" s="240"/>
      <c r="C137" s="217"/>
      <c r="D137" s="217"/>
      <c r="E137" s="242" t="s">
        <v>1444</v>
      </c>
      <c r="F137" s="242"/>
      <c r="G137" s="242"/>
      <c r="H137" s="400" t="s">
        <v>1445</v>
      </c>
      <c r="I137" s="411" t="s">
        <v>1098</v>
      </c>
      <c r="J137" s="400"/>
      <c r="K137" s="263" t="s">
        <v>1446</v>
      </c>
      <c r="L137" s="400" t="s">
        <v>1447</v>
      </c>
      <c r="M137" s="400" t="s">
        <v>1448</v>
      </c>
      <c r="N137" s="400"/>
      <c r="O137" s="400"/>
      <c r="P137" s="404"/>
      <c r="Q137" s="400" t="s">
        <v>817</v>
      </c>
      <c r="R137" s="400"/>
      <c r="S137" s="400" t="s">
        <v>863</v>
      </c>
      <c r="T137" s="405"/>
      <c r="U137" s="261"/>
      <c r="V137" s="262"/>
      <c r="W137" s="262" t="s">
        <v>864</v>
      </c>
      <c r="X137" s="232"/>
      <c r="Y137" s="407"/>
      <c r="Z137" s="400"/>
      <c r="AA137" s="246"/>
      <c r="AB137" s="400"/>
      <c r="AC137" s="405"/>
      <c r="AD137" s="405"/>
    </row>
    <row r="138" s="224" customFormat="1" ht="13.5" customHeight="1">
      <c r="A138" s="225">
        <v>130</v>
      </c>
      <c r="B138" s="240"/>
      <c r="C138" s="217"/>
      <c r="D138" s="217"/>
      <c r="E138" s="242" t="s">
        <v>1449</v>
      </c>
      <c r="F138" s="242"/>
      <c r="G138" s="242"/>
      <c r="H138" s="400" t="s">
        <v>1450</v>
      </c>
      <c r="I138" s="411" t="s">
        <v>1451</v>
      </c>
      <c r="J138" s="400"/>
      <c r="K138" s="263" t="s">
        <v>1452</v>
      </c>
      <c r="L138" s="400" t="s">
        <v>1453</v>
      </c>
      <c r="M138" s="400" t="s">
        <v>1454</v>
      </c>
      <c r="N138" s="400"/>
      <c r="O138" s="400"/>
      <c r="P138" s="404"/>
      <c r="Q138" s="400" t="s">
        <v>817</v>
      </c>
      <c r="R138" s="400"/>
      <c r="S138" s="400" t="s">
        <v>863</v>
      </c>
      <c r="T138" s="405"/>
      <c r="U138" s="261"/>
      <c r="V138" s="262"/>
      <c r="W138" s="262" t="s">
        <v>864</v>
      </c>
      <c r="X138" s="232"/>
      <c r="Y138" s="407"/>
      <c r="Z138" s="400"/>
      <c r="AA138" s="246"/>
      <c r="AB138" s="400"/>
      <c r="AC138" s="405"/>
      <c r="AD138" s="405"/>
    </row>
    <row r="139" s="224" customFormat="1" ht="13.5" customHeight="1">
      <c r="A139" s="225">
        <v>131</v>
      </c>
      <c r="B139" s="240"/>
      <c r="C139" s="217"/>
      <c r="D139" s="217" t="s">
        <v>1455</v>
      </c>
      <c r="E139" s="219" t="s">
        <v>1456</v>
      </c>
      <c r="F139" s="242"/>
      <c r="G139" s="242"/>
      <c r="H139" s="400" t="s">
        <v>1457</v>
      </c>
      <c r="I139" s="411"/>
      <c r="J139" s="400"/>
      <c r="K139" s="263" t="s">
        <v>1458</v>
      </c>
      <c r="L139" s="400"/>
      <c r="M139" s="400"/>
      <c r="N139" s="400"/>
      <c r="O139" s="400"/>
      <c r="P139" s="404"/>
      <c r="Q139" s="400" t="s">
        <v>823</v>
      </c>
      <c r="R139" s="400" t="s">
        <v>864</v>
      </c>
      <c r="S139" s="244" t="s">
        <v>1228</v>
      </c>
      <c r="T139" s="405"/>
      <c r="U139" s="261" t="s">
        <v>1459</v>
      </c>
      <c r="V139" s="262"/>
      <c r="W139" s="262" t="s">
        <v>864</v>
      </c>
      <c r="X139" s="232"/>
      <c r="Y139" s="407"/>
      <c r="Z139" s="400"/>
      <c r="AA139" s="246" t="s">
        <v>1229</v>
      </c>
      <c r="AB139" s="400"/>
      <c r="AC139" s="405"/>
      <c r="AD139" s="405"/>
    </row>
    <row r="140" s="224" customFormat="1" ht="13.5" customHeight="1">
      <c r="A140" s="225">
        <v>132</v>
      </c>
      <c r="B140" s="240"/>
      <c r="C140" s="217"/>
      <c r="D140" s="217" t="s">
        <v>1460</v>
      </c>
      <c r="E140" s="242"/>
      <c r="F140" s="242"/>
      <c r="G140" s="242"/>
      <c r="H140" s="400" t="s">
        <v>1461</v>
      </c>
      <c r="I140" s="411"/>
      <c r="J140" s="400"/>
      <c r="K140" s="263" t="s">
        <v>1462</v>
      </c>
      <c r="L140" s="400"/>
      <c r="M140" s="400"/>
      <c r="N140" s="400"/>
      <c r="O140" s="400"/>
      <c r="P140" s="404"/>
      <c r="Q140" s="400" t="s">
        <v>817</v>
      </c>
      <c r="R140" s="400" t="s">
        <v>864</v>
      </c>
      <c r="S140" s="380" t="s">
        <v>1463</v>
      </c>
      <c r="T140" s="405"/>
      <c r="U140" s="261"/>
      <c r="V140" s="262"/>
      <c r="W140" s="262" t="s">
        <v>864</v>
      </c>
      <c r="X140" s="232"/>
      <c r="Y140" s="407"/>
      <c r="Z140" s="400"/>
      <c r="AA140" s="246"/>
      <c r="AB140" s="400"/>
      <c r="AC140" s="405"/>
      <c r="AD140" s="405"/>
    </row>
    <row r="141" s="224" customFormat="1" ht="13.5" customHeight="1">
      <c r="A141" s="225">
        <v>133</v>
      </c>
      <c r="B141" s="240"/>
      <c r="C141" s="217"/>
      <c r="D141" s="217"/>
      <c r="E141" s="242" t="s">
        <v>1464</v>
      </c>
      <c r="F141" s="219" t="s">
        <v>1465</v>
      </c>
      <c r="G141" s="242"/>
      <c r="H141" s="400"/>
      <c r="I141" s="411"/>
      <c r="J141" s="400"/>
      <c r="K141" s="263" t="s">
        <v>1466</v>
      </c>
      <c r="L141" s="400"/>
      <c r="M141" s="400"/>
      <c r="N141" s="400"/>
      <c r="O141" s="400"/>
      <c r="P141" s="404"/>
      <c r="Q141" s="400" t="s">
        <v>817</v>
      </c>
      <c r="R141" s="400" t="s">
        <v>864</v>
      </c>
      <c r="S141" s="244" t="s">
        <v>1466</v>
      </c>
      <c r="T141" s="405"/>
      <c r="U141" s="261"/>
      <c r="V141" s="262"/>
      <c r="W141" s="262" t="s">
        <v>864</v>
      </c>
      <c r="X141" s="232"/>
      <c r="Y141" s="407"/>
      <c r="Z141" s="400"/>
      <c r="AA141" s="246"/>
      <c r="AB141" s="400"/>
      <c r="AC141" s="405"/>
      <c r="AD141" s="405"/>
    </row>
    <row r="142" s="224" customFormat="1" ht="13.5" customHeight="1">
      <c r="A142" s="225">
        <v>134</v>
      </c>
      <c r="B142" s="240"/>
      <c r="C142" s="217"/>
      <c r="D142" s="217"/>
      <c r="E142" s="242" t="s">
        <v>1467</v>
      </c>
      <c r="F142" s="219" t="s">
        <v>1468</v>
      </c>
      <c r="G142" s="242"/>
      <c r="H142" s="400"/>
      <c r="I142" s="411"/>
      <c r="J142" s="400"/>
      <c r="K142" s="263" t="s">
        <v>1071</v>
      </c>
      <c r="L142" s="400"/>
      <c r="M142" s="400"/>
      <c r="N142" s="400"/>
      <c r="O142" s="400"/>
      <c r="P142" s="404"/>
      <c r="Q142" s="400" t="s">
        <v>817</v>
      </c>
      <c r="R142" s="400" t="s">
        <v>864</v>
      </c>
      <c r="S142" s="244" t="s">
        <v>1071</v>
      </c>
      <c r="T142" s="405"/>
      <c r="U142" s="261"/>
      <c r="V142" s="262"/>
      <c r="W142" s="262" t="s">
        <v>864</v>
      </c>
      <c r="X142" s="232"/>
      <c r="Y142" s="407"/>
      <c r="Z142" s="400"/>
      <c r="AA142" s="246"/>
      <c r="AB142" s="400"/>
      <c r="AC142" s="405"/>
      <c r="AD142" s="405"/>
    </row>
    <row r="143" s="224" customFormat="1" ht="13.5" customHeight="1">
      <c r="A143" s="225">
        <v>135</v>
      </c>
      <c r="B143" s="240"/>
      <c r="C143" s="217"/>
      <c r="D143" s="217" t="s">
        <v>1469</v>
      </c>
      <c r="E143" s="242"/>
      <c r="F143" s="242"/>
      <c r="G143" s="242"/>
      <c r="H143" s="400"/>
      <c r="I143" s="411"/>
      <c r="J143" s="400"/>
      <c r="K143" s="263" t="s">
        <v>1470</v>
      </c>
      <c r="L143" s="400"/>
      <c r="M143" s="400"/>
      <c r="N143" s="400"/>
      <c r="O143" s="400"/>
      <c r="P143" s="404"/>
      <c r="Q143" s="400" t="s">
        <v>817</v>
      </c>
      <c r="R143" s="400" t="s">
        <v>864</v>
      </c>
      <c r="S143" s="381" t="s">
        <v>1470</v>
      </c>
      <c r="T143" s="405"/>
      <c r="U143" s="261"/>
      <c r="V143" s="262"/>
      <c r="W143" s="262" t="s">
        <v>864</v>
      </c>
      <c r="X143" s="232"/>
      <c r="Y143" s="407"/>
      <c r="Z143" s="400"/>
      <c r="AA143" s="246"/>
      <c r="AB143" s="400"/>
      <c r="AC143" s="405"/>
      <c r="AD143" s="405"/>
    </row>
    <row r="144" s="224" customFormat="1" ht="13.5" customHeight="1">
      <c r="A144" s="225">
        <v>136</v>
      </c>
      <c r="B144" s="240"/>
      <c r="C144" s="217"/>
      <c r="D144" s="217"/>
      <c r="E144" s="242" t="s">
        <v>1068</v>
      </c>
      <c r="F144" s="242"/>
      <c r="G144" s="242"/>
      <c r="H144" s="400" t="s">
        <v>1471</v>
      </c>
      <c r="I144" s="411"/>
      <c r="J144" s="400"/>
      <c r="K144" s="263" t="s">
        <v>1472</v>
      </c>
      <c r="L144" s="400"/>
      <c r="M144" s="400"/>
      <c r="N144" s="400"/>
      <c r="O144" s="400"/>
      <c r="P144" s="404"/>
      <c r="Q144" s="400" t="s">
        <v>817</v>
      </c>
      <c r="R144" s="400"/>
      <c r="S144" s="400" t="s">
        <v>863</v>
      </c>
      <c r="T144" s="405"/>
      <c r="U144" s="261"/>
      <c r="V144" s="262"/>
      <c r="W144" s="262" t="s">
        <v>864</v>
      </c>
      <c r="X144" s="232"/>
      <c r="Y144" s="407"/>
      <c r="Z144" s="400"/>
      <c r="AA144" s="246"/>
      <c r="AB144" s="400"/>
      <c r="AC144" s="405"/>
      <c r="AD144" s="405"/>
    </row>
    <row r="145" s="224" customFormat="1" ht="13.5" customHeight="1">
      <c r="A145" s="225">
        <v>137</v>
      </c>
      <c r="B145" s="240"/>
      <c r="C145" s="217"/>
      <c r="D145" s="217"/>
      <c r="E145" s="242" t="s">
        <v>1273</v>
      </c>
      <c r="F145" s="242"/>
      <c r="G145" s="242"/>
      <c r="H145" s="400" t="s">
        <v>1473</v>
      </c>
      <c r="I145" s="411"/>
      <c r="J145" s="400"/>
      <c r="K145" s="263" t="s">
        <v>1474</v>
      </c>
      <c r="L145" s="400"/>
      <c r="M145" s="400"/>
      <c r="N145" s="400"/>
      <c r="O145" s="400"/>
      <c r="P145" s="404"/>
      <c r="Q145" s="400" t="s">
        <v>817</v>
      </c>
      <c r="R145" s="400"/>
      <c r="S145" s="400" t="s">
        <v>863</v>
      </c>
      <c r="T145" s="405"/>
      <c r="U145" s="261"/>
      <c r="V145" s="262"/>
      <c r="W145" s="262" t="s">
        <v>864</v>
      </c>
      <c r="X145" s="232"/>
      <c r="Y145" s="407"/>
      <c r="Z145" s="400"/>
      <c r="AA145" s="246"/>
      <c r="AB145" s="400"/>
      <c r="AC145" s="405"/>
      <c r="AD145" s="405"/>
    </row>
    <row r="146" s="224" customFormat="1" ht="13.5" customHeight="1">
      <c r="A146" s="225">
        <v>138</v>
      </c>
      <c r="B146" s="240"/>
      <c r="C146" s="217"/>
      <c r="D146" s="217"/>
      <c r="E146" s="242" t="s">
        <v>1179</v>
      </c>
      <c r="F146" s="242"/>
      <c r="G146" s="242"/>
      <c r="H146" s="400" t="s">
        <v>1475</v>
      </c>
      <c r="I146" s="411"/>
      <c r="J146" s="400"/>
      <c r="K146" s="263" t="s">
        <v>1476</v>
      </c>
      <c r="L146" s="400"/>
      <c r="M146" s="400"/>
      <c r="N146" s="400"/>
      <c r="O146" s="400"/>
      <c r="P146" s="404"/>
      <c r="Q146" s="400" t="s">
        <v>817</v>
      </c>
      <c r="R146" s="400"/>
      <c r="S146" s="400" t="s">
        <v>863</v>
      </c>
      <c r="T146" s="405"/>
      <c r="U146" s="261"/>
      <c r="V146" s="262"/>
      <c r="W146" s="262" t="s">
        <v>864</v>
      </c>
      <c r="X146" s="232"/>
      <c r="Y146" s="407"/>
      <c r="Z146" s="400" t="s">
        <v>1477</v>
      </c>
      <c r="AA146" s="246"/>
      <c r="AB146" s="400"/>
      <c r="AC146" s="405"/>
      <c r="AD146" s="405"/>
    </row>
    <row r="147" s="224" customFormat="1" ht="13.5" customHeight="1">
      <c r="A147" s="225">
        <v>139</v>
      </c>
      <c r="B147" s="240"/>
      <c r="C147" s="217"/>
      <c r="D147" s="242"/>
      <c r="E147" s="242" t="s">
        <v>1478</v>
      </c>
      <c r="F147" s="219" t="s">
        <v>1479</v>
      </c>
      <c r="G147" s="242"/>
      <c r="H147" s="400"/>
      <c r="I147" s="411"/>
      <c r="J147" s="400"/>
      <c r="K147" s="263" t="s">
        <v>1480</v>
      </c>
      <c r="L147" s="400"/>
      <c r="M147" s="400"/>
      <c r="N147" s="400"/>
      <c r="O147" s="400"/>
      <c r="P147" s="404"/>
      <c r="Q147" s="400" t="s">
        <v>817</v>
      </c>
      <c r="R147" s="400" t="s">
        <v>864</v>
      </c>
      <c r="S147" s="380" t="s">
        <v>1463</v>
      </c>
      <c r="T147" s="405"/>
      <c r="U147" s="414"/>
      <c r="V147" s="406"/>
      <c r="W147" s="406" t="s">
        <v>864</v>
      </c>
      <c r="X147" s="232"/>
      <c r="Y147" s="407"/>
      <c r="Z147" s="400"/>
      <c r="AA147" s="408"/>
      <c r="AB147" s="400"/>
      <c r="AC147" s="405"/>
      <c r="AD147" s="405"/>
    </row>
    <row r="148" s="224" customFormat="1" ht="13.5" customHeight="1">
      <c r="A148" s="225">
        <v>140</v>
      </c>
      <c r="B148" s="240"/>
      <c r="C148" s="217"/>
      <c r="D148" s="217"/>
      <c r="E148" s="217" t="s">
        <v>1481</v>
      </c>
      <c r="F148" s="219" t="s">
        <v>1482</v>
      </c>
      <c r="G148" s="242"/>
      <c r="H148" s="400" t="s">
        <v>1457</v>
      </c>
      <c r="I148" s="411"/>
      <c r="J148" s="400"/>
      <c r="K148" s="263" t="s">
        <v>1483</v>
      </c>
      <c r="L148" s="400"/>
      <c r="M148" s="400"/>
      <c r="N148" s="400"/>
      <c r="O148" s="400"/>
      <c r="P148" s="404"/>
      <c r="Q148" s="400" t="s">
        <v>823</v>
      </c>
      <c r="R148" s="400" t="s">
        <v>864</v>
      </c>
      <c r="S148" s="244" t="s">
        <v>1228</v>
      </c>
      <c r="T148" s="405"/>
      <c r="U148" s="261" t="s">
        <v>1459</v>
      </c>
      <c r="V148" s="262"/>
      <c r="W148" s="262" t="s">
        <v>864</v>
      </c>
      <c r="X148" s="232"/>
      <c r="Y148" s="407"/>
      <c r="Z148" s="400"/>
      <c r="AA148" s="246" t="s">
        <v>1229</v>
      </c>
      <c r="AB148" s="400"/>
      <c r="AC148" s="405"/>
      <c r="AD148" s="405"/>
    </row>
    <row r="149" s="224" customFormat="1" ht="13.5" customHeight="1">
      <c r="A149" s="225">
        <v>141</v>
      </c>
      <c r="B149" s="240"/>
      <c r="C149" s="219" t="s">
        <v>983</v>
      </c>
      <c r="D149" s="242" t="s">
        <v>975</v>
      </c>
      <c r="E149" s="242"/>
      <c r="F149" s="242"/>
      <c r="G149" s="242"/>
      <c r="H149" s="400" t="s">
        <v>1484</v>
      </c>
      <c r="I149" s="403"/>
      <c r="J149" s="400"/>
      <c r="K149" s="263" t="s">
        <v>1485</v>
      </c>
      <c r="L149" s="400"/>
      <c r="M149" s="400"/>
      <c r="N149" s="400"/>
      <c r="O149" s="400"/>
      <c r="P149" s="404">
        <v>1</v>
      </c>
      <c r="Q149" s="400" t="s">
        <v>817</v>
      </c>
      <c r="R149" s="400" t="s">
        <v>864</v>
      </c>
      <c r="S149" s="400" t="s">
        <v>964</v>
      </c>
      <c r="T149" s="405"/>
      <c r="U149" s="400"/>
      <c r="V149" s="406"/>
      <c r="W149" s="262" t="s">
        <v>864</v>
      </c>
      <c r="X149" s="232"/>
      <c r="Y149" s="407"/>
      <c r="Z149" s="400" t="s">
        <v>965</v>
      </c>
      <c r="AA149" s="408"/>
      <c r="AB149" s="400"/>
      <c r="AC149" s="405"/>
      <c r="AD149" s="405"/>
    </row>
    <row r="150" s="158" customFormat="1" ht="12.75" customHeight="1">
      <c r="A150" s="225">
        <v>142</v>
      </c>
      <c r="B150" s="240"/>
      <c r="C150" s="219" t="s">
        <v>1486</v>
      </c>
      <c r="D150" s="242"/>
      <c r="E150" s="242"/>
      <c r="F150" s="242"/>
      <c r="G150" s="242"/>
      <c r="H150" s="266"/>
      <c r="I150" s="267"/>
      <c r="J150" s="266"/>
      <c r="K150" s="263" t="s">
        <v>1487</v>
      </c>
      <c r="L150" s="266"/>
      <c r="M150" s="266"/>
      <c r="N150" s="266"/>
      <c r="O150" s="266"/>
      <c r="P150" s="268"/>
      <c r="Q150" s="266" t="s">
        <v>817</v>
      </c>
      <c r="R150" s="266" t="s">
        <v>864</v>
      </c>
      <c r="S150" s="380" t="s">
        <v>1487</v>
      </c>
      <c r="T150" s="272"/>
      <c r="U150" s="266"/>
      <c r="V150" s="268"/>
      <c r="W150" s="262" t="s">
        <v>864</v>
      </c>
      <c r="X150" s="232"/>
      <c r="Y150" s="407"/>
      <c r="Z150" s="266"/>
      <c r="AA150" s="271" t="s">
        <v>1488</v>
      </c>
      <c r="AB150" s="266"/>
      <c r="AC150" s="405"/>
      <c r="AD150" s="405"/>
    </row>
    <row r="151" s="224" customFormat="1" ht="13.5" customHeight="1">
      <c r="A151" s="225">
        <v>143</v>
      </c>
      <c r="B151" s="240"/>
      <c r="C151" s="219"/>
      <c r="D151" s="242" t="s">
        <v>1489</v>
      </c>
      <c r="E151" s="242"/>
      <c r="F151" s="242"/>
      <c r="G151" s="242"/>
      <c r="H151" s="400" t="s">
        <v>1490</v>
      </c>
      <c r="I151" s="403">
        <v>31</v>
      </c>
      <c r="J151" s="400"/>
      <c r="K151" s="263" t="s">
        <v>1491</v>
      </c>
      <c r="L151" s="400"/>
      <c r="M151" s="400"/>
      <c r="N151" s="400"/>
      <c r="O151" s="400"/>
      <c r="P151" s="404"/>
      <c r="Q151" s="400" t="s">
        <v>817</v>
      </c>
      <c r="R151" s="400"/>
      <c r="S151" s="400" t="s">
        <v>1344</v>
      </c>
      <c r="T151" s="405"/>
      <c r="U151" s="400"/>
      <c r="V151" s="406"/>
      <c r="W151" s="262" t="s">
        <v>864</v>
      </c>
      <c r="X151" s="232"/>
      <c r="Y151" s="407"/>
      <c r="Z151" s="400"/>
      <c r="AA151" s="408"/>
      <c r="AB151" s="400"/>
      <c r="AC151" s="405"/>
      <c r="AD151" s="405"/>
    </row>
    <row r="152" s="224" customFormat="1" ht="13.5" customHeight="1">
      <c r="A152" s="225">
        <v>144</v>
      </c>
      <c r="B152" s="240"/>
      <c r="C152" s="219"/>
      <c r="D152" s="242" t="s">
        <v>1492</v>
      </c>
      <c r="E152" s="242"/>
      <c r="F152" s="242"/>
      <c r="G152" s="242"/>
      <c r="H152" s="400" t="s">
        <v>1493</v>
      </c>
      <c r="I152" s="403">
        <v>109</v>
      </c>
      <c r="J152" s="400"/>
      <c r="K152" s="263" t="s">
        <v>1145</v>
      </c>
      <c r="L152" s="400"/>
      <c r="M152" s="400"/>
      <c r="N152" s="400"/>
      <c r="O152" s="400"/>
      <c r="P152" s="404"/>
      <c r="Q152" s="400" t="s">
        <v>817</v>
      </c>
      <c r="R152" s="400"/>
      <c r="S152" s="400" t="s">
        <v>1344</v>
      </c>
      <c r="T152" s="405"/>
      <c r="U152" s="400"/>
      <c r="V152" s="406"/>
      <c r="W152" s="262" t="s">
        <v>864</v>
      </c>
      <c r="X152" s="232"/>
      <c r="Y152" s="407"/>
      <c r="Z152" s="400"/>
      <c r="AA152" s="408"/>
      <c r="AB152" s="400"/>
      <c r="AC152" s="405"/>
      <c r="AD152" s="405"/>
    </row>
    <row r="153" s="224" customFormat="1" ht="12.75" customHeight="1">
      <c r="A153" s="225">
        <v>145</v>
      </c>
      <c r="B153" s="240"/>
      <c r="C153" s="219"/>
      <c r="D153" s="242" t="s">
        <v>1494</v>
      </c>
      <c r="E153" s="242"/>
      <c r="F153" s="242"/>
      <c r="G153" s="242"/>
      <c r="H153" s="400" t="s">
        <v>1495</v>
      </c>
      <c r="I153" s="403" t="s">
        <v>1496</v>
      </c>
      <c r="J153" s="400"/>
      <c r="K153" s="263" t="s">
        <v>1497</v>
      </c>
      <c r="L153" s="400"/>
      <c r="M153" s="400"/>
      <c r="N153" s="400"/>
      <c r="O153" s="400"/>
      <c r="P153" s="404"/>
      <c r="Q153" s="400" t="s">
        <v>817</v>
      </c>
      <c r="R153" s="400"/>
      <c r="S153" s="257" t="s">
        <v>863</v>
      </c>
      <c r="T153" s="287"/>
      <c r="U153" s="400" t="s">
        <v>1498</v>
      </c>
      <c r="V153" s="406"/>
      <c r="W153" s="262" t="s">
        <v>864</v>
      </c>
      <c r="X153" s="232"/>
      <c r="Y153" s="407"/>
      <c r="Z153" s="400"/>
      <c r="AA153" s="408"/>
      <c r="AB153" s="400"/>
      <c r="AC153" s="405"/>
      <c r="AD153" s="405"/>
    </row>
    <row r="154" s="224" customFormat="1" ht="13.5" customHeight="1">
      <c r="A154" s="225">
        <v>146</v>
      </c>
      <c r="B154" s="240" t="s">
        <v>1499</v>
      </c>
      <c r="C154" s="219"/>
      <c r="D154" s="242"/>
      <c r="E154" s="242"/>
      <c r="F154" s="242"/>
      <c r="G154" s="242"/>
      <c r="H154" s="400" t="s">
        <v>1500</v>
      </c>
      <c r="I154" s="403"/>
      <c r="J154" s="400"/>
      <c r="K154" s="263" t="s">
        <v>1501</v>
      </c>
      <c r="L154" s="400"/>
      <c r="M154" s="400"/>
      <c r="N154" s="400"/>
      <c r="O154" s="400"/>
      <c r="P154" s="404"/>
      <c r="Q154" s="400" t="s">
        <v>817</v>
      </c>
      <c r="R154" s="400" t="s">
        <v>864</v>
      </c>
      <c r="S154" s="380" t="s">
        <v>1501</v>
      </c>
      <c r="T154" s="405"/>
      <c r="U154" s="400"/>
      <c r="V154" s="406"/>
      <c r="W154" s="262" t="s">
        <v>864</v>
      </c>
      <c r="X154" s="232"/>
      <c r="Y154" s="270" t="s">
        <v>1502</v>
      </c>
      <c r="Z154" s="400"/>
      <c r="AA154" s="408"/>
      <c r="AB154" s="400"/>
      <c r="AC154" s="405"/>
      <c r="AD154" s="405"/>
    </row>
    <row r="155" s="224" customFormat="1" ht="13.5" customHeight="1">
      <c r="A155" s="225">
        <v>147</v>
      </c>
      <c r="B155" s="240"/>
      <c r="C155" s="217" t="s">
        <v>1383</v>
      </c>
      <c r="D155" s="217" t="s">
        <v>1503</v>
      </c>
      <c r="E155" s="242"/>
      <c r="F155" s="242"/>
      <c r="G155" s="242"/>
      <c r="H155" s="400" t="s">
        <v>1504</v>
      </c>
      <c r="I155" s="403"/>
      <c r="J155" s="400"/>
      <c r="K155" s="263" t="s">
        <v>1385</v>
      </c>
      <c r="L155" s="400"/>
      <c r="M155" s="400"/>
      <c r="N155" s="400"/>
      <c r="O155" s="400"/>
      <c r="P155" s="404"/>
      <c r="Q155" s="400" t="s">
        <v>817</v>
      </c>
      <c r="R155" s="400"/>
      <c r="S155" s="400" t="s">
        <v>863</v>
      </c>
      <c r="T155" s="405"/>
      <c r="U155" s="400"/>
      <c r="V155" s="406"/>
      <c r="W155" s="262" t="s">
        <v>864</v>
      </c>
      <c r="X155" s="232"/>
      <c r="Y155" s="407"/>
      <c r="Z155" s="400"/>
      <c r="AA155" s="408"/>
      <c r="AB155" s="400"/>
      <c r="AC155" s="405"/>
      <c r="AD155" s="405"/>
    </row>
    <row r="156" s="224" customFormat="1" ht="13.5" customHeight="1">
      <c r="A156" s="225">
        <v>148</v>
      </c>
      <c r="B156" s="240"/>
      <c r="C156" s="219" t="s">
        <v>1505</v>
      </c>
      <c r="D156" s="242"/>
      <c r="E156" s="242"/>
      <c r="F156" s="242"/>
      <c r="G156" s="242"/>
      <c r="H156" s="400" t="s">
        <v>1506</v>
      </c>
      <c r="I156" s="403"/>
      <c r="J156" s="400"/>
      <c r="K156" s="263" t="s">
        <v>1507</v>
      </c>
      <c r="L156" s="400"/>
      <c r="M156" s="400"/>
      <c r="N156" s="400"/>
      <c r="O156" s="400"/>
      <c r="P156" s="404"/>
      <c r="Q156" s="273" t="s">
        <v>823</v>
      </c>
      <c r="R156" s="400" t="s">
        <v>864</v>
      </c>
      <c r="S156" s="380" t="s">
        <v>1507</v>
      </c>
      <c r="T156" s="405"/>
      <c r="U156" s="400"/>
      <c r="V156" s="406"/>
      <c r="W156" s="262" t="s">
        <v>864</v>
      </c>
      <c r="X156" s="232"/>
      <c r="Y156" s="407"/>
      <c r="Z156" s="400"/>
      <c r="AA156" s="408"/>
      <c r="AB156" s="400"/>
      <c r="AC156" s="405"/>
      <c r="AD156" s="405"/>
    </row>
    <row r="157" s="224" customFormat="1" ht="13.5" customHeight="1">
      <c r="A157" s="225">
        <v>149</v>
      </c>
      <c r="B157" s="240"/>
      <c r="C157" s="219"/>
      <c r="D157" s="242" t="s">
        <v>1508</v>
      </c>
      <c r="E157" s="219" t="s">
        <v>1509</v>
      </c>
      <c r="F157" s="242"/>
      <c r="G157" s="242"/>
      <c r="H157" s="400" t="s">
        <v>1508</v>
      </c>
      <c r="I157" s="403"/>
      <c r="J157" s="400"/>
      <c r="K157" s="263" t="s">
        <v>1367</v>
      </c>
      <c r="L157" s="400"/>
      <c r="M157" s="400"/>
      <c r="N157" s="400"/>
      <c r="O157" s="400"/>
      <c r="P157" s="404"/>
      <c r="Q157" s="400" t="s">
        <v>817</v>
      </c>
      <c r="R157" s="400" t="s">
        <v>864</v>
      </c>
      <c r="S157" s="380" t="s">
        <v>1367</v>
      </c>
      <c r="T157" s="405"/>
      <c r="U157" s="400"/>
      <c r="V157" s="406"/>
      <c r="W157" s="262" t="s">
        <v>864</v>
      </c>
      <c r="X157" s="232"/>
      <c r="Y157" s="407"/>
      <c r="Z157" s="400"/>
      <c r="AA157" s="408"/>
      <c r="AB157" s="400"/>
      <c r="AC157" s="405"/>
      <c r="AD157" s="405"/>
    </row>
    <row r="158" s="224" customFormat="1" ht="13.5" customHeight="1">
      <c r="A158" s="225">
        <v>150</v>
      </c>
      <c r="B158" s="240"/>
      <c r="C158" s="219"/>
      <c r="D158" s="242" t="s">
        <v>10</v>
      </c>
      <c r="E158" s="242"/>
      <c r="F158" s="242"/>
      <c r="G158" s="242"/>
      <c r="H158" s="400" t="s">
        <v>1510</v>
      </c>
      <c r="I158" s="403"/>
      <c r="J158" s="400"/>
      <c r="K158" s="263" t="s">
        <v>939</v>
      </c>
      <c r="L158" s="400"/>
      <c r="M158" s="400"/>
      <c r="N158" s="400"/>
      <c r="O158" s="400"/>
      <c r="P158" s="404"/>
      <c r="Q158" s="400" t="s">
        <v>817</v>
      </c>
      <c r="R158" s="400"/>
      <c r="S158" s="400" t="s">
        <v>863</v>
      </c>
      <c r="T158" s="405"/>
      <c r="U158" s="400"/>
      <c r="V158" s="406"/>
      <c r="W158" s="262" t="s">
        <v>864</v>
      </c>
      <c r="X158" s="232"/>
      <c r="Y158" s="407"/>
      <c r="Z158" s="400"/>
      <c r="AA158" s="408"/>
      <c r="AB158" s="400"/>
      <c r="AC158" s="405"/>
      <c r="AD158" s="405"/>
    </row>
    <row r="159" s="158" customFormat="1" ht="12.75" customHeight="1">
      <c r="A159" s="225">
        <v>151</v>
      </c>
      <c r="B159" s="240"/>
      <c r="C159" s="219"/>
      <c r="D159" s="242" t="s">
        <v>1511</v>
      </c>
      <c r="E159" s="242"/>
      <c r="F159" s="242"/>
      <c r="G159" s="242"/>
      <c r="H159" s="270" t="s">
        <v>1512</v>
      </c>
      <c r="I159" s="267"/>
      <c r="J159" s="266"/>
      <c r="K159" s="263" t="s">
        <v>1513</v>
      </c>
      <c r="L159" s="266"/>
      <c r="M159" s="266"/>
      <c r="N159" s="266"/>
      <c r="O159" s="266"/>
      <c r="P159" s="268"/>
      <c r="Q159" s="273" t="s">
        <v>823</v>
      </c>
      <c r="R159" s="266"/>
      <c r="S159" s="400" t="s">
        <v>863</v>
      </c>
      <c r="T159" s="272"/>
      <c r="U159" s="266"/>
      <c r="V159" s="268"/>
      <c r="W159" s="262" t="s">
        <v>864</v>
      </c>
      <c r="X159" s="232"/>
      <c r="Y159" s="270"/>
      <c r="Z159" s="266"/>
      <c r="AA159" s="271"/>
      <c r="AB159" s="266"/>
      <c r="AC159" s="405"/>
      <c r="AD159" s="405"/>
    </row>
    <row r="160" s="224" customFormat="1" ht="13.5" customHeight="1">
      <c r="A160" s="225">
        <v>152</v>
      </c>
      <c r="B160" s="240"/>
      <c r="C160" s="219"/>
      <c r="D160" s="242" t="s">
        <v>1514</v>
      </c>
      <c r="E160" s="242"/>
      <c r="F160" s="242"/>
      <c r="G160" s="242"/>
      <c r="H160" s="400" t="s">
        <v>1515</v>
      </c>
      <c r="I160" s="403"/>
      <c r="J160" s="400"/>
      <c r="K160" s="263" t="s">
        <v>939</v>
      </c>
      <c r="L160" s="400"/>
      <c r="M160" s="400"/>
      <c r="N160" s="400"/>
      <c r="O160" s="400"/>
      <c r="P160" s="404"/>
      <c r="Q160" s="400" t="s">
        <v>817</v>
      </c>
      <c r="R160" s="400"/>
      <c r="S160" s="400" t="s">
        <v>863</v>
      </c>
      <c r="T160" s="405"/>
      <c r="U160" s="400"/>
      <c r="V160" s="406"/>
      <c r="W160" s="262" t="s">
        <v>864</v>
      </c>
      <c r="X160" s="232"/>
      <c r="Y160" s="407"/>
      <c r="Z160" s="400"/>
      <c r="AA160" s="408"/>
      <c r="AB160" s="400"/>
      <c r="AC160" s="405"/>
      <c r="AD160" s="405"/>
    </row>
    <row r="161" s="224" customFormat="1" ht="13.5" customHeight="1">
      <c r="A161" s="225">
        <v>153</v>
      </c>
      <c r="B161" s="240"/>
      <c r="C161" s="219"/>
      <c r="D161" s="242" t="s">
        <v>1516</v>
      </c>
      <c r="E161" s="242"/>
      <c r="F161" s="242"/>
      <c r="G161" s="242"/>
      <c r="H161" s="400" t="s">
        <v>1517</v>
      </c>
      <c r="I161" s="403"/>
      <c r="J161" s="400"/>
      <c r="K161" s="263" t="s">
        <v>1518</v>
      </c>
      <c r="L161" s="400"/>
      <c r="M161" s="400"/>
      <c r="N161" s="400"/>
      <c r="O161" s="400"/>
      <c r="P161" s="404"/>
      <c r="Q161" s="273" t="s">
        <v>823</v>
      </c>
      <c r="R161" s="400"/>
      <c r="S161" s="400" t="s">
        <v>863</v>
      </c>
      <c r="T161" s="405"/>
      <c r="U161" s="400"/>
      <c r="V161" s="406"/>
      <c r="W161" s="262" t="s">
        <v>864</v>
      </c>
      <c r="X161" s="232"/>
      <c r="Y161" s="407"/>
      <c r="Z161" s="400"/>
      <c r="AA161" s="408"/>
      <c r="AB161" s="400"/>
      <c r="AC161" s="405"/>
      <c r="AD161" s="405"/>
    </row>
    <row r="162" s="224" customFormat="1" ht="13.5" customHeight="1">
      <c r="A162" s="225">
        <v>154</v>
      </c>
      <c r="B162" s="240"/>
      <c r="C162" s="219"/>
      <c r="D162" s="242" t="s">
        <v>1519</v>
      </c>
      <c r="E162" s="242"/>
      <c r="F162" s="242"/>
      <c r="G162" s="242"/>
      <c r="H162" s="400" t="s">
        <v>1515</v>
      </c>
      <c r="I162" s="403"/>
      <c r="J162" s="400"/>
      <c r="K162" s="263" t="s">
        <v>939</v>
      </c>
      <c r="L162" s="400"/>
      <c r="M162" s="400"/>
      <c r="N162" s="400"/>
      <c r="O162" s="400"/>
      <c r="P162" s="404"/>
      <c r="Q162" s="400" t="s">
        <v>817</v>
      </c>
      <c r="R162" s="400"/>
      <c r="S162" s="400" t="s">
        <v>863</v>
      </c>
      <c r="T162" s="405"/>
      <c r="U162" s="400"/>
      <c r="V162" s="406"/>
      <c r="W162" s="262" t="s">
        <v>864</v>
      </c>
      <c r="X162" s="232"/>
      <c r="Y162" s="407"/>
      <c r="Z162" s="400"/>
      <c r="AA162" s="408"/>
      <c r="AB162" s="400"/>
      <c r="AC162" s="405"/>
      <c r="AD162" s="405"/>
    </row>
    <row r="163" s="224" customFormat="1" ht="13.5" customHeight="1">
      <c r="A163" s="225">
        <v>155</v>
      </c>
      <c r="B163" s="240"/>
      <c r="C163" s="219"/>
      <c r="D163" s="242" t="s">
        <v>1520</v>
      </c>
      <c r="E163" s="242"/>
      <c r="F163" s="242"/>
      <c r="G163" s="242"/>
      <c r="H163" s="400" t="s">
        <v>1521</v>
      </c>
      <c r="I163" s="403"/>
      <c r="J163" s="400"/>
      <c r="K163" s="263" t="s">
        <v>939</v>
      </c>
      <c r="L163" s="400"/>
      <c r="M163" s="400"/>
      <c r="N163" s="400"/>
      <c r="O163" s="400"/>
      <c r="P163" s="404"/>
      <c r="Q163" s="400" t="s">
        <v>817</v>
      </c>
      <c r="R163" s="400"/>
      <c r="S163" s="400" t="s">
        <v>863</v>
      </c>
      <c r="T163" s="405"/>
      <c r="U163" s="400"/>
      <c r="V163" s="406"/>
      <c r="W163" s="262" t="s">
        <v>864</v>
      </c>
      <c r="X163" s="232"/>
      <c r="Y163" s="407"/>
      <c r="Z163" s="400"/>
      <c r="AA163" s="408"/>
      <c r="AB163" s="400"/>
      <c r="AC163" s="405"/>
      <c r="AD163" s="405"/>
    </row>
    <row r="164" s="158" customFormat="1" ht="12.75" customHeight="1">
      <c r="A164" s="225">
        <v>156</v>
      </c>
      <c r="B164" s="240"/>
      <c r="C164" s="219"/>
      <c r="D164" s="242" t="s">
        <v>1522</v>
      </c>
      <c r="E164" s="242"/>
      <c r="F164" s="242"/>
      <c r="G164" s="242"/>
      <c r="H164" s="270" t="s">
        <v>1523</v>
      </c>
      <c r="I164" s="267"/>
      <c r="J164" s="266"/>
      <c r="K164" s="263" t="s">
        <v>939</v>
      </c>
      <c r="L164" s="266"/>
      <c r="M164" s="266"/>
      <c r="N164" s="266"/>
      <c r="O164" s="266"/>
      <c r="P164" s="268"/>
      <c r="Q164" s="273" t="s">
        <v>823</v>
      </c>
      <c r="R164" s="266"/>
      <c r="S164" s="266" t="s">
        <v>863</v>
      </c>
      <c r="T164" s="272"/>
      <c r="U164" s="266"/>
      <c r="V164" s="268"/>
      <c r="W164" s="262" t="s">
        <v>864</v>
      </c>
      <c r="X164" s="232"/>
      <c r="Y164" s="270"/>
      <c r="Z164" s="266"/>
      <c r="AA164" s="271"/>
      <c r="AB164" s="266"/>
      <c r="AC164" s="405"/>
      <c r="AD164" s="405"/>
    </row>
    <row r="165" s="158" customFormat="1" ht="12.75" customHeight="1">
      <c r="A165" s="225">
        <v>157</v>
      </c>
      <c r="B165" s="240"/>
      <c r="C165" s="219" t="s">
        <v>1524</v>
      </c>
      <c r="D165" s="242"/>
      <c r="E165" s="242"/>
      <c r="F165" s="242"/>
      <c r="G165" s="242"/>
      <c r="H165" s="274" t="s">
        <v>1525</v>
      </c>
      <c r="I165" s="267"/>
      <c r="J165" s="266"/>
      <c r="K165" s="263" t="s">
        <v>1526</v>
      </c>
      <c r="L165" s="266"/>
      <c r="M165" s="266"/>
      <c r="N165" s="266"/>
      <c r="O165" s="266"/>
      <c r="P165" s="268"/>
      <c r="Q165" s="273" t="s">
        <v>823</v>
      </c>
      <c r="R165" s="266" t="s">
        <v>864</v>
      </c>
      <c r="S165" s="381" t="s">
        <v>1527</v>
      </c>
      <c r="T165" s="272"/>
      <c r="U165" s="266"/>
      <c r="V165" s="268"/>
      <c r="W165" s="262" t="s">
        <v>864</v>
      </c>
      <c r="X165" s="232"/>
      <c r="Y165" s="270"/>
      <c r="Z165" s="266"/>
      <c r="AA165" s="264"/>
      <c r="AB165" s="266"/>
      <c r="AC165" s="405"/>
      <c r="AD165" s="405"/>
    </row>
    <row r="166" s="158" customFormat="1" ht="12.75" customHeight="1">
      <c r="A166" s="225">
        <v>158</v>
      </c>
      <c r="B166" s="240"/>
      <c r="C166" s="219"/>
      <c r="D166" s="242" t="s">
        <v>1528</v>
      </c>
      <c r="E166" s="242"/>
      <c r="F166" s="242"/>
      <c r="G166" s="242"/>
      <c r="H166" s="415" t="s">
        <v>1529</v>
      </c>
      <c r="I166" s="403" t="s">
        <v>1530</v>
      </c>
      <c r="J166" s="400"/>
      <c r="K166" s="263" t="s">
        <v>1531</v>
      </c>
      <c r="L166" s="400"/>
      <c r="M166" s="400"/>
      <c r="N166" s="400"/>
      <c r="O166" s="400"/>
      <c r="P166" s="404"/>
      <c r="Q166" s="273" t="s">
        <v>817</v>
      </c>
      <c r="R166" s="400"/>
      <c r="S166" s="400" t="s">
        <v>863</v>
      </c>
      <c r="T166" s="379" t="s">
        <v>864</v>
      </c>
      <c r="U166" s="379" t="s">
        <v>1532</v>
      </c>
      <c r="V166" s="406"/>
      <c r="W166" s="262" t="s">
        <v>864</v>
      </c>
      <c r="X166" s="232"/>
      <c r="Y166" s="407"/>
      <c r="Z166" s="400"/>
      <c r="AA166" s="408" t="s">
        <v>1533</v>
      </c>
      <c r="AB166" s="400"/>
      <c r="AC166" s="405"/>
      <c r="AD166" s="405"/>
    </row>
    <row r="167" s="158" customFormat="1" ht="12.75" customHeight="1">
      <c r="A167" s="225">
        <v>159</v>
      </c>
      <c r="B167" s="240"/>
      <c r="C167" s="219"/>
      <c r="D167" s="242" t="s">
        <v>1534</v>
      </c>
      <c r="E167" s="242"/>
      <c r="F167" s="242"/>
      <c r="G167" s="242"/>
      <c r="H167" s="270" t="s">
        <v>1535</v>
      </c>
      <c r="I167" s="267"/>
      <c r="J167" s="266"/>
      <c r="K167" s="263" t="s">
        <v>1536</v>
      </c>
      <c r="L167" s="266"/>
      <c r="M167" s="266"/>
      <c r="N167" s="266"/>
      <c r="O167" s="266"/>
      <c r="P167" s="268"/>
      <c r="Q167" s="266" t="s">
        <v>817</v>
      </c>
      <c r="R167" s="266"/>
      <c r="S167" s="266" t="s">
        <v>863</v>
      </c>
      <c r="T167" s="379" t="s">
        <v>864</v>
      </c>
      <c r="U167" s="379" t="s">
        <v>97</v>
      </c>
      <c r="V167" s="268"/>
      <c r="W167" s="262" t="s">
        <v>864</v>
      </c>
      <c r="X167" s="232"/>
      <c r="Y167" s="266" t="s">
        <v>1537</v>
      </c>
      <c r="Z167" s="266"/>
      <c r="AA167" s="271" t="s">
        <v>1371</v>
      </c>
      <c r="AB167" s="266"/>
      <c r="AC167" s="405"/>
      <c r="AD167" s="405"/>
    </row>
    <row r="168" s="158" customFormat="1" ht="12.75" customHeight="1">
      <c r="A168" s="225">
        <v>160</v>
      </c>
      <c r="B168" s="240"/>
      <c r="C168" s="219"/>
      <c r="D168" s="242" t="s">
        <v>1538</v>
      </c>
      <c r="E168" s="242"/>
      <c r="F168" s="242"/>
      <c r="G168" s="242"/>
      <c r="H168" s="274" t="s">
        <v>1539</v>
      </c>
      <c r="I168" s="267" t="s">
        <v>1540</v>
      </c>
      <c r="J168" s="266"/>
      <c r="K168" s="263" t="s">
        <v>1541</v>
      </c>
      <c r="L168" s="266"/>
      <c r="M168" s="266"/>
      <c r="N168" s="266"/>
      <c r="O168" s="266"/>
      <c r="P168" s="268"/>
      <c r="Q168" s="273" t="s">
        <v>823</v>
      </c>
      <c r="R168" s="266"/>
      <c r="S168" s="266" t="s">
        <v>863</v>
      </c>
      <c r="T168" s="379"/>
      <c r="U168" s="266"/>
      <c r="V168" s="268"/>
      <c r="W168" s="262" t="s">
        <v>864</v>
      </c>
      <c r="X168" s="232"/>
      <c r="Y168" s="270" t="s">
        <v>1542</v>
      </c>
      <c r="Z168" s="266"/>
      <c r="AA168" s="264"/>
      <c r="AB168" s="266"/>
      <c r="AC168" s="405"/>
      <c r="AD168" s="405"/>
    </row>
    <row r="169" s="158" customFormat="1" ht="12.75" customHeight="1">
      <c r="A169" s="225">
        <v>161</v>
      </c>
      <c r="B169" s="240"/>
      <c r="C169" s="219"/>
      <c r="D169" s="242" t="s">
        <v>1543</v>
      </c>
      <c r="E169" s="242"/>
      <c r="F169" s="242"/>
      <c r="G169" s="242"/>
      <c r="H169" s="274" t="s">
        <v>1544</v>
      </c>
      <c r="I169" s="267" t="s">
        <v>1545</v>
      </c>
      <c r="J169" s="266"/>
      <c r="K169" s="263" t="s">
        <v>1546</v>
      </c>
      <c r="L169" s="266"/>
      <c r="M169" s="266"/>
      <c r="N169" s="266"/>
      <c r="O169" s="266"/>
      <c r="P169" s="268"/>
      <c r="Q169" s="266" t="s">
        <v>817</v>
      </c>
      <c r="R169" s="266"/>
      <c r="S169" s="266" t="s">
        <v>863</v>
      </c>
      <c r="T169" s="272"/>
      <c r="U169" s="399" t="s">
        <v>97</v>
      </c>
      <c r="V169" s="268"/>
      <c r="W169" s="262" t="s">
        <v>864</v>
      </c>
      <c r="X169" s="232"/>
      <c r="Y169" s="266" t="s">
        <v>1547</v>
      </c>
      <c r="Z169" s="266"/>
      <c r="AA169" s="271"/>
      <c r="AB169" s="266"/>
      <c r="AC169" s="405"/>
      <c r="AD169" s="405"/>
    </row>
    <row r="170" s="158" customFormat="1" ht="12.75" customHeight="1">
      <c r="A170" s="225">
        <v>162</v>
      </c>
      <c r="B170" s="240"/>
      <c r="C170" s="219"/>
      <c r="D170" s="242" t="s">
        <v>1548</v>
      </c>
      <c r="E170" s="242"/>
      <c r="F170" s="242"/>
      <c r="G170" s="242"/>
      <c r="H170" s="274"/>
      <c r="I170" s="267"/>
      <c r="J170" s="266"/>
      <c r="K170" s="263" t="s">
        <v>1549</v>
      </c>
      <c r="L170" s="266"/>
      <c r="M170" s="266"/>
      <c r="N170" s="266"/>
      <c r="O170" s="266"/>
      <c r="P170" s="268"/>
      <c r="Q170" s="273" t="s">
        <v>817</v>
      </c>
      <c r="R170" s="266" t="s">
        <v>864</v>
      </c>
      <c r="S170" s="380" t="s">
        <v>1549</v>
      </c>
      <c r="T170" s="272"/>
      <c r="U170" s="266"/>
      <c r="V170" s="268"/>
      <c r="W170" s="262" t="s">
        <v>864</v>
      </c>
      <c r="X170" s="232"/>
      <c r="Y170" s="270" t="s">
        <v>1550</v>
      </c>
      <c r="Z170" s="266"/>
      <c r="AA170" s="264" t="s">
        <v>1551</v>
      </c>
      <c r="AB170" s="266"/>
      <c r="AC170" s="405"/>
      <c r="AD170" s="405"/>
    </row>
    <row r="171" s="224" customFormat="1" ht="13.5" customHeight="1">
      <c r="A171" s="225">
        <v>163</v>
      </c>
      <c r="B171" s="240"/>
      <c r="C171" s="219"/>
      <c r="D171" s="242"/>
      <c r="E171" s="242" t="s">
        <v>1552</v>
      </c>
      <c r="F171" s="242"/>
      <c r="G171" s="242"/>
      <c r="H171" s="400"/>
      <c r="I171" s="403"/>
      <c r="J171" s="400"/>
      <c r="K171" s="263" t="s">
        <v>1553</v>
      </c>
      <c r="L171" s="400"/>
      <c r="M171" s="400"/>
      <c r="N171" s="400"/>
      <c r="O171" s="400"/>
      <c r="P171" s="404"/>
      <c r="Q171" s="400" t="s">
        <v>817</v>
      </c>
      <c r="R171" s="400"/>
      <c r="S171" s="400" t="s">
        <v>863</v>
      </c>
      <c r="T171" s="405"/>
      <c r="U171" s="400"/>
      <c r="V171" s="406"/>
      <c r="W171" s="262" t="s">
        <v>864</v>
      </c>
      <c r="X171" s="232"/>
      <c r="Y171" s="407"/>
      <c r="Z171" s="400"/>
      <c r="AA171" s="408"/>
      <c r="AB171" s="400"/>
      <c r="AC171" s="405"/>
      <c r="AD171" s="405"/>
    </row>
    <row r="172" s="224" customFormat="1" ht="13.5" customHeight="1">
      <c r="A172" s="225">
        <v>164</v>
      </c>
      <c r="B172" s="240"/>
      <c r="C172" s="219"/>
      <c r="D172" s="242"/>
      <c r="E172" s="242" t="s">
        <v>178</v>
      </c>
      <c r="F172" s="242"/>
      <c r="G172" s="242"/>
      <c r="H172" s="400"/>
      <c r="I172" s="403"/>
      <c r="J172" s="400"/>
      <c r="K172" s="263" t="s">
        <v>1554</v>
      </c>
      <c r="L172" s="400"/>
      <c r="M172" s="400"/>
      <c r="N172" s="400"/>
      <c r="O172" s="400"/>
      <c r="P172" s="404"/>
      <c r="Q172" s="400" t="s">
        <v>817</v>
      </c>
      <c r="R172" s="400"/>
      <c r="S172" s="400" t="s">
        <v>863</v>
      </c>
      <c r="T172" s="405"/>
      <c r="U172" s="400"/>
      <c r="V172" s="406"/>
      <c r="W172" s="262" t="s">
        <v>864</v>
      </c>
      <c r="X172" s="232"/>
      <c r="Y172" s="407"/>
      <c r="Z172" s="400"/>
      <c r="AA172" s="408"/>
      <c r="AB172" s="400"/>
      <c r="AC172" s="405"/>
      <c r="AD172" s="405"/>
    </row>
    <row r="173" s="224" customFormat="1" ht="13.5" customHeight="1">
      <c r="A173" s="225">
        <v>165</v>
      </c>
      <c r="B173" s="240"/>
      <c r="C173" s="240"/>
      <c r="D173" s="242"/>
      <c r="E173" s="242" t="s">
        <v>1555</v>
      </c>
      <c r="F173" s="242"/>
      <c r="G173" s="242"/>
      <c r="H173" s="400"/>
      <c r="I173" s="403"/>
      <c r="J173" s="400"/>
      <c r="K173" s="263" t="s">
        <v>1556</v>
      </c>
      <c r="L173" s="400"/>
      <c r="M173" s="400"/>
      <c r="N173" s="400"/>
      <c r="O173" s="400"/>
      <c r="P173" s="404"/>
      <c r="Q173" s="400" t="s">
        <v>817</v>
      </c>
      <c r="R173" s="400"/>
      <c r="S173" s="400" t="s">
        <v>863</v>
      </c>
      <c r="T173" s="405"/>
      <c r="U173" s="400"/>
      <c r="V173" s="406"/>
      <c r="W173" s="262" t="s">
        <v>864</v>
      </c>
      <c r="X173" s="232"/>
      <c r="Y173" s="407"/>
      <c r="Z173" s="400"/>
      <c r="AA173" s="408"/>
      <c r="AB173" s="400"/>
      <c r="AC173" s="405"/>
      <c r="AD173" s="405"/>
    </row>
    <row r="174" s="224" customFormat="1" ht="13.5" customHeight="1">
      <c r="A174" s="225">
        <v>166</v>
      </c>
      <c r="B174" s="240"/>
      <c r="C174" s="240"/>
      <c r="D174" s="242" t="s">
        <v>1557</v>
      </c>
      <c r="E174" s="242"/>
      <c r="F174" s="242"/>
      <c r="G174" s="242"/>
      <c r="H174" s="400"/>
      <c r="I174" s="383" t="s">
        <v>1558</v>
      </c>
      <c r="J174" s="400"/>
      <c r="K174" s="263" t="s">
        <v>1559</v>
      </c>
      <c r="L174" s="400"/>
      <c r="M174" s="400"/>
      <c r="N174" s="400"/>
      <c r="O174" s="400"/>
      <c r="P174" s="404"/>
      <c r="Q174" s="400" t="s">
        <v>817</v>
      </c>
      <c r="R174" s="400"/>
      <c r="S174" s="400" t="s">
        <v>863</v>
      </c>
      <c r="T174" s="405" t="s">
        <v>864</v>
      </c>
      <c r="U174" s="400" t="s">
        <v>1560</v>
      </c>
      <c r="V174" s="406"/>
      <c r="W174" s="262" t="s">
        <v>864</v>
      </c>
      <c r="X174" s="232"/>
      <c r="Y174" s="407" t="s">
        <v>1561</v>
      </c>
      <c r="Z174" s="400"/>
      <c r="AA174" s="408"/>
      <c r="AB174" s="400"/>
      <c r="AC174" s="405"/>
      <c r="AD174" s="405"/>
    </row>
    <row r="175" s="224" customFormat="1" ht="13.5" customHeight="1">
      <c r="A175" s="225">
        <v>167</v>
      </c>
      <c r="B175" s="240"/>
      <c r="C175" s="219" t="s">
        <v>1562</v>
      </c>
      <c r="D175" s="242"/>
      <c r="E175" s="242"/>
      <c r="F175" s="242"/>
      <c r="G175" s="242"/>
      <c r="H175" s="400"/>
      <c r="I175" s="403"/>
      <c r="J175" s="400"/>
      <c r="K175" s="263" t="s">
        <v>1563</v>
      </c>
      <c r="L175" s="400"/>
      <c r="M175" s="400"/>
      <c r="N175" s="400"/>
      <c r="O175" s="400"/>
      <c r="P175" s="404"/>
      <c r="Q175" s="400" t="s">
        <v>817</v>
      </c>
      <c r="R175" s="266" t="s">
        <v>864</v>
      </c>
      <c r="S175" s="380" t="s">
        <v>1563</v>
      </c>
      <c r="T175" s="405"/>
      <c r="U175" s="400"/>
      <c r="V175" s="406"/>
      <c r="W175" s="262" t="s">
        <v>864</v>
      </c>
      <c r="X175" s="232"/>
      <c r="Y175" s="407"/>
      <c r="Z175" s="400"/>
      <c r="AA175" s="408"/>
      <c r="AB175" s="400"/>
      <c r="AC175" s="405"/>
      <c r="AD175" s="405"/>
    </row>
    <row r="176" s="224" customFormat="1" ht="13.5" customHeight="1">
      <c r="A176" s="225">
        <v>168</v>
      </c>
      <c r="B176" s="240"/>
      <c r="C176" s="219"/>
      <c r="D176" s="242" t="s">
        <v>1564</v>
      </c>
      <c r="E176" s="242" t="s">
        <v>975</v>
      </c>
      <c r="F176" s="242"/>
      <c r="G176" s="242"/>
      <c r="H176" s="400" t="s">
        <v>1565</v>
      </c>
      <c r="I176" s="403"/>
      <c r="J176" s="400"/>
      <c r="K176" s="263" t="s">
        <v>1566</v>
      </c>
      <c r="L176" s="400"/>
      <c r="M176" s="400"/>
      <c r="N176" s="400"/>
      <c r="O176" s="400"/>
      <c r="P176" s="404"/>
      <c r="Q176" s="400" t="s">
        <v>817</v>
      </c>
      <c r="R176" s="266" t="s">
        <v>864</v>
      </c>
      <c r="S176" s="380" t="s">
        <v>964</v>
      </c>
      <c r="T176" s="405" t="s">
        <v>864</v>
      </c>
      <c r="U176" s="400"/>
      <c r="V176" s="406"/>
      <c r="W176" s="262" t="s">
        <v>864</v>
      </c>
      <c r="X176" s="232"/>
      <c r="Y176" s="407"/>
      <c r="Z176" s="400"/>
      <c r="AA176" s="408"/>
      <c r="AB176" s="400"/>
      <c r="AC176" s="405"/>
      <c r="AD176" s="405"/>
    </row>
    <row r="177" s="224" customFormat="1" ht="14.25" customHeight="1">
      <c r="A177" s="225">
        <v>169</v>
      </c>
      <c r="B177" s="240"/>
      <c r="C177" s="219"/>
      <c r="D177" s="242" t="s">
        <v>1567</v>
      </c>
      <c r="E177" s="242" t="s">
        <v>975</v>
      </c>
      <c r="F177" s="242"/>
      <c r="G177" s="242"/>
      <c r="H177" s="400" t="s">
        <v>1568</v>
      </c>
      <c r="I177" s="403"/>
      <c r="J177" s="400"/>
      <c r="K177" s="263" t="s">
        <v>1569</v>
      </c>
      <c r="L177" s="400"/>
      <c r="M177" s="400"/>
      <c r="N177" s="400"/>
      <c r="O177" s="400"/>
      <c r="P177" s="404"/>
      <c r="Q177" s="400" t="s">
        <v>823</v>
      </c>
      <c r="R177" s="266" t="s">
        <v>864</v>
      </c>
      <c r="S177" s="380" t="s">
        <v>964</v>
      </c>
      <c r="T177" s="379"/>
      <c r="U177" s="256"/>
      <c r="V177" s="406"/>
      <c r="W177" s="262" t="s">
        <v>864</v>
      </c>
      <c r="X177" s="232"/>
      <c r="Y177" s="407"/>
      <c r="Z177" s="400"/>
      <c r="AA177" s="408"/>
      <c r="AB177" s="400"/>
      <c r="AC177" s="405"/>
      <c r="AD177" s="405"/>
    </row>
    <row r="178" s="224" customFormat="1" ht="13.5" customHeight="1">
      <c r="A178" s="225">
        <v>170</v>
      </c>
      <c r="B178" s="240"/>
      <c r="C178" s="219" t="s">
        <v>1570</v>
      </c>
      <c r="D178" s="242" t="s">
        <v>975</v>
      </c>
      <c r="E178" s="242"/>
      <c r="F178" s="242"/>
      <c r="G178" s="242"/>
      <c r="H178" s="400" t="s">
        <v>1571</v>
      </c>
      <c r="I178" s="403"/>
      <c r="J178" s="400"/>
      <c r="K178" s="263" t="s">
        <v>1572</v>
      </c>
      <c r="L178" s="400"/>
      <c r="M178" s="400"/>
      <c r="N178" s="400"/>
      <c r="O178" s="400"/>
      <c r="P178" s="404"/>
      <c r="Q178" s="400" t="s">
        <v>817</v>
      </c>
      <c r="R178" s="400" t="s">
        <v>864</v>
      </c>
      <c r="S178" s="380" t="s">
        <v>964</v>
      </c>
      <c r="T178" s="379"/>
      <c r="U178" s="400"/>
      <c r="V178" s="406"/>
      <c r="W178" s="406" t="s">
        <v>864</v>
      </c>
      <c r="X178" s="232"/>
      <c r="Y178" s="407" t="s">
        <v>1573</v>
      </c>
      <c r="Z178" s="400"/>
      <c r="AA178" s="408"/>
      <c r="AB178" s="400"/>
      <c r="AC178" s="405"/>
      <c r="AD178" s="405"/>
    </row>
    <row r="179" s="224" customFormat="1" ht="14.25" customHeight="1">
      <c r="A179" s="225">
        <v>171</v>
      </c>
      <c r="B179" s="240" t="s">
        <v>1574</v>
      </c>
      <c r="C179" s="217" t="s">
        <v>1575</v>
      </c>
      <c r="D179" s="275"/>
      <c r="E179" s="217"/>
      <c r="F179" s="217"/>
      <c r="G179" s="217"/>
      <c r="H179" s="400" t="s">
        <v>1576</v>
      </c>
      <c r="I179" s="403"/>
      <c r="J179" s="400" t="s">
        <v>1577</v>
      </c>
      <c r="K179" s="403" t="s">
        <v>1578</v>
      </c>
      <c r="L179" s="400"/>
      <c r="M179" s="400"/>
      <c r="N179" s="400"/>
      <c r="O179" s="400"/>
      <c r="P179" s="404">
        <v>1</v>
      </c>
      <c r="Q179" s="400" t="s">
        <v>823</v>
      </c>
      <c r="R179" s="400" t="s">
        <v>864</v>
      </c>
      <c r="S179" s="233" t="s">
        <v>1198</v>
      </c>
      <c r="T179" s="286"/>
      <c r="U179" s="400"/>
      <c r="V179" s="406" t="s">
        <v>864</v>
      </c>
      <c r="W179" s="406" t="s">
        <v>864</v>
      </c>
      <c r="X179" s="232"/>
      <c r="Y179" s="407"/>
      <c r="Z179" s="400"/>
      <c r="AA179" s="408"/>
      <c r="AB179" s="400"/>
      <c r="AC179" s="405"/>
      <c r="AD179" s="405">
        <v>1</v>
      </c>
    </row>
    <row r="180" s="250" customFormat="1" ht="12.949999999999999" customHeight="1">
      <c r="A180" s="225">
        <v>172</v>
      </c>
      <c r="B180" s="240" t="s">
        <v>1579</v>
      </c>
      <c r="C180" s="221"/>
      <c r="D180" s="242"/>
      <c r="E180" s="242"/>
      <c r="F180" s="242"/>
      <c r="G180" s="242"/>
      <c r="H180" s="400"/>
      <c r="I180" s="403"/>
      <c r="J180" s="400"/>
      <c r="K180" s="400" t="s">
        <v>1580</v>
      </c>
      <c r="L180" s="400"/>
      <c r="M180" s="400"/>
      <c r="N180" s="400"/>
      <c r="O180" s="400"/>
      <c r="P180" s="404"/>
      <c r="Q180" s="400" t="s">
        <v>817</v>
      </c>
      <c r="R180" s="400" t="s">
        <v>864</v>
      </c>
      <c r="S180" s="400" t="s">
        <v>1580</v>
      </c>
      <c r="T180" s="405"/>
      <c r="U180" s="400"/>
      <c r="V180" s="406" t="s">
        <v>864</v>
      </c>
      <c r="W180" s="406" t="s">
        <v>864</v>
      </c>
      <c r="X180" s="232"/>
      <c r="Y180" s="407"/>
      <c r="Z180" s="400"/>
      <c r="AA180" s="408"/>
      <c r="AB180" s="400"/>
      <c r="AC180" s="405">
        <v>1</v>
      </c>
      <c r="AD180" s="405">
        <v>1</v>
      </c>
    </row>
    <row r="181" s="250" customFormat="1" ht="12.949999999999999" customHeight="1">
      <c r="A181" s="225">
        <v>173</v>
      </c>
      <c r="B181" s="240"/>
      <c r="C181" s="221" t="s">
        <v>1581</v>
      </c>
      <c r="D181" s="221"/>
      <c r="E181" s="242"/>
      <c r="F181" s="242"/>
      <c r="G181" s="242"/>
      <c r="H181" s="400" t="s">
        <v>1582</v>
      </c>
      <c r="I181" s="403"/>
      <c r="J181" s="400"/>
      <c r="K181" s="403" t="s">
        <v>1583</v>
      </c>
      <c r="L181" s="400"/>
      <c r="M181" s="400"/>
      <c r="N181" s="400"/>
      <c r="O181" s="400"/>
      <c r="P181" s="404"/>
      <c r="Q181" s="400" t="s">
        <v>1584</v>
      </c>
      <c r="R181" s="400" t="s">
        <v>864</v>
      </c>
      <c r="S181" s="244" t="s">
        <v>1583</v>
      </c>
      <c r="T181" s="405"/>
      <c r="U181" s="400"/>
      <c r="V181" s="406" t="s">
        <v>864</v>
      </c>
      <c r="W181" s="406" t="s">
        <v>864</v>
      </c>
      <c r="X181" s="232"/>
      <c r="Y181" s="407"/>
      <c r="Z181" s="400"/>
      <c r="AA181" s="408"/>
      <c r="AB181" s="400"/>
      <c r="AC181" s="405">
        <v>1</v>
      </c>
      <c r="AD181" s="405">
        <v>1</v>
      </c>
    </row>
    <row r="182" s="250" customFormat="1" ht="12.949999999999999" customHeight="1">
      <c r="A182" s="225">
        <v>174</v>
      </c>
      <c r="B182" s="240"/>
      <c r="C182" s="221"/>
      <c r="D182" s="242" t="s">
        <v>1585</v>
      </c>
      <c r="E182" s="221"/>
      <c r="F182" s="242"/>
      <c r="G182" s="242"/>
      <c r="H182" s="400" t="s">
        <v>1586</v>
      </c>
      <c r="I182" s="403" t="s">
        <v>1587</v>
      </c>
      <c r="J182" s="400"/>
      <c r="K182" s="403" t="s">
        <v>1588</v>
      </c>
      <c r="L182" s="400"/>
      <c r="M182" s="400"/>
      <c r="N182" s="400"/>
      <c r="O182" s="400"/>
      <c r="P182" s="404"/>
      <c r="Q182" s="400" t="s">
        <v>820</v>
      </c>
      <c r="R182" s="400"/>
      <c r="S182" s="400" t="s">
        <v>863</v>
      </c>
      <c r="T182" s="405"/>
      <c r="U182" s="400"/>
      <c r="V182" s="406" t="s">
        <v>864</v>
      </c>
      <c r="W182" s="406" t="s">
        <v>864</v>
      </c>
      <c r="X182" s="232"/>
      <c r="Y182" s="407"/>
      <c r="Z182" s="400"/>
      <c r="AA182" s="408"/>
      <c r="AB182" s="400"/>
      <c r="AC182" s="405">
        <v>1</v>
      </c>
      <c r="AD182" s="405">
        <v>1</v>
      </c>
    </row>
    <row r="183" s="250" customFormat="1" ht="12.949999999999999" customHeight="1">
      <c r="A183" s="225">
        <v>175</v>
      </c>
      <c r="B183" s="240"/>
      <c r="C183" s="221"/>
      <c r="D183" s="242" t="s">
        <v>969</v>
      </c>
      <c r="E183" s="221"/>
      <c r="F183" s="242"/>
      <c r="G183" s="242"/>
      <c r="H183" s="400" t="s">
        <v>1589</v>
      </c>
      <c r="I183" s="403" t="s">
        <v>399</v>
      </c>
      <c r="J183" s="400"/>
      <c r="K183" s="403" t="s">
        <v>972</v>
      </c>
      <c r="L183" s="400"/>
      <c r="M183" s="400"/>
      <c r="N183" s="400"/>
      <c r="O183" s="400"/>
      <c r="P183" s="404"/>
      <c r="Q183" s="400" t="s">
        <v>817</v>
      </c>
      <c r="R183" s="400"/>
      <c r="S183" s="400" t="s">
        <v>863</v>
      </c>
      <c r="T183" s="405"/>
      <c r="U183" s="400"/>
      <c r="V183" s="406" t="s">
        <v>864</v>
      </c>
      <c r="W183" s="406" t="s">
        <v>864</v>
      </c>
      <c r="X183" s="232"/>
      <c r="Y183" s="407"/>
      <c r="Z183" s="400"/>
      <c r="AA183" s="408"/>
      <c r="AB183" s="400"/>
      <c r="AC183" s="405">
        <v>1</v>
      </c>
      <c r="AD183" s="405">
        <v>1</v>
      </c>
    </row>
    <row r="184" s="250" customFormat="1" ht="12.949999999999999" customHeight="1">
      <c r="A184" s="225">
        <v>176</v>
      </c>
      <c r="B184" s="240"/>
      <c r="C184" s="221"/>
      <c r="D184" s="242" t="s">
        <v>1590</v>
      </c>
      <c r="E184" s="221"/>
      <c r="F184" s="242"/>
      <c r="G184" s="242"/>
      <c r="H184" s="400" t="s">
        <v>1591</v>
      </c>
      <c r="I184" s="403" t="s">
        <v>1592</v>
      </c>
      <c r="J184" s="400"/>
      <c r="K184" s="403" t="s">
        <v>1593</v>
      </c>
      <c r="L184" s="400"/>
      <c r="M184" s="400"/>
      <c r="N184" s="400"/>
      <c r="O184" s="400"/>
      <c r="P184" s="404"/>
      <c r="Q184" s="400" t="s">
        <v>820</v>
      </c>
      <c r="R184" s="400"/>
      <c r="S184" s="400" t="s">
        <v>863</v>
      </c>
      <c r="T184" s="405"/>
      <c r="U184" s="400"/>
      <c r="V184" s="406" t="s">
        <v>864</v>
      </c>
      <c r="W184" s="406" t="s">
        <v>864</v>
      </c>
      <c r="X184" s="232"/>
      <c r="Y184" s="407"/>
      <c r="Z184" s="400"/>
      <c r="AA184" s="408"/>
      <c r="AB184" s="400"/>
      <c r="AC184" s="405">
        <v>1</v>
      </c>
      <c r="AD184" s="405">
        <v>1</v>
      </c>
    </row>
    <row r="185" s="250" customFormat="1" ht="12.949999999999999" customHeight="1">
      <c r="A185" s="225">
        <v>177</v>
      </c>
      <c r="B185" s="240"/>
      <c r="C185" s="265"/>
      <c r="D185" s="221" t="s">
        <v>1594</v>
      </c>
      <c r="E185" s="221"/>
      <c r="F185" s="242"/>
      <c r="G185" s="242"/>
      <c r="H185" s="400" t="s">
        <v>1595</v>
      </c>
      <c r="I185" s="403" t="s">
        <v>1596</v>
      </c>
      <c r="J185" s="400"/>
      <c r="K185" s="403" t="s">
        <v>939</v>
      </c>
      <c r="L185" s="400"/>
      <c r="M185" s="400"/>
      <c r="N185" s="400"/>
      <c r="O185" s="400"/>
      <c r="P185" s="404"/>
      <c r="Q185" s="400" t="s">
        <v>817</v>
      </c>
      <c r="R185" s="400"/>
      <c r="S185" s="400" t="s">
        <v>863</v>
      </c>
      <c r="T185" s="405"/>
      <c r="U185" s="400"/>
      <c r="V185" s="406" t="s">
        <v>864</v>
      </c>
      <c r="W185" s="406" t="s">
        <v>864</v>
      </c>
      <c r="X185" s="232"/>
      <c r="Y185" s="407"/>
      <c r="Z185" s="400"/>
      <c r="AA185" s="408"/>
      <c r="AB185" s="400"/>
      <c r="AC185" s="405">
        <v>1</v>
      </c>
      <c r="AD185" s="405">
        <v>1</v>
      </c>
    </row>
    <row r="186" s="250" customFormat="1" ht="12.949999999999999" customHeight="1">
      <c r="A186" s="225">
        <v>178</v>
      </c>
      <c r="B186" s="240" t="s">
        <v>1597</v>
      </c>
      <c r="C186" s="265"/>
      <c r="D186" s="242"/>
      <c r="E186" s="242"/>
      <c r="F186" s="242"/>
      <c r="G186" s="242"/>
      <c r="H186" s="400" t="s">
        <v>1598</v>
      </c>
      <c r="I186" s="403"/>
      <c r="J186" s="400"/>
      <c r="K186" s="403" t="s">
        <v>939</v>
      </c>
      <c r="L186" s="400"/>
      <c r="M186" s="400"/>
      <c r="N186" s="400"/>
      <c r="O186" s="400"/>
      <c r="P186" s="404"/>
      <c r="Q186" s="400" t="s">
        <v>817</v>
      </c>
      <c r="R186" s="400"/>
      <c r="S186" s="400" t="s">
        <v>863</v>
      </c>
      <c r="T186" s="405"/>
      <c r="U186" s="400"/>
      <c r="V186" s="405" t="s">
        <v>864</v>
      </c>
      <c r="W186" s="405" t="s">
        <v>864</v>
      </c>
      <c r="X186" s="232"/>
      <c r="Y186" s="407"/>
      <c r="Z186" s="400"/>
      <c r="AA186" s="408"/>
      <c r="AB186" s="400"/>
      <c r="AC186" s="405"/>
      <c r="AD186" s="405">
        <v>1</v>
      </c>
    </row>
    <row r="187" s="224" customFormat="1" ht="12" customHeight="1">
      <c r="A187" s="225">
        <f>SUBTOTAL(103,createCase[ID])</f>
        <v>178</v>
      </c>
      <c r="B187" s="225"/>
      <c r="C187" s="225">
        <f>SUBTOTAL(103,createCase[Donnée (Niveau 2)])</f>
        <v>43</v>
      </c>
      <c r="D187" s="225">
        <f>SUBTOTAL(103,createCase[Donnée (Niveau 3)])</f>
        <v>89</v>
      </c>
      <c r="E187" s="225">
        <f>SUBTOTAL(103,createCase[Donnée (Niveau 4)])</f>
        <v>40</v>
      </c>
      <c r="F187" s="225">
        <f>SUBTOTAL(103,createCase[Donnée (Niveau 5)])</f>
        <v>10</v>
      </c>
      <c r="G187" s="225">
        <f>SUBTOTAL(103,createCase[Donnée (Niveau 6)])</f>
        <v>0</v>
      </c>
      <c r="H187" s="225">
        <f>SUBTOTAL(103,createCase[Description])</f>
        <v>154</v>
      </c>
      <c r="I187" s="225">
        <f>SUBTOTAL(103,createCase[Exemples])</f>
        <v>91</v>
      </c>
      <c r="J187" s="225">
        <f>SUBTOTAL(103,createCase[Balise NexSIS])</f>
        <v>61</v>
      </c>
      <c r="K187" s="240">
        <f>SUBTOTAL(103,createCase[Nouvelle balise])</f>
        <v>154</v>
      </c>
      <c r="L187" s="225">
        <f>SUBTOTAL(103,createCase[Nantes - balise])</f>
        <v>24</v>
      </c>
      <c r="M187" s="225">
        <f>SUBTOTAL(103,createCase[Nantes - description])</f>
        <v>24</v>
      </c>
      <c r="N187" s="225">
        <f>SUBTOTAL(103,createCase[GT399])</f>
        <v>0</v>
      </c>
      <c r="O187" s="225">
        <f>SUBTOTAL(103,createCase[GT399 description])</f>
        <v>0</v>
      </c>
      <c r="P187" s="235">
        <f>SUBTOTAL(103,createCase[Priorisation])</f>
        <v>17</v>
      </c>
      <c r="Q187" s="225"/>
      <c r="R187" s="225">
        <f>SUBTOTAL(103,createCase[Objet])</f>
        <v>56</v>
      </c>
      <c r="S187" s="225">
        <f>SUBTOTAL(103,createCase[Format (ou type)])</f>
        <v>178</v>
      </c>
      <c r="T187" s="279"/>
      <c r="U187" s="225"/>
      <c r="V187" s="225"/>
      <c r="W187" s="225"/>
      <c r="Y187" s="276">
        <f>SUBTOTAL(103,createCase[Commentaire Hub Santé])</f>
        <v>16</v>
      </c>
      <c r="Z187" s="225">
        <f>SUBTOTAL(103,createCase[Commentaire Philippe Dreyfus])</f>
        <v>29</v>
      </c>
      <c r="AA187" s="240"/>
      <c r="AB187" s="225">
        <f>SUBTOTAL(103,createCase[Commentaire Yann Penverne])</f>
        <v>0</v>
      </c>
      <c r="AC187" s="225">
        <f>SUBTOTAL(103,createCase[NexSIS])-COUNTIFS(createCase[NexSIS],"=X")</f>
        <v>84</v>
      </c>
      <c r="AD187" s="225">
        <f>SUBTOTAL(103,createCase[Métier])-COUNTIFS(createCase[Métier],"=X")</f>
        <v>94</v>
      </c>
    </row>
    <row r="188"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MA188"/>
      <c r="AMB188"/>
      <c r="AMC188"/>
    </row>
    <row r="189"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83"/>
      <c r="U189" s="96"/>
      <c r="V189" s="96"/>
      <c r="W189" s="96"/>
      <c r="X189"/>
      <c r="Y189" s="179"/>
      <c r="Z189" s="96"/>
      <c r="AA189" s="159"/>
      <c r="AB189" s="96"/>
      <c r="AD189" s="96"/>
      <c r="AMA189"/>
      <c r="AMB189"/>
      <c r="AMC189"/>
    </row>
    <row r="190" s="128" customFormat="1" ht="12" customHeight="1">
      <c r="I190" s="224"/>
      <c r="P190" s="174"/>
      <c r="R190" s="96"/>
      <c r="S190" s="96"/>
      <c r="T190" s="283"/>
      <c r="U190" s="96"/>
      <c r="V190" s="96"/>
      <c r="W190" s="96"/>
      <c r="X190"/>
      <c r="Y190" s="179"/>
      <c r="Z190" s="96"/>
      <c r="AA190" s="159"/>
      <c r="AB190" s="96"/>
      <c r="AD190" s="96"/>
      <c r="AMA190"/>
      <c r="AMB190"/>
      <c r="AMC190"/>
    </row>
    <row r="191" s="128" customFormat="1" ht="12" customHeight="1">
      <c r="I191" s="224"/>
      <c r="P191" s="174"/>
      <c r="R191" s="96"/>
      <c r="S191" s="96"/>
      <c r="T191" s="283"/>
      <c r="U191" s="96"/>
      <c r="V191" s="96"/>
      <c r="W191" s="96"/>
      <c r="X191"/>
      <c r="Y191" s="179"/>
      <c r="Z191" s="96"/>
      <c r="AA191" s="159"/>
      <c r="AB191" s="96"/>
      <c r="AD191" s="96"/>
      <c r="AMA191"/>
      <c r="AMB191"/>
      <c r="AMC191"/>
    </row>
    <row r="192" s="128" customFormat="1" ht="12" customHeight="1">
      <c r="I192" s="224"/>
      <c r="P192" s="174"/>
      <c r="R192" s="96"/>
      <c r="S192" s="96"/>
      <c r="T192" s="283"/>
      <c r="U192" s="96"/>
      <c r="V192" s="96"/>
      <c r="W192" s="96"/>
      <c r="X192"/>
      <c r="Y192" s="179"/>
      <c r="Z192" s="96"/>
      <c r="AA192" s="159"/>
      <c r="AB192" s="96"/>
      <c r="AD192" s="96"/>
      <c r="AMA192"/>
      <c r="AMB192"/>
      <c r="AMC192"/>
    </row>
    <row r="193" s="128" customFormat="1" ht="12" customHeight="1">
      <c r="I193" s="224"/>
      <c r="P193" s="174"/>
      <c r="R193" s="96"/>
      <c r="S193" s="96"/>
      <c r="T193" s="283"/>
      <c r="U193" s="96"/>
      <c r="V193" s="96"/>
      <c r="W193" s="96"/>
      <c r="X193"/>
      <c r="Y193" s="179"/>
      <c r="Z193" s="96"/>
      <c r="AA193" s="159"/>
      <c r="AB193" s="96"/>
      <c r="AD193" s="96"/>
      <c r="AMA193"/>
      <c r="AMB193"/>
      <c r="AMC193"/>
    </row>
    <row r="194" ht="12" customHeight="1">
      <c r="G194" s="128"/>
      <c r="H194" s="128"/>
      <c r="I194" s="224"/>
      <c r="J194" s="128"/>
      <c r="K194" s="128"/>
      <c r="L194" s="128"/>
      <c r="M194" s="128"/>
      <c r="N194" s="128"/>
      <c r="O194" s="128"/>
      <c r="P194" s="174"/>
      <c r="Q194" s="128"/>
    </row>
    <row r="195"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83"/>
      <c r="U195" s="96"/>
      <c r="V195" s="96"/>
      <c r="W195" s="96"/>
      <c r="X195"/>
      <c r="Y195" s="179"/>
      <c r="Z195" s="96"/>
      <c r="AA195" s="161"/>
      <c r="AB195" s="96"/>
      <c r="AD195" s="96"/>
      <c r="AMB195"/>
    </row>
    <row r="196" ht="12" customHeight="1">
      <c r="A196" s="117"/>
      <c r="B196" s="117"/>
      <c r="C196" s="117"/>
      <c r="D196" s="117"/>
      <c r="E196" s="117"/>
      <c r="F196" s="117"/>
      <c r="G196" s="117"/>
      <c r="H196" s="117"/>
      <c r="I196" s="252"/>
      <c r="J196" s="117"/>
      <c r="K196" s="117"/>
      <c r="L196" s="117"/>
      <c r="M196" s="117"/>
      <c r="N196" s="117"/>
      <c r="O196" s="117"/>
      <c r="P196" s="189"/>
      <c r="Q196" s="117"/>
    </row>
    <row r="197" ht="12" customHeight="1">
      <c r="R197" s="112"/>
      <c r="S197" s="112"/>
      <c r="T197" s="125"/>
      <c r="U197" s="112"/>
      <c r="V197" s="112"/>
      <c r="W197" s="112"/>
      <c r="Y197" s="180"/>
      <c r="Z197" s="112"/>
      <c r="AB197" s="112"/>
      <c r="AD197" s="112"/>
    </row>
    <row r="209" ht="12" customHeight="1">
      <c r="A209" s="130"/>
      <c r="B209" s="130"/>
      <c r="C209" s="130"/>
      <c r="D209" s="130"/>
      <c r="E209" s="130"/>
      <c r="F209" s="130"/>
    </row>
    <row r="210" ht="12" customHeight="1">
      <c r="A210" s="130"/>
      <c r="B210" s="130"/>
      <c r="C210" s="130"/>
      <c r="D210" s="130"/>
      <c r="E210" s="130"/>
      <c r="F210" s="130"/>
    </row>
    <row r="211" ht="12" customHeight="1">
      <c r="A211" s="130"/>
      <c r="B211" s="130"/>
      <c r="C211" s="130"/>
      <c r="D211" s="130"/>
      <c r="E211" s="130"/>
      <c r="F211" s="130"/>
    </row>
    <row r="212" ht="12" customHeight="1">
      <c r="A212" s="130"/>
      <c r="B212" s="130"/>
      <c r="C212" s="130"/>
      <c r="D212" s="130"/>
      <c r="E212" s="130"/>
      <c r="F212" s="130"/>
    </row>
    <row r="213" ht="12" customHeight="1">
      <c r="A213" s="130"/>
      <c r="B213" s="130"/>
      <c r="C213" s="130"/>
      <c r="D213" s="130"/>
      <c r="E213" s="130"/>
      <c r="F213" s="130"/>
    </row>
    <row r="214" ht="12" customHeight="1">
      <c r="A214" s="130"/>
      <c r="B214" s="130"/>
      <c r="C214" s="130"/>
      <c r="D214" s="130"/>
      <c r="E214" s="130"/>
      <c r="F214" s="130"/>
    </row>
    <row r="215" ht="12" customHeight="1">
      <c r="A215" s="130"/>
      <c r="B215" s="130"/>
      <c r="C215" s="130"/>
      <c r="D215" s="130"/>
      <c r="E215" s="130"/>
      <c r="F215" s="130"/>
    </row>
    <row r="216" ht="12" customHeight="1">
      <c r="A216" s="130"/>
      <c r="B216" s="130"/>
      <c r="C216" s="130"/>
      <c r="D216" s="130"/>
      <c r="E216" s="130"/>
      <c r="F216" s="130"/>
    </row>
    <row r="217" ht="12" customHeight="1">
      <c r="A217" s="129"/>
      <c r="B217" s="129"/>
      <c r="C217" s="129"/>
      <c r="D217" s="129"/>
      <c r="E217" s="129"/>
      <c r="F217" s="129"/>
    </row>
    <row r="218" ht="12" customHeight="1">
      <c r="A218" s="129"/>
      <c r="B218" s="129"/>
      <c r="C218" s="129"/>
      <c r="D218" s="129"/>
      <c r="E218" s="129"/>
      <c r="F218" s="129"/>
    </row>
    <row r="219" ht="12" customHeight="1">
      <c r="A219" s="129"/>
      <c r="B219" s="129"/>
      <c r="C219" s="129"/>
      <c r="D219" s="129"/>
      <c r="E219" s="129"/>
      <c r="F219" s="129"/>
    </row>
    <row r="220" ht="12" customHeight="1">
      <c r="A220" s="129"/>
      <c r="B220" s="129"/>
      <c r="C220" s="129"/>
      <c r="D220" s="129"/>
      <c r="E220" s="129"/>
      <c r="F220" s="129"/>
    </row>
    <row r="221" ht="12" customHeight="1">
      <c r="A221" s="129"/>
      <c r="B221" s="129"/>
      <c r="C221" s="129"/>
      <c r="D221" s="129"/>
      <c r="E221" s="129"/>
      <c r="F221" s="129"/>
    </row>
    <row r="222" ht="12" customHeight="1">
      <c r="A222" s="129"/>
      <c r="B222" s="129"/>
      <c r="C222" s="129"/>
      <c r="D222" s="129"/>
      <c r="E222" s="129"/>
      <c r="F222" s="129"/>
    </row>
    <row r="223" ht="12" customHeight="1">
      <c r="A223" s="129"/>
      <c r="B223" s="129"/>
      <c r="C223" s="129"/>
      <c r="D223" s="129"/>
      <c r="E223" s="129"/>
      <c r="F223" s="129"/>
    </row>
    <row r="224"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83"/>
      <c r="U224" s="96"/>
      <c r="V224" s="96"/>
      <c r="W224" s="96"/>
      <c r="X224"/>
      <c r="Y224" s="179"/>
      <c r="Z224" s="96"/>
      <c r="AA224" s="161"/>
      <c r="AB224" s="96"/>
      <c r="AD224" s="96"/>
      <c r="AMB224"/>
    </row>
    <row r="225"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83"/>
      <c r="U225" s="96"/>
      <c r="V225" s="96"/>
      <c r="W225" s="96"/>
      <c r="X225"/>
      <c r="Y225" s="179"/>
      <c r="Z225" s="96"/>
      <c r="AA225" s="161"/>
      <c r="AB225" s="96"/>
      <c r="AD225" s="96"/>
      <c r="AMB225"/>
    </row>
    <row r="226" s="117" customFormat="1" ht="12" customHeight="1">
      <c r="A226" s="123"/>
      <c r="B226" s="123"/>
      <c r="C226" s="123"/>
      <c r="D226" s="123"/>
      <c r="E226" s="123"/>
      <c r="F226" s="123"/>
      <c r="G226" s="112"/>
      <c r="H226" s="112"/>
      <c r="I226" s="282"/>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117" customFormat="1" ht="12" customHeight="1">
      <c r="A227" s="123"/>
      <c r="B227" s="123"/>
      <c r="C227" s="123"/>
      <c r="D227" s="123"/>
      <c r="E227" s="123"/>
      <c r="F227" s="123"/>
      <c r="G227" s="112"/>
      <c r="H227" s="112"/>
      <c r="I227" s="282"/>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117" customFormat="1" ht="12" customHeight="1">
      <c r="A228" s="123"/>
      <c r="B228" s="123"/>
      <c r="C228" s="123"/>
      <c r="D228" s="123"/>
      <c r="E228" s="123"/>
      <c r="F228" s="123"/>
      <c r="G228" s="112"/>
      <c r="H228" s="112"/>
      <c r="I228" s="282"/>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117" customFormat="1" ht="12" customHeight="1">
      <c r="A229" s="123"/>
      <c r="B229" s="123"/>
      <c r="C229" s="123"/>
      <c r="D229" s="123"/>
      <c r="E229" s="123"/>
      <c r="F229" s="123"/>
      <c r="G229" s="112"/>
      <c r="H229" s="112"/>
      <c r="I229" s="282"/>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117" customFormat="1" ht="12" customHeight="1">
      <c r="A230" s="123"/>
      <c r="B230" s="123"/>
      <c r="C230" s="123"/>
      <c r="D230" s="123"/>
      <c r="E230" s="123"/>
      <c r="F230" s="123"/>
      <c r="G230" s="112"/>
      <c r="H230" s="112"/>
      <c r="I230" s="282"/>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ht="12" customHeight="1">
      <c r="A231" s="123"/>
      <c r="B231" s="123"/>
      <c r="C231" s="123"/>
      <c r="D231" s="123"/>
      <c r="E231" s="123"/>
      <c r="F231" s="123"/>
      <c r="G231" s="112"/>
      <c r="H231" s="112"/>
      <c r="I231" s="282"/>
      <c r="J231" s="112"/>
      <c r="K231" s="161"/>
      <c r="L231" s="112"/>
      <c r="M231" s="112"/>
      <c r="N231" s="112"/>
      <c r="O231" s="112"/>
      <c r="P231" s="190"/>
      <c r="Q231" s="112"/>
      <c r="R231" s="112"/>
      <c r="S231" s="112"/>
      <c r="T231" s="125"/>
      <c r="U231" s="112"/>
      <c r="V231" s="112"/>
      <c r="W231" s="112"/>
      <c r="Y231" s="180"/>
      <c r="Z231" s="112"/>
      <c r="AB231" s="112"/>
      <c r="AD231" s="112"/>
    </row>
    <row r="232" ht="12" customHeight="1">
      <c r="A232" s="123"/>
      <c r="B232" s="123"/>
      <c r="C232" s="123"/>
      <c r="D232" s="123"/>
      <c r="E232" s="123"/>
      <c r="F232" s="123"/>
      <c r="G232" s="112"/>
      <c r="H232" s="112"/>
      <c r="I232" s="282"/>
      <c r="J232" s="112"/>
      <c r="K232" s="161"/>
      <c r="L232" s="112"/>
      <c r="M232" s="112"/>
      <c r="N232" s="112"/>
      <c r="O232" s="112"/>
      <c r="P232" s="190"/>
      <c r="Q232" s="112"/>
      <c r="R232" s="112"/>
      <c r="S232" s="112"/>
      <c r="T232" s="125"/>
      <c r="U232" s="112"/>
      <c r="V232" s="112"/>
      <c r="W232" s="112"/>
      <c r="Y232" s="180"/>
      <c r="Z232" s="112"/>
      <c r="AB232" s="112"/>
      <c r="AD232" s="112"/>
    </row>
    <row r="233" ht="12" customHeight="1">
      <c r="A233" s="130"/>
      <c r="B233" s="130"/>
      <c r="C233" s="130"/>
      <c r="D233" s="130"/>
      <c r="E233" s="130"/>
      <c r="F233" s="130"/>
    </row>
    <row r="234" ht="12" customHeight="1">
      <c r="A234" s="130"/>
      <c r="B234" s="130"/>
      <c r="C234" s="130"/>
      <c r="D234" s="130"/>
      <c r="E234" s="130"/>
      <c r="F234" s="130"/>
    </row>
    <row r="235" ht="12" customHeight="1">
      <c r="A235" s="130"/>
      <c r="B235" s="130"/>
      <c r="C235" s="130"/>
      <c r="D235" s="130"/>
      <c r="E235" s="130"/>
      <c r="F235" s="130"/>
    </row>
    <row r="236" ht="12" customHeight="1">
      <c r="A236" s="136"/>
      <c r="B236" s="136"/>
      <c r="C236" s="136"/>
      <c r="D236" s="136"/>
      <c r="E236" s="136"/>
      <c r="F236" s="136"/>
    </row>
    <row r="237" ht="12" customHeight="1">
      <c r="A237" s="136"/>
      <c r="B237" s="136"/>
      <c r="C237" s="136"/>
      <c r="D237" s="136"/>
      <c r="E237" s="136"/>
      <c r="F237" s="136"/>
    </row>
  </sheetData>
  <mergeCells count="5">
    <mergeCell ref="H1:J2"/>
    <mergeCell ref="O1:P1"/>
    <mergeCell ref="L7:O7"/>
    <mergeCell ref="AC7:AD7"/>
    <mergeCell ref="V7:W7"/>
  </mergeCells>
  <conditionalFormatting sqref="A188:F189 A209:F1049">
    <cfRule type="expression" priority="264" dxfId="253">
      <formula>$AB188=1</formula>
    </cfRule>
    <cfRule type="expression" priority="263" dxfId="252">
      <formula>$AD188=1</formula>
    </cfRule>
    <cfRule type="expression" priority="261" dxfId="251">
      <formula>OR($AD188="X",$AB188="X")</formula>
    </cfRule>
    <cfRule type="expression" priority="262" dxfId="250">
      <formula>AND($AD188=1,$AB188=1)</formula>
    </cfRule>
  </conditionalFormatting>
  <conditionalFormatting sqref="A9:G12 A10:A186 B13:G20 B113:G120 E120:G148 B121:C148 B149:G153 A154:G186 B26:G80 B82:G93">
    <cfRule type="expression" priority="645" dxfId="249">
      <formula>$AC9=1</formula>
    </cfRule>
  </conditionalFormatting>
  <conditionalFormatting sqref="A9:G20 A10:A186 E120:G148 B121:C148 B149:G153 A154:G186">
    <cfRule type="expression" priority="644" dxfId="248">
      <formula>$AD9=1</formula>
    </cfRule>
  </conditionalFormatting>
  <conditionalFormatting sqref="A9:G20 A10:A186 E120:G148 B149:G153 A154:G186 B121:C148">
    <cfRule type="expression" priority="643" dxfId="247">
      <formula>AND($AD9=1,$AC9=1)</formula>
    </cfRule>
  </conditionalFormatting>
  <conditionalFormatting sqref="A9:G20">
    <cfRule type="expression" priority="642" dxfId="246">
      <formula>OR($AD9="X",$AC9="X")</formula>
    </cfRule>
  </conditionalFormatting>
  <conditionalFormatting sqref="A9:G186">
    <cfRule type="expression" priority="646" dxfId="245">
      <formula>AND(NOT(ISBLANK($W9)),ISBLANK($AC9),ISBLANK($AD9))</formula>
    </cfRule>
  </conditionalFormatting>
  <conditionalFormatting sqref="B112:B116">
    <cfRule type="expression" priority="123" dxfId="244">
      <formula>AND($R112="X",#REF!&lt;&gt;"")</formula>
    </cfRule>
  </conditionalFormatting>
  <conditionalFormatting sqref="B21:G25 D121:D147 E148">
    <cfRule type="expression" priority="102" dxfId="243">
      <formula>OR($AD21="X",$AC21="X")</formula>
    </cfRule>
    <cfRule type="expression" priority="105" dxfId="242">
      <formula>$AC21=1</formula>
    </cfRule>
    <cfRule type="expression" priority="104" dxfId="241">
      <formula>$AD21=1</formula>
    </cfRule>
    <cfRule type="expression" priority="103" dxfId="240">
      <formula>AND($AD21=1,$AC21=1)</formula>
    </cfRule>
  </conditionalFormatting>
  <conditionalFormatting sqref="B26:G120 E120:G148 B121:C148 B149:G153 A154:G186 A10:A186">
    <cfRule type="expression" priority="119" dxfId="239">
      <formula>OR($AD10="X",$AC10="X")</formula>
    </cfRule>
  </conditionalFormatting>
  <conditionalFormatting sqref="B26:G120">
    <cfRule type="expression" priority="120" dxfId="238">
      <formula>AND($AD26=1,$AC26=1)</formula>
    </cfRule>
    <cfRule type="expression" priority="121" dxfId="237">
      <formula>$AD26=1</formula>
    </cfRule>
  </conditionalFormatting>
  <conditionalFormatting sqref="B95:G112">
    <cfRule type="expression" priority="122" dxfId="236">
      <formula>$AC95=1</formula>
    </cfRule>
  </conditionalFormatting>
  <conditionalFormatting sqref="C117:C186 C9:C111 D123:D147">
    <cfRule type="expression" priority="98" dxfId="235">
      <formula>AND($R9="X",$B9&lt;&gt;"")</formula>
    </cfRule>
  </conditionalFormatting>
  <conditionalFormatting sqref="C155">
    <cfRule type="expression" priority="44" dxfId="234">
      <formula>OR($AD155="X",$AC155="X")</formula>
    </cfRule>
    <cfRule type="expression" priority="46" dxfId="233">
      <formula>$AD155=1</formula>
    </cfRule>
    <cfRule type="expression" priority="45" dxfId="232">
      <formula>AND($AD155=1,$AC155=1)</formula>
    </cfRule>
  </conditionalFormatting>
  <conditionalFormatting sqref="C113:D116">
    <cfRule type="expression" priority="124" dxfId="231">
      <formula>AND($R113="X",OR(#REF!&lt;&gt;"",$B113&lt;&gt;""))</formula>
    </cfRule>
  </conditionalFormatting>
  <conditionalFormatting sqref="D9:D111">
    <cfRule type="expression" priority="93" dxfId="230">
      <formula>AND($R9="X",OR($B9&lt;&gt;"",$C9&lt;&gt;""))</formula>
    </cfRule>
  </conditionalFormatting>
  <conditionalFormatting sqref="D117:D120 E120:E122 D149:D173 D175:D186 C179">
    <cfRule type="expression" priority="131" dxfId="229">
      <formula>AND($R117="X",OR($B117&lt;&gt;"",$C117&lt;&gt;""))</formula>
    </cfRule>
  </conditionalFormatting>
  <conditionalFormatting sqref="D121:D122">
    <cfRule type="expression" priority="75" dxfId="228">
      <formula>AND($R121="X",OR(#REF!&lt;&gt;"",$B121&lt;&gt;""))</formula>
    </cfRule>
  </conditionalFormatting>
  <conditionalFormatting sqref="D148">
    <cfRule type="expression" priority="37" dxfId="227">
      <formula>AND($AD148=1,$AC148=1)</formula>
    </cfRule>
    <cfRule type="expression" priority="38" dxfId="226">
      <formula>$AD148=1</formula>
    </cfRule>
    <cfRule type="expression" priority="36" dxfId="225">
      <formula>OR($AD148="X",$AC148="X")</formula>
    </cfRule>
    <cfRule type="expression" priority="35" dxfId="224">
      <formula>$AC148=1</formula>
    </cfRule>
  </conditionalFormatting>
  <conditionalFormatting sqref="D155">
    <cfRule type="expression" priority="40" dxfId="223">
      <formula>AND($R155="X",$B155&lt;&gt;"")</formula>
    </cfRule>
    <cfRule type="expression" priority="43" dxfId="222">
      <formula>$AD155=1</formula>
    </cfRule>
    <cfRule type="expression" priority="42" dxfId="221">
      <formula>AND($AD155=1,$AC155=1)</formula>
    </cfRule>
    <cfRule type="expression" priority="41" dxfId="220">
      <formula>OR($AD155="X",$AC155="X")</formula>
    </cfRule>
  </conditionalFormatting>
  <conditionalFormatting sqref="D174">
    <cfRule type="expression" priority="659" dxfId="219">
      <formula>AND($R174="X",OR($B174&lt;&gt;"",#REF!&lt;&gt;""))</formula>
    </cfRule>
  </conditionalFormatting>
  <conditionalFormatting sqref="D178">
    <cfRule type="expression" priority="26" dxfId="218">
      <formula>$AC178=1</formula>
    </cfRule>
    <cfRule type="expression" priority="27" dxfId="217">
      <formula>AND($R178="X",OR($B178&lt;&gt;"",$C178&lt;&gt;"",$D178&lt;&gt;"",$E178&lt;&gt;""))</formula>
    </cfRule>
    <cfRule type="expression" priority="28" dxfId="216">
      <formula>AND($AD178=1,$AC178=1)</formula>
    </cfRule>
    <cfRule type="expression" priority="22" dxfId="215">
      <formula>AND($AD178=1,$AC178=1)</formula>
    </cfRule>
    <cfRule type="expression" priority="30" dxfId="214">
      <formula>AND($R178="X",OR($B178&lt;&gt;"",$C178&lt;&gt;"",$D178&lt;&gt;""))</formula>
    </cfRule>
    <cfRule type="expression" priority="29" dxfId="213">
      <formula>$AD178=1</formula>
    </cfRule>
    <cfRule type="expression" priority="20" dxfId="212">
      <formula>$AC178=1</formula>
    </cfRule>
    <cfRule type="expression" priority="21" dxfId="211">
      <formula>AND($R178="X",OR($B178&lt;&gt;"",$C178&lt;&gt;"",$D178&lt;&gt;"",$E178&lt;&gt;""))</formula>
    </cfRule>
    <cfRule type="expression" priority="23" dxfId="210">
      <formula>$AD178=1</formula>
    </cfRule>
    <cfRule type="expression" priority="24" dxfId="209">
      <formula>AND($R178="X",OR($B178&lt;&gt;"",$C178&lt;&gt;"",$D178&lt;&gt;""))</formula>
    </cfRule>
  </conditionalFormatting>
  <conditionalFormatting sqref="D148:E148 C112:G112">
    <cfRule type="expression" priority="108" dxfId="208">
      <formula>AND($R112="X",$B112&lt;&gt;"")</formula>
    </cfRule>
  </conditionalFormatting>
  <conditionalFormatting sqref="E9:E111">
    <cfRule type="expression" priority="99" dxfId="207">
      <formula>AND($R9="X",OR($B9&lt;&gt;"",$C9&lt;&gt;"",$D9&lt;&gt;""))</formula>
    </cfRule>
  </conditionalFormatting>
  <conditionalFormatting sqref="E79">
    <cfRule type="expression" priority="8" dxfId="206">
      <formula>AND($R79="X",OR($B79&lt;&gt;"",$C79&lt;&gt;"",$D79&lt;&gt;"",$E79&lt;&gt;""))</formula>
    </cfRule>
    <cfRule type="expression" priority="10" dxfId="205">
      <formula>$AD79=1</formula>
    </cfRule>
    <cfRule type="expression" priority="11" dxfId="204">
      <formula>AND($R79="X",OR($B79&lt;&gt;"",$C79&lt;&gt;"",$E79&lt;&gt;"",#REF!&lt;&gt;""))</formula>
    </cfRule>
    <cfRule type="expression" priority="9" dxfId="203">
      <formula>AND($AD79=1,$AC79=1)</formula>
    </cfRule>
  </conditionalFormatting>
  <conditionalFormatting sqref="E82">
    <cfRule type="expression" priority="6" dxfId="202">
      <formula>AND($R82="X",OR($B82&lt;&gt;"",$C82&lt;&gt;"",$E82&lt;&gt;"",#REF!&lt;&gt;""))</formula>
    </cfRule>
    <cfRule type="expression" priority="5" dxfId="201">
      <formula>$AC82=1</formula>
    </cfRule>
    <cfRule type="expression" priority="4" dxfId="200">
      <formula>$AD82=1</formula>
    </cfRule>
    <cfRule type="expression" priority="3" dxfId="199">
      <formula>AND($AD82=1,$AC82=1)</formula>
    </cfRule>
    <cfRule type="expression" priority="2" dxfId="198">
      <formula>AND($R82="X",OR($B82&lt;&gt;"",$C82&lt;&gt;"",$D82&lt;&gt;"",$E82&lt;&gt;""))</formula>
    </cfRule>
    <cfRule type="expression" priority="7" dxfId="197">
      <formula>$AC82=1</formula>
    </cfRule>
  </conditionalFormatting>
  <conditionalFormatting sqref="E101">
    <cfRule type="expression" priority="15" dxfId="196">
      <formula>$AC101=1</formula>
    </cfRule>
    <cfRule type="expression" priority="16" dxfId="195">
      <formula>AND($R101="X",OR($B101&lt;&gt;"",$C101&lt;&gt;"",$E101&lt;&gt;"",#REF!&lt;&gt;""))</formula>
    </cfRule>
    <cfRule type="expression" priority="13" dxfId="194">
      <formula>AND($AD101=1,$AC101=1)</formula>
    </cfRule>
    <cfRule type="expression" priority="12" dxfId="193">
      <formula>AND($R101="X",OR($B101&lt;&gt;"",$C101&lt;&gt;"",$D101&lt;&gt;"",$E101&lt;&gt;""))</formula>
    </cfRule>
    <cfRule type="expression" priority="14" dxfId="192">
      <formula>$AD101=1</formula>
    </cfRule>
  </conditionalFormatting>
  <conditionalFormatting sqref="E113:E116">
    <cfRule type="expression" priority="125" dxfId="191">
      <formula>AND($R113="X",OR(#REF!&lt;&gt;"",$B113&lt;&gt;"",$C113&lt;&gt;""))</formula>
    </cfRule>
  </conditionalFormatting>
  <conditionalFormatting sqref="E117:E120 E123:E147 E149:E173 E175:E186">
    <cfRule type="expression" priority="143" dxfId="190">
      <formula>AND($R117="X",OR($B117&lt;&gt;"",$C117&lt;&gt;"",$D117&lt;&gt;""))</formula>
    </cfRule>
  </conditionalFormatting>
  <conditionalFormatting sqref="E139">
    <cfRule type="expression" priority="19" dxfId="189">
      <formula>$AC139=1</formula>
    </cfRule>
    <cfRule type="expression" priority="18" dxfId="188">
      <formula>AND($R139="X",OR($B139&lt;&gt;"",$C139&lt;&gt;"",$E139&lt;&gt;"",#REF!&lt;&gt;""))</formula>
    </cfRule>
    <cfRule type="expression" priority="17" dxfId="187">
      <formula>AND($R139="X",OR($B139&lt;&gt;"",$C139&lt;&gt;"",$D139&lt;&gt;"",$E139&lt;&gt;""))</formula>
    </cfRule>
  </conditionalFormatting>
  <conditionalFormatting sqref="E157">
    <cfRule type="expression" priority="51" dxfId="186">
      <formula>AND($R157="X",#REF!&lt;&gt;"")</formula>
    </cfRule>
    <cfRule type="expression" priority="50" dxfId="185">
      <formula>$AC157=1</formula>
    </cfRule>
    <cfRule type="expression" priority="49" dxfId="184">
      <formula>$AD157=1</formula>
    </cfRule>
    <cfRule type="expression" priority="47" dxfId="183">
      <formula>OR($AD157="X",$AC157="X")</formula>
    </cfRule>
    <cfRule type="expression" priority="48" dxfId="182">
      <formula>AND($AD157=1,$AC157=1)</formula>
    </cfRule>
  </conditionalFormatting>
  <conditionalFormatting sqref="E174">
    <cfRule type="expression" priority="677" dxfId="181">
      <formula>AND($R174="X",OR($B174&lt;&gt;"",#REF!&lt;&gt;"",$D174&lt;&gt;""))</formula>
    </cfRule>
  </conditionalFormatting>
  <conditionalFormatting sqref="E177">
    <cfRule type="expression" priority="34" dxfId="180">
      <formula>$AD177=1</formula>
    </cfRule>
    <cfRule type="expression" priority="33" dxfId="179">
      <formula>AND($AD177=1,$AC177=1)</formula>
    </cfRule>
    <cfRule type="expression" priority="32" dxfId="178">
      <formula>AND($R177="X",OR($B177&lt;&gt;"",$C177&lt;&gt;"",$D177&lt;&gt;"",$E177&lt;&gt;""))</formula>
    </cfRule>
    <cfRule type="expression" priority="31" dxfId="177">
      <formula>$AC177=1</formula>
    </cfRule>
  </conditionalFormatting>
  <conditionalFormatting sqref="F9:F111">
    <cfRule type="expression" priority="100" dxfId="176">
      <formula>AND($R9="X",OR($B9&lt;&gt;"",$C9&lt;&gt;"",$D9&lt;&gt;"",$E9&lt;&gt;""))</formula>
    </cfRule>
  </conditionalFormatting>
  <conditionalFormatting sqref="F113:F116">
    <cfRule type="expression" priority="126" dxfId="175">
      <formula>AND($R113="X",OR(#REF!&lt;&gt;"",$B113&lt;&gt;"",$C113&lt;&gt;"",$E113&lt;&gt;""))</formula>
    </cfRule>
  </conditionalFormatting>
  <conditionalFormatting sqref="F117:F120 F123:F173 F175:F186">
    <cfRule type="expression" priority="144" dxfId="174">
      <formula>AND($R117="X",OR($B117&lt;&gt;"",$C117&lt;&gt;"",$D117&lt;&gt;"",$E117&lt;&gt;""))</formula>
    </cfRule>
  </conditionalFormatting>
  <conditionalFormatting sqref="F120:F122">
    <cfRule type="expression" priority="129" dxfId="173">
      <formula>AND($R120="X",OR($B120&lt;&gt;"",$C120&lt;&gt;"",$E120&lt;&gt;"",#REF!&lt;&gt;""))</formula>
    </cfRule>
  </conditionalFormatting>
  <conditionalFormatting sqref="F141:F142">
    <cfRule type="expression" priority="25" dxfId="172">
      <formula>AND($R141="X",OR($B141&lt;&gt;"",$C141&lt;&gt;"",$D141&lt;&gt;""))</formula>
    </cfRule>
  </conditionalFormatting>
  <conditionalFormatting sqref="F147">
    <cfRule type="expression" priority="1" dxfId="171">
      <formula>AND($R147="X",OR($B147&lt;&gt;"",$C147&lt;&gt;"",$E147&lt;&gt;"",#REF!&lt;&gt;""))</formula>
    </cfRule>
  </conditionalFormatting>
  <conditionalFormatting sqref="F174">
    <cfRule type="expression" priority="678" dxfId="170">
      <formula>AND($R174="X",OR($B174&lt;&gt;"",#REF!&lt;&gt;"",$D174&lt;&gt;"",$E174&lt;&gt;""))</formula>
    </cfRule>
  </conditionalFormatting>
  <conditionalFormatting sqref="F148:G148">
    <cfRule type="expression" priority="699" dxfId="169">
      <formula>AND($R148="X",OR($B148&lt;&gt;"",$C148&lt;&gt;"",$E148&lt;&gt;"",#REF!&lt;&gt;""))</formula>
    </cfRule>
  </conditionalFormatting>
  <conditionalFormatting sqref="G9:G111">
    <cfRule type="expression" priority="101" dxfId="168">
      <formula>AND($R9="X",OR($B9&lt;&gt;"",$C9&lt;&gt;"",$D9&lt;&gt;"",$E9&lt;&gt;"",$F9&lt;&gt;""))</formula>
    </cfRule>
  </conditionalFormatting>
  <conditionalFormatting sqref="G113:G116">
    <cfRule type="expression" priority="127" dxfId="167">
      <formula>AND($R113="X",OR(#REF!&lt;&gt;"",$B113&lt;&gt;"",$C113&lt;&gt;"",$E113&lt;&gt;"",$F113&lt;&gt;""))</formula>
    </cfRule>
  </conditionalFormatting>
  <conditionalFormatting sqref="G117:G120 G123:G147 G149:G173 G175:G186">
    <cfRule type="expression" priority="145" dxfId="166">
      <formula>AND($R117="X",OR($B117&lt;&gt;"",$C117&lt;&gt;"",$D117&lt;&gt;"",$E117&lt;&gt;"",$F117&lt;&gt;""))</formula>
    </cfRule>
  </conditionalFormatting>
  <conditionalFormatting sqref="G120:G122">
    <cfRule type="expression" priority="130" dxfId="165">
      <formula>AND($R120="X",OR($B120&lt;&gt;"",$C120&lt;&gt;"",$E120&lt;&gt;"",#REF!&lt;&gt;"",$F120&lt;&gt;""))</formula>
    </cfRule>
  </conditionalFormatting>
  <conditionalFormatting sqref="G148">
    <cfRule type="expression" priority="39" dxfId="164">
      <formula>AND($R148="X",OR($B148&lt;&gt;"",$C148&lt;&gt;"",$D148&lt;&gt;"",$E148&lt;&gt;""))</formula>
    </cfRule>
    <cfRule type="expression" priority="701" dxfId="163">
      <formula>AND($R148="X",OR($B148&lt;&gt;"",$C148&lt;&gt;"",$E148&lt;&gt;"",#REF!&lt;&gt;"",$F148&lt;&gt;""))</formula>
    </cfRule>
  </conditionalFormatting>
  <conditionalFormatting sqref="G174">
    <cfRule type="expression" priority="679" dxfId="162">
      <formula>AND($R174="X",OR($B174&lt;&gt;"",#REF!&lt;&gt;"",$D174&lt;&gt;"",$E174&lt;&gt;"",$F174&lt;&gt;""))</formula>
    </cfRule>
  </conditionalFormatting>
  <conditionalFormatting sqref="H188:H189 H209:H1049">
    <cfRule type="expression" priority="260" dxfId="161">
      <formula>$Q188="X"</formula>
    </cfRule>
  </conditionalFormatting>
  <conditionalFormatting sqref="I9:I110 I112:I119 I121:I173 I175:I186">
    <cfRule type="expression" priority="97" dxfId="160">
      <formula>$R9="X"</formula>
    </cfRule>
  </conditionalFormatting>
  <conditionalFormatting sqref="Q9:Q186">
    <cfRule type="cellIs" priority="96" dxfId="159" operator="equal">
      <formula>"0..1"</formula>
    </cfRule>
    <cfRule type="cellIs" priority="94" dxfId="158" operator="equal">
      <formula>"1..1"</formula>
    </cfRule>
    <cfRule type="cellIs" priority="95" dxfId="157" operator="equal">
      <formula>"0..n"</formula>
    </cfRule>
  </conditionalFormatting>
  <hyperlinks>
    <hyperlink r:id="rId1" ref="I107"/>
  </hyperlinks>
  <pageMargins left="0.69999999999999996" right="0.69999999999999996" top="0.29999999999999999" bottom="0.42500000000000004" header="0.29999999999999999" footer="0.29999999999999999"/>
  <pageSetup paperSize="9" orientation="portrait" horizontalDpi="300" verticalDpi="300"/>
  <headerFooter>
    <oddFooter>&amp;C&amp;1#&amp;"Calibri,Normal"&amp;9&amp;K000000Confidential</oddFooter>
  </headerFooter>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dataBar" priority="255" id="{00940049-00B0-4AC4-871E-0021000900F7}">
            <x14:dataBar maxLength="100" minLength="0" border="1"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8" workbookViewId="0">
      <selection activeCell="A2" sqref="A2"/>
    </sheetView>
  </sheetViews>
  <sheetFormatPr defaultColWidth="9.5" defaultRowHeight="12" customHeight="1"/>
  <cols>
    <col customWidth="1" min="1" max="1" style="128" width="4.5"/>
    <col customWidth="1" min="2" max="2" style="128" width="17.625"/>
    <col customWidth="1" min="3" max="3" style="128" width="31.875"/>
    <col customWidth="1" min="4" max="4" style="128" width="41.625"/>
    <col customWidth="1" min="5" max="5" style="128" width="23.625"/>
    <col customWidth="1" min="6" max="6" style="128" width="8.625"/>
    <col customWidth="1" min="7" max="7" style="96" width="7.375"/>
    <col customWidth="1" min="8" max="8" style="96" width="92"/>
    <col customWidth="1" min="9" max="9" style="225" width="22.375"/>
    <col customWidth="1" min="10" max="10" style="96" width="12"/>
    <col customWidth="1" min="11" max="11" style="159" width="16.125"/>
    <col customWidth="1" min="12" max="12" style="96" width="8.5"/>
    <col customWidth="1" min="13" max="13" style="96" width="12"/>
    <col customWidth="1" min="14" max="14" style="96" width="9.875"/>
    <col customWidth="1" min="15" max="15" style="96" width="11"/>
    <col customWidth="1" min="16" max="16" style="173" width="3.5"/>
    <col customWidth="1" min="17" max="17" style="96" width="10.5"/>
    <col customWidth="1" min="18" max="18" style="96" width="2.5"/>
    <col customWidth="1" min="19" max="19" style="96" width="18.5"/>
    <col customWidth="1" min="20" max="20" style="283" width="11.875"/>
    <col customWidth="1" min="21" max="23" style="96" width="16"/>
    <col customWidth="1" min="24" max="24" width="2.375"/>
    <col customWidth="1" min="25" max="25" style="179" width="22.625"/>
    <col customWidth="1" min="26" max="26" style="96" width="22"/>
    <col customWidth="1" min="27" max="27" style="159" width="24.5"/>
    <col customWidth="1" min="28" max="28" style="96" width="17.5"/>
    <col min="29" max="29" width="9"/>
    <col customWidth="1" min="30" max="30" style="96" width="8"/>
    <col customWidth="1" min="31" max="31" style="128" width="8.875"/>
    <col min="32" max="32" width="9"/>
    <col min="33" max="1013" style="128" width="9"/>
    <col customWidth="1" min="1014" max="1014" style="128" width="9"/>
    <col customWidth="1" min="1015" max="1016" width="9"/>
  </cols>
  <sheetData>
    <row r="1" ht="13.5" customHeight="1">
      <c r="A1" s="228" t="s">
        <v>1382</v>
      </c>
      <c r="C1" s="129" t="s">
        <v>813</v>
      </c>
      <c r="E1" s="150" t="s">
        <v>814</v>
      </c>
      <c r="F1" s="157">
        <f>createCase2[[#Totals],[Métier]] / createCase2[[#Totals],[ID]]</f>
        <v>0</v>
      </c>
      <c r="G1" s="128"/>
      <c r="H1" s="429" t="s">
        <v>911</v>
      </c>
      <c r="I1" s="429"/>
      <c r="J1" s="429"/>
      <c r="O1" s="430" t="s">
        <v>816</v>
      </c>
      <c r="P1" s="430"/>
      <c r="AC1" s="96"/>
      <c r="AE1"/>
      <c r="AF1" s="128"/>
      <c r="ALZ1"/>
    </row>
    <row r="2" ht="13.5" customHeight="1">
      <c r="C2" s="141" t="s">
        <v>818</v>
      </c>
      <c r="D2" s="290"/>
      <c r="E2" s="152" t="s">
        <v>819</v>
      </c>
      <c r="F2" s="157">
        <f>createCase2[[#Totals],[NexSIS]] / createCase2[[#Totals],[ID]]</f>
        <v>0</v>
      </c>
      <c r="G2" s="128"/>
      <c r="H2" s="429"/>
      <c r="I2" s="429"/>
      <c r="J2" s="429"/>
      <c r="AC2" s="96"/>
      <c r="AE2"/>
      <c r="AF2" s="128"/>
      <c r="ALZ2"/>
    </row>
    <row r="3" ht="13.5" customHeight="1">
      <c r="C3" s="142" t="s">
        <v>821</v>
      </c>
      <c r="E3" s="151" t="s">
        <v>822</v>
      </c>
      <c r="G3" s="128"/>
      <c r="AC3" s="96"/>
      <c r="AE3"/>
      <c r="AF3" s="128"/>
      <c r="ALZ3"/>
    </row>
    <row r="4" ht="13.5" customHeight="1">
      <c r="C4" s="143" t="s">
        <v>824</v>
      </c>
      <c r="E4" s="153" t="s">
        <v>825</v>
      </c>
      <c r="G4" s="137"/>
      <c r="AC4" s="96"/>
      <c r="AE4"/>
      <c r="AF4" s="128"/>
      <c r="ALZ4"/>
    </row>
    <row r="5"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ht="13.5" customHeight="1">
      <c r="C6" s="144" t="s">
        <v>827</v>
      </c>
      <c r="D6" s="138"/>
      <c r="F6" s="138"/>
      <c r="AC6" s="96"/>
      <c r="AE6"/>
      <c r="AF6" s="128"/>
      <c r="ALZ6"/>
    </row>
    <row r="7" ht="13.5" customHeight="1">
      <c r="A7"/>
      <c r="B7"/>
      <c r="C7" s="138"/>
      <c r="D7" s="138"/>
      <c r="E7" s="138"/>
      <c r="F7" s="138"/>
      <c r="L7" s="431" t="s">
        <v>828</v>
      </c>
      <c r="M7" s="431"/>
      <c r="N7" s="431"/>
      <c r="O7" s="431"/>
      <c r="V7" s="432" t="s">
        <v>829</v>
      </c>
      <c r="W7" s="432"/>
      <c r="AC7" s="431" t="s">
        <v>830</v>
      </c>
      <c r="AD7" s="431"/>
      <c r="AE7"/>
      <c r="AF7" s="128"/>
      <c r="ALZ7"/>
    </row>
    <row r="8"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224" customFormat="1" ht="14.25" customHeight="1">
      <c r="A9" s="225">
        <v>1</v>
      </c>
      <c r="B9" s="240" t="s">
        <v>1380</v>
      </c>
      <c r="C9" s="217"/>
      <c r="D9" s="242"/>
      <c r="E9" s="242"/>
      <c r="F9" s="242"/>
      <c r="G9" s="242"/>
      <c r="H9" s="400" t="s">
        <v>1381</v>
      </c>
      <c r="I9" s="411"/>
      <c r="J9" s="400"/>
      <c r="K9" s="263" t="s">
        <v>1382</v>
      </c>
      <c r="L9" s="400"/>
      <c r="M9" s="400"/>
      <c r="N9" s="400"/>
      <c r="O9" s="400"/>
      <c r="P9" s="404"/>
      <c r="Q9" s="400" t="s">
        <v>823</v>
      </c>
      <c r="R9" s="400" t="s">
        <v>864</v>
      </c>
      <c r="S9" s="263" t="s">
        <v>1382</v>
      </c>
      <c r="T9" s="405"/>
      <c r="U9" s="261"/>
      <c r="V9" s="262"/>
      <c r="W9" s="262" t="s">
        <v>864</v>
      </c>
      <c r="X9" s="232"/>
      <c r="Y9" s="407"/>
      <c r="Z9" s="400"/>
      <c r="AA9" s="246"/>
      <c r="AB9" s="400"/>
      <c r="AC9" s="405"/>
      <c r="AD9" s="405"/>
    </row>
    <row r="10" s="224" customFormat="1" ht="13.5" customHeight="1">
      <c r="A10" s="225">
        <v>2</v>
      </c>
      <c r="B10" s="240"/>
      <c r="C10" s="217" t="s">
        <v>1383</v>
      </c>
      <c r="D10" s="242"/>
      <c r="E10" s="242"/>
      <c r="F10" s="242"/>
      <c r="G10" s="242"/>
      <c r="H10" s="400" t="s">
        <v>1384</v>
      </c>
      <c r="I10" s="411"/>
      <c r="J10" s="400"/>
      <c r="K10" s="263" t="s">
        <v>1385</v>
      </c>
      <c r="L10" s="400"/>
      <c r="M10" s="400"/>
      <c r="N10" s="400"/>
      <c r="O10" s="400"/>
      <c r="P10" s="404"/>
      <c r="Q10" s="400" t="s">
        <v>820</v>
      </c>
      <c r="R10" s="400"/>
      <c r="S10" s="267" t="s">
        <v>863</v>
      </c>
      <c r="T10" s="405"/>
      <c r="U10" s="413"/>
      <c r="V10" s="406"/>
      <c r="W10" s="262" t="s">
        <v>864</v>
      </c>
      <c r="X10" s="232"/>
      <c r="Y10" s="407"/>
      <c r="Z10" s="400"/>
      <c r="AA10" s="408"/>
      <c r="AB10" s="400"/>
      <c r="AC10" s="405"/>
      <c r="AD10" s="405"/>
    </row>
    <row r="11" s="224" customFormat="1" ht="13.5" customHeight="1">
      <c r="A11" s="225">
        <v>3</v>
      </c>
      <c r="B11" s="240"/>
      <c r="C11" s="217" t="s">
        <v>1386</v>
      </c>
      <c r="D11" s="242"/>
      <c r="E11" s="242"/>
      <c r="F11" s="242"/>
      <c r="G11" s="242"/>
      <c r="H11" s="400"/>
      <c r="I11" s="411"/>
      <c r="J11" s="400"/>
      <c r="K11" s="263" t="s">
        <v>1388</v>
      </c>
      <c r="L11" s="400"/>
      <c r="M11" s="400"/>
      <c r="N11" s="400"/>
      <c r="O11" s="400"/>
      <c r="P11" s="404"/>
      <c r="Q11" s="400" t="s">
        <v>823</v>
      </c>
      <c r="R11" s="400" t="s">
        <v>864</v>
      </c>
      <c r="S11" s="381" t="s">
        <v>1388</v>
      </c>
      <c r="T11" s="405"/>
      <c r="U11" s="261"/>
      <c r="V11" s="262"/>
      <c r="W11" s="262" t="s">
        <v>864</v>
      </c>
      <c r="X11" s="232"/>
      <c r="Y11" s="407"/>
      <c r="Z11" s="400" t="s">
        <v>1389</v>
      </c>
      <c r="AA11" s="246"/>
      <c r="AB11" s="400"/>
      <c r="AC11" s="405"/>
      <c r="AD11" s="405"/>
    </row>
    <row r="12" s="224" customFormat="1" ht="13.5" customHeight="1">
      <c r="A12" s="225">
        <v>4</v>
      </c>
      <c r="B12" s="240"/>
      <c r="C12" s="217"/>
      <c r="D12" s="242" t="s">
        <v>1390</v>
      </c>
      <c r="E12" s="242"/>
      <c r="F12" s="242"/>
      <c r="G12" s="242"/>
      <c r="H12" s="400" t="s">
        <v>1391</v>
      </c>
      <c r="I12" s="403"/>
      <c r="J12" s="400"/>
      <c r="K12" s="263" t="s">
        <v>1393</v>
      </c>
      <c r="L12" s="400"/>
      <c r="M12" s="400"/>
      <c r="N12" s="400"/>
      <c r="O12" s="400"/>
      <c r="P12" s="404"/>
      <c r="Q12" s="400" t="s">
        <v>823</v>
      </c>
      <c r="R12" s="400" t="s">
        <v>864</v>
      </c>
      <c r="S12" s="380" t="s">
        <v>1393</v>
      </c>
      <c r="T12" s="405"/>
      <c r="U12" s="413"/>
      <c r="V12" s="406"/>
      <c r="W12" s="262" t="s">
        <v>864</v>
      </c>
      <c r="X12" s="232"/>
      <c r="Y12" s="407"/>
      <c r="Z12" s="400"/>
      <c r="AA12" s="408"/>
      <c r="AB12" s="400"/>
      <c r="AC12" s="405"/>
      <c r="AD12" s="405"/>
    </row>
    <row r="13" s="224" customFormat="1" ht="13.5" customHeight="1">
      <c r="A13" s="225">
        <v>5</v>
      </c>
      <c r="B13" s="240"/>
      <c r="C13" s="217"/>
      <c r="D13" s="242"/>
      <c r="E13" s="242" t="s">
        <v>1394</v>
      </c>
      <c r="F13" s="242"/>
      <c r="G13" s="242"/>
      <c r="H13" s="400" t="s">
        <v>1395</v>
      </c>
      <c r="I13" s="411" t="s">
        <v>1396</v>
      </c>
      <c r="J13" s="400"/>
      <c r="K13" s="263" t="s">
        <v>908</v>
      </c>
      <c r="L13" s="400"/>
      <c r="M13" s="400"/>
      <c r="N13" s="400"/>
      <c r="O13" s="400"/>
      <c r="P13" s="404"/>
      <c r="Q13" s="400" t="s">
        <v>820</v>
      </c>
      <c r="R13" s="400"/>
      <c r="S13" s="400" t="s">
        <v>863</v>
      </c>
      <c r="T13" s="405" t="s">
        <v>864</v>
      </c>
      <c r="U13" s="261" t="s">
        <v>1397</v>
      </c>
      <c r="V13" s="262"/>
      <c r="W13" s="262" t="s">
        <v>864</v>
      </c>
      <c r="X13" s="232"/>
      <c r="Y13" s="407"/>
      <c r="Z13" s="400" t="s">
        <v>1285</v>
      </c>
      <c r="AA13" s="246"/>
      <c r="AB13" s="400"/>
      <c r="AC13" s="405"/>
      <c r="AD13" s="405"/>
    </row>
    <row r="14" s="224" customFormat="1" ht="13.5" customHeight="1">
      <c r="A14" s="225">
        <v>6</v>
      </c>
      <c r="B14" s="240"/>
      <c r="C14" s="217"/>
      <c r="D14" s="242"/>
      <c r="E14" s="242" t="s">
        <v>1179</v>
      </c>
      <c r="F14" s="242"/>
      <c r="G14" s="242"/>
      <c r="H14" s="400" t="s">
        <v>1398</v>
      </c>
      <c r="I14" s="411" t="s">
        <v>1323</v>
      </c>
      <c r="J14" s="400"/>
      <c r="K14" s="263" t="s">
        <v>1599</v>
      </c>
      <c r="L14" s="400"/>
      <c r="M14" s="400"/>
      <c r="N14" s="400"/>
      <c r="O14" s="400"/>
      <c r="P14" s="404"/>
      <c r="Q14" s="400" t="s">
        <v>820</v>
      </c>
      <c r="R14" s="400"/>
      <c r="S14" s="400" t="s">
        <v>863</v>
      </c>
      <c r="T14" s="405"/>
      <c r="U14" s="261"/>
      <c r="V14" s="262"/>
      <c r="W14" s="262" t="s">
        <v>864</v>
      </c>
      <c r="X14" s="232"/>
      <c r="Y14" s="407"/>
      <c r="Z14" s="400"/>
      <c r="AA14" s="246"/>
      <c r="AB14" s="400"/>
      <c r="AC14" s="405"/>
      <c r="AD14" s="405"/>
    </row>
    <row r="15" s="224" customFormat="1" ht="13.5" customHeight="1">
      <c r="A15" s="225">
        <v>7</v>
      </c>
      <c r="B15" s="240"/>
      <c r="C15" s="217"/>
      <c r="D15" s="217" t="s">
        <v>1400</v>
      </c>
      <c r="E15" s="242"/>
      <c r="F15" s="242"/>
      <c r="G15" s="242"/>
      <c r="H15" s="400" t="s">
        <v>1401</v>
      </c>
      <c r="I15" s="411"/>
      <c r="J15" s="400"/>
      <c r="K15" s="263" t="s">
        <v>1402</v>
      </c>
      <c r="L15" s="400"/>
      <c r="M15" s="400"/>
      <c r="N15" s="400"/>
      <c r="O15" s="400"/>
      <c r="P15" s="404"/>
      <c r="Q15" s="400" t="s">
        <v>817</v>
      </c>
      <c r="R15" s="400" t="s">
        <v>864</v>
      </c>
      <c r="S15" s="381" t="s">
        <v>1402</v>
      </c>
      <c r="T15" s="405"/>
      <c r="U15" s="261"/>
      <c r="V15" s="262"/>
      <c r="W15" s="262" t="s">
        <v>864</v>
      </c>
      <c r="X15" s="232"/>
      <c r="Y15" s="407"/>
      <c r="Z15" s="400"/>
      <c r="AA15" s="246"/>
      <c r="AB15" s="400"/>
      <c r="AC15" s="405"/>
      <c r="AD15" s="405"/>
    </row>
    <row r="16" s="224" customFormat="1" ht="13.5" customHeight="1">
      <c r="A16" s="225">
        <v>8</v>
      </c>
      <c r="B16" s="240"/>
      <c r="C16" s="217"/>
      <c r="D16" s="217"/>
      <c r="E16" s="242" t="s">
        <v>1403</v>
      </c>
      <c r="F16" s="242"/>
      <c r="G16" s="242"/>
      <c r="H16" s="400" t="s">
        <v>1401</v>
      </c>
      <c r="I16" s="411"/>
      <c r="J16" s="400"/>
      <c r="K16" s="263" t="s">
        <v>1600</v>
      </c>
      <c r="L16" s="400"/>
      <c r="M16" s="400"/>
      <c r="N16" s="400"/>
      <c r="O16" s="400"/>
      <c r="P16" s="404"/>
      <c r="Q16" s="400" t="s">
        <v>817</v>
      </c>
      <c r="R16" s="400"/>
      <c r="S16" s="400" t="s">
        <v>863</v>
      </c>
      <c r="T16" s="405" t="s">
        <v>864</v>
      </c>
      <c r="U16" s="261"/>
      <c r="V16" s="262"/>
      <c r="W16" s="262" t="s">
        <v>864</v>
      </c>
      <c r="X16" s="232"/>
      <c r="Y16" s="407"/>
      <c r="Z16" s="400"/>
      <c r="AA16" s="246"/>
      <c r="AB16" s="400"/>
      <c r="AC16" s="405"/>
      <c r="AD16" s="405"/>
    </row>
    <row r="17" s="224" customFormat="1" ht="13.5" customHeight="1">
      <c r="A17" s="225">
        <v>9</v>
      </c>
      <c r="B17" s="240"/>
      <c r="C17" s="217"/>
      <c r="D17" s="217"/>
      <c r="E17" s="242" t="s">
        <v>1406</v>
      </c>
      <c r="F17" s="242"/>
      <c r="G17" s="242"/>
      <c r="H17" s="400" t="s">
        <v>1407</v>
      </c>
      <c r="I17" s="411"/>
      <c r="J17" s="400"/>
      <c r="K17" s="263" t="s">
        <v>1601</v>
      </c>
      <c r="L17" s="400"/>
      <c r="M17" s="400"/>
      <c r="N17" s="400"/>
      <c r="O17" s="400"/>
      <c r="P17" s="404"/>
      <c r="Q17" s="400" t="s">
        <v>817</v>
      </c>
      <c r="R17" s="400"/>
      <c r="S17" s="400" t="s">
        <v>863</v>
      </c>
      <c r="T17" s="405" t="s">
        <v>864</v>
      </c>
      <c r="U17" s="261"/>
      <c r="V17" s="262"/>
      <c r="W17" s="262" t="s">
        <v>864</v>
      </c>
      <c r="X17" s="232"/>
      <c r="Y17" s="407"/>
      <c r="Z17" s="400"/>
      <c r="AA17" s="246"/>
      <c r="AB17" s="400"/>
      <c r="AC17" s="405"/>
      <c r="AD17" s="405"/>
    </row>
    <row r="18" s="224" customFormat="1" ht="13.5" customHeight="1">
      <c r="A18" s="225">
        <v>10</v>
      </c>
      <c r="B18" s="240"/>
      <c r="C18" s="217"/>
      <c r="D18" s="217" t="s">
        <v>1409</v>
      </c>
      <c r="E18" s="242"/>
      <c r="F18" s="242"/>
      <c r="G18" s="242"/>
      <c r="H18" s="400" t="s">
        <v>1410</v>
      </c>
      <c r="I18" s="411"/>
      <c r="J18" s="400"/>
      <c r="K18" s="263" t="s">
        <v>1602</v>
      </c>
      <c r="L18" s="400"/>
      <c r="M18" s="400"/>
      <c r="N18" s="400"/>
      <c r="O18" s="400"/>
      <c r="P18" s="404"/>
      <c r="Q18" s="400" t="s">
        <v>817</v>
      </c>
      <c r="R18" s="400" t="s">
        <v>864</v>
      </c>
      <c r="S18" s="380" t="s">
        <v>1411</v>
      </c>
      <c r="T18" s="405"/>
      <c r="U18" s="261"/>
      <c r="V18" s="262"/>
      <c r="W18" s="262" t="s">
        <v>864</v>
      </c>
      <c r="X18" s="232"/>
      <c r="Y18" s="407"/>
      <c r="Z18" s="400"/>
      <c r="AA18" s="246"/>
      <c r="AB18" s="400"/>
      <c r="AC18" s="405"/>
      <c r="AD18" s="405"/>
    </row>
    <row r="19" s="224" customFormat="1" ht="13.5" customHeight="1">
      <c r="A19" s="225">
        <v>11</v>
      </c>
      <c r="B19" s="240"/>
      <c r="C19" s="217"/>
      <c r="D19" s="217"/>
      <c r="E19" s="242" t="s">
        <v>1412</v>
      </c>
      <c r="F19" s="242"/>
      <c r="G19" s="242"/>
      <c r="H19" s="400" t="s">
        <v>1410</v>
      </c>
      <c r="I19" s="411" t="s">
        <v>1413</v>
      </c>
      <c r="J19" s="400"/>
      <c r="K19" s="263" t="s">
        <v>1603</v>
      </c>
      <c r="L19" s="400"/>
      <c r="M19" s="400"/>
      <c r="N19" s="400"/>
      <c r="O19" s="400"/>
      <c r="P19" s="404"/>
      <c r="Q19" s="400" t="s">
        <v>817</v>
      </c>
      <c r="R19" s="400"/>
      <c r="S19" s="400" t="s">
        <v>1055</v>
      </c>
      <c r="T19" s="405"/>
      <c r="U19" s="261"/>
      <c r="V19" s="262"/>
      <c r="W19" s="262" t="s">
        <v>864</v>
      </c>
      <c r="X19" s="232"/>
      <c r="Y19" s="407"/>
      <c r="Z19" s="400"/>
      <c r="AA19" s="246"/>
      <c r="AB19" s="400"/>
      <c r="AC19" s="405"/>
      <c r="AD19" s="405"/>
    </row>
    <row r="20" s="224" customFormat="1" ht="13.5" customHeight="1">
      <c r="A20" s="225">
        <v>12</v>
      </c>
      <c r="B20" s="240"/>
      <c r="C20" s="217"/>
      <c r="D20" s="217"/>
      <c r="E20" s="242" t="s">
        <v>1415</v>
      </c>
      <c r="F20" s="242"/>
      <c r="G20" s="242"/>
      <c r="H20" s="400" t="s">
        <v>1416</v>
      </c>
      <c r="I20" s="411" t="s">
        <v>1417</v>
      </c>
      <c r="J20" s="400"/>
      <c r="K20" s="263" t="s">
        <v>1604</v>
      </c>
      <c r="L20" s="400"/>
      <c r="M20" s="400"/>
      <c r="N20" s="400"/>
      <c r="O20" s="400"/>
      <c r="P20" s="404"/>
      <c r="Q20" s="400" t="s">
        <v>817</v>
      </c>
      <c r="R20" s="400"/>
      <c r="S20" s="400" t="s">
        <v>1055</v>
      </c>
      <c r="T20" s="405" t="s">
        <v>864</v>
      </c>
      <c r="U20" s="261"/>
      <c r="V20" s="262"/>
      <c r="W20" s="262" t="s">
        <v>864</v>
      </c>
      <c r="X20" s="232"/>
      <c r="Y20" s="407"/>
      <c r="Z20" s="400"/>
      <c r="AA20" s="246"/>
      <c r="AB20" s="400"/>
      <c r="AC20" s="405"/>
      <c r="AD20" s="405"/>
    </row>
    <row r="21" s="224" customFormat="1" ht="13.5" customHeight="1">
      <c r="A21" s="225">
        <v>13</v>
      </c>
      <c r="B21" s="240"/>
      <c r="C21" s="217"/>
      <c r="D21" s="217" t="s">
        <v>1419</v>
      </c>
      <c r="E21" s="242"/>
      <c r="F21" s="242"/>
      <c r="G21" s="242"/>
      <c r="H21" s="400" t="s">
        <v>1420</v>
      </c>
      <c r="I21" s="411"/>
      <c r="J21" s="400"/>
      <c r="K21" s="263" t="s">
        <v>1605</v>
      </c>
      <c r="L21" s="400"/>
      <c r="M21" s="400"/>
      <c r="N21" s="400"/>
      <c r="O21" s="400"/>
      <c r="P21" s="404"/>
      <c r="Q21" s="400" t="s">
        <v>817</v>
      </c>
      <c r="R21" s="400" t="s">
        <v>864</v>
      </c>
      <c r="S21" s="381" t="s">
        <v>1421</v>
      </c>
      <c r="T21" s="405"/>
      <c r="U21" s="261"/>
      <c r="V21" s="262"/>
      <c r="W21" s="262" t="s">
        <v>864</v>
      </c>
      <c r="X21" s="232"/>
      <c r="Y21" s="407"/>
      <c r="Z21" s="400"/>
      <c r="AA21" s="246"/>
      <c r="AB21" s="400"/>
      <c r="AC21" s="405"/>
      <c r="AD21" s="405"/>
    </row>
    <row r="22" s="224" customFormat="1" ht="13.5" customHeight="1">
      <c r="A22" s="225">
        <v>14</v>
      </c>
      <c r="B22" s="240"/>
      <c r="C22" s="217"/>
      <c r="D22" s="217"/>
      <c r="E22" s="242" t="s">
        <v>1422</v>
      </c>
      <c r="F22" s="242"/>
      <c r="G22" s="242"/>
      <c r="H22" s="400" t="s">
        <v>1423</v>
      </c>
      <c r="I22" s="411" t="s">
        <v>1098</v>
      </c>
      <c r="J22" s="400"/>
      <c r="K22" s="263" t="s">
        <v>1424</v>
      </c>
      <c r="L22" s="400"/>
      <c r="M22" s="400"/>
      <c r="N22" s="400"/>
      <c r="O22" s="400"/>
      <c r="P22" s="404"/>
      <c r="Q22" s="400" t="s">
        <v>817</v>
      </c>
      <c r="R22" s="400"/>
      <c r="S22" s="400" t="s">
        <v>863</v>
      </c>
      <c r="T22" s="405"/>
      <c r="U22" s="261"/>
      <c r="V22" s="262"/>
      <c r="W22" s="262" t="s">
        <v>864</v>
      </c>
      <c r="X22" s="232"/>
      <c r="Y22" s="407"/>
      <c r="Z22" s="400"/>
      <c r="AA22" s="246"/>
      <c r="AB22" s="400"/>
      <c r="AC22" s="405"/>
      <c r="AD22" s="405"/>
    </row>
    <row r="23" s="224" customFormat="1" ht="13.5" customHeight="1">
      <c r="A23" s="225">
        <v>15</v>
      </c>
      <c r="B23" s="240"/>
      <c r="C23" s="217"/>
      <c r="D23" s="217"/>
      <c r="E23" s="242" t="s">
        <v>1425</v>
      </c>
      <c r="F23" s="242"/>
      <c r="G23" s="242"/>
      <c r="H23" s="400" t="s">
        <v>1426</v>
      </c>
      <c r="I23" s="411"/>
      <c r="J23" s="400"/>
      <c r="K23" s="263" t="s">
        <v>1427</v>
      </c>
      <c r="L23" s="400"/>
      <c r="M23" s="400"/>
      <c r="N23" s="400"/>
      <c r="O23" s="400"/>
      <c r="P23" s="404"/>
      <c r="Q23" s="400" t="s">
        <v>817</v>
      </c>
      <c r="R23" s="400"/>
      <c r="S23" s="400" t="s">
        <v>863</v>
      </c>
      <c r="T23" s="405"/>
      <c r="U23" s="261"/>
      <c r="V23" s="262"/>
      <c r="W23" s="262" t="s">
        <v>864</v>
      </c>
      <c r="X23" s="232"/>
      <c r="Y23" s="407"/>
      <c r="Z23" s="400"/>
      <c r="AA23" s="246"/>
      <c r="AB23" s="400"/>
      <c r="AC23" s="405"/>
      <c r="AD23" s="405"/>
    </row>
    <row r="24" s="224" customFormat="1" ht="13.5" customHeight="1">
      <c r="A24" s="225">
        <v>16</v>
      </c>
      <c r="B24" s="240"/>
      <c r="C24" s="217"/>
      <c r="D24" s="217"/>
      <c r="E24" s="242" t="s">
        <v>1428</v>
      </c>
      <c r="F24" s="242"/>
      <c r="G24" s="242"/>
      <c r="H24" s="400" t="s">
        <v>1429</v>
      </c>
      <c r="I24" s="411"/>
      <c r="J24" s="400"/>
      <c r="K24" s="263" t="s">
        <v>1430</v>
      </c>
      <c r="L24" s="400"/>
      <c r="M24" s="400"/>
      <c r="N24" s="400"/>
      <c r="O24" s="400"/>
      <c r="P24" s="404"/>
      <c r="Q24" s="400" t="s">
        <v>817</v>
      </c>
      <c r="R24" s="400"/>
      <c r="S24" s="400" t="s">
        <v>863</v>
      </c>
      <c r="T24" s="405"/>
      <c r="U24" s="261"/>
      <c r="V24" s="262"/>
      <c r="W24" s="262" t="s">
        <v>864</v>
      </c>
      <c r="X24" s="232"/>
      <c r="Y24" s="407"/>
      <c r="Z24" s="400"/>
      <c r="AA24" s="246"/>
      <c r="AB24" s="400"/>
      <c r="AC24" s="405"/>
      <c r="AD24" s="405"/>
    </row>
    <row r="25" s="224" customFormat="1" ht="13.5" customHeight="1">
      <c r="A25" s="225">
        <v>17</v>
      </c>
      <c r="B25" s="240"/>
      <c r="C25" s="217"/>
      <c r="D25" s="217"/>
      <c r="E25" s="242" t="s">
        <v>1431</v>
      </c>
      <c r="F25" s="242"/>
      <c r="G25" s="242"/>
      <c r="H25" s="400"/>
      <c r="I25" s="411"/>
      <c r="J25" s="400"/>
      <c r="K25" s="263" t="s">
        <v>1433</v>
      </c>
      <c r="L25" s="400"/>
      <c r="M25" s="400"/>
      <c r="N25" s="400"/>
      <c r="O25" s="400"/>
      <c r="P25" s="404"/>
      <c r="Q25" s="400" t="s">
        <v>817</v>
      </c>
      <c r="R25" s="400"/>
      <c r="S25" s="400" t="s">
        <v>879</v>
      </c>
      <c r="T25" s="405"/>
      <c r="U25" s="261" t="s">
        <v>932</v>
      </c>
      <c r="V25" s="262"/>
      <c r="W25" s="262" t="s">
        <v>864</v>
      </c>
      <c r="X25" s="232"/>
      <c r="Y25" s="407"/>
      <c r="Z25" s="400"/>
      <c r="AA25" s="246"/>
      <c r="AB25" s="400"/>
      <c r="AC25" s="405"/>
      <c r="AD25" s="405"/>
    </row>
    <row r="26" s="224" customFormat="1" ht="13.5" customHeight="1">
      <c r="A26" s="225">
        <v>18</v>
      </c>
      <c r="B26" s="240"/>
      <c r="C26" s="217"/>
      <c r="D26" s="217"/>
      <c r="E26" s="242" t="s">
        <v>1434</v>
      </c>
      <c r="F26" s="242"/>
      <c r="G26" s="242"/>
      <c r="H26" s="400"/>
      <c r="I26" s="411" t="s">
        <v>698</v>
      </c>
      <c r="J26" s="400"/>
      <c r="K26" s="263" t="s">
        <v>1436</v>
      </c>
      <c r="L26" s="400"/>
      <c r="M26" s="400"/>
      <c r="N26" s="400"/>
      <c r="O26" s="400"/>
      <c r="P26" s="404"/>
      <c r="Q26" s="400" t="s">
        <v>817</v>
      </c>
      <c r="R26" s="400"/>
      <c r="S26" s="400" t="s">
        <v>863</v>
      </c>
      <c r="T26" s="405" t="s">
        <v>864</v>
      </c>
      <c r="U26" s="261" t="s">
        <v>1437</v>
      </c>
      <c r="V26" s="262"/>
      <c r="W26" s="262" t="s">
        <v>864</v>
      </c>
      <c r="X26" s="232"/>
      <c r="Y26" s="407" t="s">
        <v>1358</v>
      </c>
      <c r="Z26" s="400"/>
      <c r="AA26" s="246"/>
      <c r="AB26" s="400"/>
      <c r="AC26" s="405"/>
      <c r="AD26" s="405"/>
    </row>
    <row r="27" s="224" customFormat="1" ht="13.5" customHeight="1">
      <c r="A27" s="225">
        <v>19</v>
      </c>
      <c r="B27" s="240"/>
      <c r="C27" s="217"/>
      <c r="D27" s="217"/>
      <c r="E27" s="242" t="s">
        <v>1438</v>
      </c>
      <c r="F27" s="242"/>
      <c r="G27" s="242"/>
      <c r="H27" s="400" t="s">
        <v>1439</v>
      </c>
      <c r="I27" s="411"/>
      <c r="J27" s="400"/>
      <c r="K27" s="263" t="s">
        <v>1440</v>
      </c>
      <c r="L27" s="400"/>
      <c r="M27" s="400"/>
      <c r="N27" s="400"/>
      <c r="O27" s="400"/>
      <c r="P27" s="404"/>
      <c r="Q27" s="400" t="s">
        <v>817</v>
      </c>
      <c r="R27" s="400"/>
      <c r="S27" s="400" t="s">
        <v>1055</v>
      </c>
      <c r="T27" s="405"/>
      <c r="U27" s="261"/>
      <c r="V27" s="262"/>
      <c r="W27" s="262" t="s">
        <v>864</v>
      </c>
      <c r="X27" s="232"/>
      <c r="Y27" s="407"/>
      <c r="Z27" s="400"/>
      <c r="AA27" s="246"/>
      <c r="AB27" s="400"/>
      <c r="AC27" s="405"/>
      <c r="AD27" s="405"/>
    </row>
    <row r="28" s="224" customFormat="1" ht="13.5" customHeight="1">
      <c r="A28" s="225">
        <v>20</v>
      </c>
      <c r="B28" s="240"/>
      <c r="C28" s="217"/>
      <c r="D28" s="217" t="s">
        <v>1442</v>
      </c>
      <c r="E28" s="242"/>
      <c r="F28" s="242"/>
      <c r="G28" s="242"/>
      <c r="H28" s="400"/>
      <c r="I28" s="411"/>
      <c r="J28" s="400"/>
      <c r="K28" s="263" t="s">
        <v>1443</v>
      </c>
      <c r="L28" s="400"/>
      <c r="M28" s="400"/>
      <c r="N28" s="400"/>
      <c r="O28" s="400"/>
      <c r="P28" s="404"/>
      <c r="Q28" s="400" t="s">
        <v>817</v>
      </c>
      <c r="R28" s="400" t="s">
        <v>864</v>
      </c>
      <c r="S28" s="381" t="s">
        <v>1443</v>
      </c>
      <c r="T28" s="405"/>
      <c r="U28" s="261"/>
      <c r="V28" s="262"/>
      <c r="W28" s="262" t="s">
        <v>864</v>
      </c>
      <c r="X28" s="232"/>
      <c r="Y28" s="407"/>
      <c r="Z28" s="400"/>
      <c r="AA28" s="246"/>
      <c r="AB28" s="400"/>
      <c r="AC28" s="405"/>
      <c r="AD28" s="405"/>
    </row>
    <row r="29" s="224" customFormat="1" ht="13.5" customHeight="1">
      <c r="A29" s="225">
        <v>21</v>
      </c>
      <c r="B29" s="240"/>
      <c r="C29" s="217"/>
      <c r="D29" s="217"/>
      <c r="E29" s="242" t="s">
        <v>1444</v>
      </c>
      <c r="F29" s="242"/>
      <c r="G29" s="242"/>
      <c r="H29" s="400" t="s">
        <v>1445</v>
      </c>
      <c r="I29" s="411" t="s">
        <v>1098</v>
      </c>
      <c r="J29" s="400"/>
      <c r="K29" s="263" t="s">
        <v>1446</v>
      </c>
      <c r="L29" s="400" t="s">
        <v>1447</v>
      </c>
      <c r="M29" s="400" t="s">
        <v>1448</v>
      </c>
      <c r="N29" s="400"/>
      <c r="O29" s="400"/>
      <c r="P29" s="404"/>
      <c r="Q29" s="400" t="s">
        <v>817</v>
      </c>
      <c r="R29" s="400"/>
      <c r="S29" s="400" t="s">
        <v>863</v>
      </c>
      <c r="T29" s="405"/>
      <c r="U29" s="261"/>
      <c r="V29" s="262"/>
      <c r="W29" s="262" t="s">
        <v>864</v>
      </c>
      <c r="X29" s="232"/>
      <c r="Y29" s="407"/>
      <c r="Z29" s="400"/>
      <c r="AA29" s="246"/>
      <c r="AB29" s="400"/>
      <c r="AC29" s="405"/>
      <c r="AD29" s="405"/>
    </row>
    <row r="30" s="224" customFormat="1" ht="13.5" customHeight="1">
      <c r="A30" s="225">
        <v>22</v>
      </c>
      <c r="B30" s="240"/>
      <c r="C30" s="217"/>
      <c r="D30" s="217"/>
      <c r="E30" s="242" t="s">
        <v>1449</v>
      </c>
      <c r="F30" s="242"/>
      <c r="G30" s="242"/>
      <c r="H30" s="400" t="s">
        <v>1450</v>
      </c>
      <c r="I30" s="411" t="s">
        <v>1451</v>
      </c>
      <c r="J30" s="400"/>
      <c r="K30" s="263" t="s">
        <v>1452</v>
      </c>
      <c r="L30" s="400" t="s">
        <v>1453</v>
      </c>
      <c r="M30" s="400" t="s">
        <v>1454</v>
      </c>
      <c r="N30" s="400"/>
      <c r="O30" s="400"/>
      <c r="P30" s="404"/>
      <c r="Q30" s="400" t="s">
        <v>817</v>
      </c>
      <c r="R30" s="400"/>
      <c r="S30" s="400" t="s">
        <v>863</v>
      </c>
      <c r="T30" s="405"/>
      <c r="U30" s="261"/>
      <c r="V30" s="262"/>
      <c r="W30" s="262" t="s">
        <v>864</v>
      </c>
      <c r="X30" s="232"/>
      <c r="Y30" s="407"/>
      <c r="Z30" s="400"/>
      <c r="AA30" s="246"/>
      <c r="AB30" s="400"/>
      <c r="AC30" s="405"/>
      <c r="AD30" s="405"/>
    </row>
    <row r="31" s="224" customFormat="1" ht="13.5" customHeight="1">
      <c r="A31" s="225">
        <v>23</v>
      </c>
      <c r="B31" s="240"/>
      <c r="C31" s="217"/>
      <c r="D31" s="217" t="s">
        <v>1455</v>
      </c>
      <c r="E31" s="242"/>
      <c r="F31" s="242"/>
      <c r="G31" s="242"/>
      <c r="H31" s="400" t="s">
        <v>1457</v>
      </c>
      <c r="I31" s="411" t="s">
        <v>1606</v>
      </c>
      <c r="J31" s="400"/>
      <c r="K31" s="263" t="s">
        <v>1607</v>
      </c>
      <c r="L31" s="400"/>
      <c r="M31" s="400"/>
      <c r="N31" s="400"/>
      <c r="O31" s="400"/>
      <c r="P31" s="404"/>
      <c r="Q31" s="400" t="s">
        <v>823</v>
      </c>
      <c r="R31" s="400" t="s">
        <v>864</v>
      </c>
      <c r="S31" s="400" t="s">
        <v>863</v>
      </c>
      <c r="T31" s="405"/>
      <c r="U31" s="261" t="s">
        <v>1459</v>
      </c>
      <c r="V31" s="262"/>
      <c r="W31" s="262" t="s">
        <v>864</v>
      </c>
      <c r="X31" s="232"/>
      <c r="Y31" s="407"/>
      <c r="Z31" s="400"/>
      <c r="AA31" s="246" t="s">
        <v>1229</v>
      </c>
      <c r="AB31" s="400"/>
      <c r="AC31" s="405"/>
      <c r="AD31" s="405"/>
    </row>
    <row r="32" s="224" customFormat="1" ht="13.5" customHeight="1">
      <c r="A32" s="225">
        <v>24</v>
      </c>
      <c r="B32" s="240"/>
      <c r="C32" s="217"/>
      <c r="D32" s="217"/>
      <c r="E32" s="242" t="s">
        <v>1230</v>
      </c>
      <c r="F32" s="242"/>
      <c r="G32" s="242"/>
      <c r="H32" s="400" t="s">
        <v>1231</v>
      </c>
      <c r="I32" s="411" t="s">
        <v>1232</v>
      </c>
      <c r="J32" s="400"/>
      <c r="K32" s="263" t="s">
        <v>1067</v>
      </c>
      <c r="L32" s="400"/>
      <c r="M32" s="400"/>
      <c r="N32" s="400"/>
      <c r="O32" s="400"/>
      <c r="P32" s="404"/>
      <c r="Q32" s="400" t="s">
        <v>820</v>
      </c>
      <c r="R32" s="400"/>
      <c r="S32" s="400" t="s">
        <v>863</v>
      </c>
      <c r="T32" s="405" t="s">
        <v>864</v>
      </c>
      <c r="U32" s="261" t="s">
        <v>1233</v>
      </c>
      <c r="V32" s="262"/>
      <c r="W32" s="262" t="s">
        <v>864</v>
      </c>
      <c r="X32" s="232"/>
      <c r="Y32" s="407"/>
      <c r="Z32" s="400"/>
      <c r="AA32" s="246"/>
      <c r="AB32" s="400"/>
      <c r="AC32" s="405"/>
      <c r="AD32" s="405"/>
    </row>
    <row r="33" s="224" customFormat="1" ht="13.5" customHeight="1">
      <c r="A33" s="225">
        <v>25</v>
      </c>
      <c r="B33" s="240"/>
      <c r="C33" s="217"/>
      <c r="D33" s="217"/>
      <c r="E33" s="242" t="s">
        <v>1234</v>
      </c>
      <c r="F33" s="242"/>
      <c r="G33" s="242"/>
      <c r="H33" s="400" t="s">
        <v>1235</v>
      </c>
      <c r="I33" s="411" t="s">
        <v>1236</v>
      </c>
      <c r="J33" s="400"/>
      <c r="K33" s="263" t="s">
        <v>1084</v>
      </c>
      <c r="L33" s="400"/>
      <c r="M33" s="400"/>
      <c r="N33" s="400"/>
      <c r="O33" s="400"/>
      <c r="P33" s="404"/>
      <c r="Q33" s="400" t="s">
        <v>820</v>
      </c>
      <c r="R33" s="400"/>
      <c r="S33" s="400" t="s">
        <v>863</v>
      </c>
      <c r="T33" s="405"/>
      <c r="U33" s="261"/>
      <c r="V33" s="262"/>
      <c r="W33" s="262" t="s">
        <v>864</v>
      </c>
      <c r="X33" s="232"/>
      <c r="Y33" s="407"/>
      <c r="Z33" s="400"/>
      <c r="AA33" s="246"/>
      <c r="AB33" s="400"/>
      <c r="AC33" s="405"/>
      <c r="AD33" s="405"/>
    </row>
    <row r="34" s="224" customFormat="1" ht="13.5" customHeight="1">
      <c r="A34" s="225">
        <v>26</v>
      </c>
      <c r="B34" s="240"/>
      <c r="C34" s="217"/>
      <c r="D34" s="217" t="s">
        <v>1460</v>
      </c>
      <c r="E34" s="242"/>
      <c r="F34" s="242"/>
      <c r="G34" s="242"/>
      <c r="H34" s="400" t="s">
        <v>1461</v>
      </c>
      <c r="I34" s="411"/>
      <c r="J34" s="400"/>
      <c r="K34" s="263" t="s">
        <v>1608</v>
      </c>
      <c r="L34" s="400"/>
      <c r="M34" s="400"/>
      <c r="N34" s="400"/>
      <c r="O34" s="400"/>
      <c r="P34" s="404"/>
      <c r="Q34" s="400" t="s">
        <v>817</v>
      </c>
      <c r="R34" s="400" t="s">
        <v>864</v>
      </c>
      <c r="S34" s="263" t="s">
        <v>1608</v>
      </c>
      <c r="T34" s="405"/>
      <c r="U34" s="261"/>
      <c r="V34" s="262"/>
      <c r="W34" s="262" t="s">
        <v>864</v>
      </c>
      <c r="X34" s="232"/>
      <c r="Y34" s="407"/>
      <c r="Z34" s="400"/>
      <c r="AA34" s="246"/>
      <c r="AB34" s="400"/>
      <c r="AC34" s="405"/>
      <c r="AD34" s="405"/>
    </row>
    <row r="35" s="224" customFormat="1" ht="13.5" customHeight="1">
      <c r="A35" s="225">
        <v>27</v>
      </c>
      <c r="B35" s="240"/>
      <c r="C35" s="217"/>
      <c r="D35" s="217"/>
      <c r="E35" s="242" t="s">
        <v>1609</v>
      </c>
      <c r="F35" s="242"/>
      <c r="G35" s="242"/>
      <c r="H35" s="400"/>
      <c r="I35" s="411"/>
      <c r="J35" s="400"/>
      <c r="K35" s="263" t="s">
        <v>1045</v>
      </c>
      <c r="L35" s="400"/>
      <c r="M35" s="400"/>
      <c r="N35" s="400"/>
      <c r="O35" s="400"/>
      <c r="P35" s="404"/>
      <c r="Q35" s="400" t="s">
        <v>817</v>
      </c>
      <c r="R35" s="400" t="s">
        <v>864</v>
      </c>
      <c r="S35" s="400" t="s">
        <v>1045</v>
      </c>
      <c r="T35" s="405"/>
      <c r="U35" s="261"/>
      <c r="V35" s="262"/>
      <c r="W35" s="262" t="s">
        <v>864</v>
      </c>
      <c r="X35" s="232"/>
      <c r="Y35" s="407"/>
      <c r="Z35" s="400"/>
      <c r="AA35" s="246"/>
      <c r="AB35" s="400"/>
      <c r="AC35" s="405"/>
      <c r="AD35" s="405"/>
    </row>
    <row r="36" s="224" customFormat="1" ht="13.5" customHeight="1">
      <c r="A36" s="225">
        <v>28</v>
      </c>
      <c r="B36" s="240"/>
      <c r="C36" s="217"/>
      <c r="D36" s="217"/>
      <c r="E36" s="242" t="s">
        <v>1610</v>
      </c>
      <c r="F36" s="242"/>
      <c r="G36" s="242"/>
      <c r="H36" s="400"/>
      <c r="I36" s="411"/>
      <c r="J36" s="400"/>
      <c r="K36" s="263" t="s">
        <v>1071</v>
      </c>
      <c r="L36" s="400"/>
      <c r="M36" s="400"/>
      <c r="N36" s="400"/>
      <c r="O36" s="400"/>
      <c r="P36" s="404"/>
      <c r="Q36" s="400" t="s">
        <v>817</v>
      </c>
      <c r="R36" s="400" t="s">
        <v>864</v>
      </c>
      <c r="S36" s="400" t="s">
        <v>1071</v>
      </c>
      <c r="T36" s="405"/>
      <c r="U36" s="261"/>
      <c r="V36" s="262"/>
      <c r="W36" s="262" t="s">
        <v>864</v>
      </c>
      <c r="X36" s="232"/>
      <c r="Y36" s="407"/>
      <c r="Z36" s="400"/>
      <c r="AA36" s="246"/>
      <c r="AB36" s="400"/>
      <c r="AC36" s="405"/>
      <c r="AD36" s="405"/>
    </row>
    <row r="37" s="224" customFormat="1" ht="13.5" customHeight="1">
      <c r="A37" s="225">
        <v>29</v>
      </c>
      <c r="B37" s="240"/>
      <c r="C37" s="217"/>
      <c r="D37" s="217" t="s">
        <v>1469</v>
      </c>
      <c r="E37" s="242"/>
      <c r="F37" s="242"/>
      <c r="G37" s="242"/>
      <c r="H37" s="400"/>
      <c r="I37" s="411"/>
      <c r="J37" s="400"/>
      <c r="K37" s="263" t="s">
        <v>1470</v>
      </c>
      <c r="L37" s="400"/>
      <c r="M37" s="400"/>
      <c r="N37" s="400"/>
      <c r="O37" s="400"/>
      <c r="P37" s="404"/>
      <c r="Q37" s="400" t="s">
        <v>817</v>
      </c>
      <c r="R37" s="400" t="s">
        <v>864</v>
      </c>
      <c r="S37" s="381" t="s">
        <v>1611</v>
      </c>
      <c r="T37" s="405"/>
      <c r="U37" s="261"/>
      <c r="V37" s="262"/>
      <c r="W37" s="262" t="s">
        <v>864</v>
      </c>
      <c r="X37" s="232"/>
      <c r="Y37" s="407"/>
      <c r="Z37" s="400"/>
      <c r="AA37" s="246"/>
      <c r="AB37" s="400"/>
      <c r="AC37" s="405"/>
      <c r="AD37" s="405"/>
    </row>
    <row r="38" s="224" customFormat="1" ht="13.5" customHeight="1">
      <c r="A38" s="225">
        <v>30</v>
      </c>
      <c r="B38" s="240"/>
      <c r="C38" s="217"/>
      <c r="D38" s="217"/>
      <c r="E38" s="242" t="s">
        <v>1068</v>
      </c>
      <c r="F38" s="242"/>
      <c r="G38" s="242"/>
      <c r="H38" s="400" t="s">
        <v>1471</v>
      </c>
      <c r="I38" s="411"/>
      <c r="J38" s="400"/>
      <c r="K38" s="263" t="s">
        <v>1612</v>
      </c>
      <c r="L38" s="400"/>
      <c r="M38" s="400"/>
      <c r="N38" s="400"/>
      <c r="O38" s="400"/>
      <c r="P38" s="404"/>
      <c r="Q38" s="400" t="s">
        <v>817</v>
      </c>
      <c r="R38" s="400"/>
      <c r="S38" s="400" t="s">
        <v>863</v>
      </c>
      <c r="T38" s="405"/>
      <c r="U38" s="261"/>
      <c r="V38" s="262"/>
      <c r="W38" s="262" t="s">
        <v>864</v>
      </c>
      <c r="X38" s="232"/>
      <c r="Y38" s="407"/>
      <c r="Z38" s="400"/>
      <c r="AA38" s="246"/>
      <c r="AB38" s="400"/>
      <c r="AC38" s="405"/>
      <c r="AD38" s="405"/>
    </row>
    <row r="39" s="224" customFormat="1" ht="13.5" customHeight="1">
      <c r="A39" s="225">
        <v>31</v>
      </c>
      <c r="B39" s="240"/>
      <c r="C39" s="217"/>
      <c r="D39" s="217"/>
      <c r="E39" s="242" t="s">
        <v>1273</v>
      </c>
      <c r="F39" s="242"/>
      <c r="G39" s="242"/>
      <c r="H39" s="400" t="s">
        <v>1473</v>
      </c>
      <c r="I39" s="411"/>
      <c r="J39" s="400"/>
      <c r="K39" s="263" t="s">
        <v>1613</v>
      </c>
      <c r="L39" s="400"/>
      <c r="M39" s="400"/>
      <c r="N39" s="400"/>
      <c r="O39" s="400"/>
      <c r="P39" s="404"/>
      <c r="Q39" s="400" t="s">
        <v>817</v>
      </c>
      <c r="R39" s="400"/>
      <c r="S39" s="400" t="s">
        <v>863</v>
      </c>
      <c r="T39" s="405"/>
      <c r="U39" s="261"/>
      <c r="V39" s="262"/>
      <c r="W39" s="262" t="s">
        <v>864</v>
      </c>
      <c r="X39" s="232"/>
      <c r="Y39" s="407"/>
      <c r="Z39" s="400"/>
      <c r="AA39" s="246"/>
      <c r="AB39" s="400"/>
      <c r="AC39" s="405"/>
      <c r="AD39" s="405"/>
    </row>
    <row r="40" s="224" customFormat="1" ht="13.5" customHeight="1">
      <c r="A40" s="225">
        <v>32</v>
      </c>
      <c r="B40" s="240"/>
      <c r="C40" s="217"/>
      <c r="D40" s="217"/>
      <c r="E40" s="242" t="s">
        <v>1179</v>
      </c>
      <c r="F40" s="242"/>
      <c r="G40" s="242"/>
      <c r="H40" s="400" t="s">
        <v>1614</v>
      </c>
      <c r="I40" s="411"/>
      <c r="J40" s="400"/>
      <c r="K40" s="263" t="s">
        <v>1615</v>
      </c>
      <c r="L40" s="400"/>
      <c r="M40" s="400"/>
      <c r="N40" s="400"/>
      <c r="O40" s="400"/>
      <c r="P40" s="404"/>
      <c r="Q40" s="400" t="s">
        <v>817</v>
      </c>
      <c r="R40" s="400"/>
      <c r="S40" s="400" t="s">
        <v>863</v>
      </c>
      <c r="T40" s="405"/>
      <c r="U40" s="261"/>
      <c r="V40" s="262"/>
      <c r="W40" s="262" t="s">
        <v>864</v>
      </c>
      <c r="X40" s="232"/>
      <c r="Y40" s="407"/>
      <c r="Z40" s="400"/>
      <c r="AA40" s="246"/>
      <c r="AB40" s="400"/>
      <c r="AC40" s="405"/>
      <c r="AD40" s="405"/>
    </row>
    <row r="41" s="224" customFormat="1" ht="13.5" customHeight="1">
      <c r="A41" s="225">
        <v>33</v>
      </c>
      <c r="B41" s="240"/>
      <c r="C41" s="217"/>
      <c r="D41" s="217"/>
      <c r="E41" s="242" t="s">
        <v>1616</v>
      </c>
      <c r="F41" s="242"/>
      <c r="G41" s="242"/>
      <c r="H41" s="400" t="s">
        <v>1617</v>
      </c>
      <c r="I41" s="411"/>
      <c r="J41" s="400"/>
      <c r="K41" s="263" t="s">
        <v>1618</v>
      </c>
      <c r="L41" s="400"/>
      <c r="M41" s="400"/>
      <c r="N41" s="400"/>
      <c r="O41" s="400"/>
      <c r="P41" s="404"/>
      <c r="Q41" s="400" t="s">
        <v>817</v>
      </c>
      <c r="R41" s="400"/>
      <c r="S41" s="400" t="s">
        <v>1055</v>
      </c>
      <c r="T41" s="405"/>
      <c r="U41" s="261"/>
      <c r="V41" s="262"/>
      <c r="W41" s="262" t="s">
        <v>864</v>
      </c>
      <c r="X41" s="232"/>
      <c r="Y41" s="407"/>
      <c r="Z41" s="400"/>
      <c r="AA41" s="246"/>
      <c r="AB41" s="400"/>
      <c r="AC41" s="405"/>
      <c r="AD41" s="405"/>
    </row>
    <row r="42" s="224" customFormat="1" ht="12.75" customHeight="1">
      <c r="A42" s="225">
        <v>34</v>
      </c>
      <c r="B42" s="240"/>
      <c r="C42" s="219"/>
      <c r="D42" s="242" t="s">
        <v>1494</v>
      </c>
      <c r="E42" s="242"/>
      <c r="F42" s="242"/>
      <c r="G42" s="242"/>
      <c r="H42" s="400" t="s">
        <v>1619</v>
      </c>
      <c r="I42" s="403" t="s">
        <v>1496</v>
      </c>
      <c r="J42" s="400"/>
      <c r="K42" s="263" t="s">
        <v>1497</v>
      </c>
      <c r="L42" s="400"/>
      <c r="M42" s="400"/>
      <c r="N42" s="400"/>
      <c r="O42" s="400"/>
      <c r="P42" s="404"/>
      <c r="Q42" s="400" t="s">
        <v>817</v>
      </c>
      <c r="R42" s="400"/>
      <c r="S42" s="257" t="s">
        <v>863</v>
      </c>
      <c r="T42" s="287"/>
      <c r="U42" s="400" t="s">
        <v>1498</v>
      </c>
      <c r="V42" s="406"/>
      <c r="W42" s="262" t="s">
        <v>864</v>
      </c>
      <c r="X42" s="232"/>
      <c r="Y42" s="407"/>
      <c r="Z42" s="400"/>
      <c r="AA42" s="408"/>
      <c r="AB42" s="400"/>
      <c r="AC42" s="405"/>
      <c r="AD42" s="405"/>
    </row>
    <row r="43" s="224" customFormat="1" ht="13.5" customHeight="1">
      <c r="A43" s="225">
        <v>35</v>
      </c>
      <c r="B43" s="240"/>
      <c r="C43" s="219" t="s">
        <v>983</v>
      </c>
      <c r="D43" s="242" t="s">
        <v>975</v>
      </c>
      <c r="E43" s="242"/>
      <c r="F43" s="242"/>
      <c r="G43" s="242"/>
      <c r="H43" s="400" t="s">
        <v>1484</v>
      </c>
      <c r="I43" s="403"/>
      <c r="J43" s="400" t="s">
        <v>961</v>
      </c>
      <c r="K43" s="380"/>
      <c r="L43" s="400"/>
      <c r="M43" s="400"/>
      <c r="N43" s="400"/>
      <c r="O43" s="400"/>
      <c r="P43" s="404">
        <v>1</v>
      </c>
      <c r="Q43" s="400" t="s">
        <v>817</v>
      </c>
      <c r="R43" s="400" t="s">
        <v>864</v>
      </c>
      <c r="S43" s="400" t="s">
        <v>964</v>
      </c>
      <c r="T43" s="405" t="s">
        <v>864</v>
      </c>
      <c r="U43" s="400"/>
      <c r="V43" s="406"/>
      <c r="W43" s="262" t="s">
        <v>864</v>
      </c>
      <c r="X43" s="232"/>
      <c r="Y43" s="407"/>
      <c r="Z43" s="400"/>
      <c r="AA43" s="408"/>
      <c r="AB43" s="400"/>
      <c r="AC43" s="405"/>
      <c r="AD43" s="405"/>
    </row>
    <row r="44" s="224" customFormat="1" ht="12.75" customHeight="1">
      <c r="A44" s="225">
        <v>36</v>
      </c>
      <c r="B44" s="240"/>
      <c r="C44" s="219"/>
      <c r="D44" s="242" t="s">
        <v>1579</v>
      </c>
      <c r="E44" s="242"/>
      <c r="F44" s="242"/>
      <c r="G44" s="242"/>
      <c r="H44" s="400"/>
      <c r="I44" s="403"/>
      <c r="J44" s="400"/>
      <c r="K44" s="263" t="s">
        <v>939</v>
      </c>
      <c r="L44" s="400"/>
      <c r="M44" s="400"/>
      <c r="N44" s="400"/>
      <c r="O44" s="400"/>
      <c r="P44" s="404"/>
      <c r="Q44" s="400" t="s">
        <v>817</v>
      </c>
      <c r="R44" s="400"/>
      <c r="S44" s="400" t="s">
        <v>863</v>
      </c>
      <c r="T44" s="405"/>
      <c r="U44" s="400"/>
      <c r="V44" s="406"/>
      <c r="W44" s="262" t="s">
        <v>864</v>
      </c>
      <c r="X44" s="232"/>
      <c r="Y44" s="407"/>
      <c r="Z44" s="400"/>
      <c r="AA44" s="408"/>
      <c r="AB44" s="400"/>
      <c r="AC44" s="405"/>
      <c r="AD44" s="405"/>
    </row>
    <row r="45" s="158" customFormat="1" ht="12.75" customHeight="1">
      <c r="A45" s="225">
        <v>37</v>
      </c>
      <c r="B45" s="240"/>
      <c r="C45" s="219" t="s">
        <v>1486</v>
      </c>
      <c r="D45" s="242"/>
      <c r="E45" s="242"/>
      <c r="F45" s="242"/>
      <c r="G45" s="242"/>
      <c r="H45" s="266"/>
      <c r="I45" s="267"/>
      <c r="J45" s="266"/>
      <c r="K45" s="263" t="s">
        <v>1487</v>
      </c>
      <c r="L45" s="266"/>
      <c r="M45" s="266"/>
      <c r="N45" s="266"/>
      <c r="O45" s="266"/>
      <c r="P45" s="268"/>
      <c r="Q45" s="266" t="s">
        <v>817</v>
      </c>
      <c r="R45" s="266" t="s">
        <v>864</v>
      </c>
      <c r="S45" s="269" t="s">
        <v>1507</v>
      </c>
      <c r="T45" s="272"/>
      <c r="U45" s="266"/>
      <c r="V45" s="268"/>
      <c r="W45" s="262" t="s">
        <v>864</v>
      </c>
      <c r="X45" s="232"/>
      <c r="Y45" s="407"/>
      <c r="Z45" s="266"/>
      <c r="AA45" s="271" t="s">
        <v>1488</v>
      </c>
      <c r="AB45" s="266"/>
      <c r="AC45" s="405"/>
      <c r="AD45" s="405"/>
    </row>
    <row r="46" s="224" customFormat="1" ht="13.5" customHeight="1">
      <c r="A46" s="225">
        <v>38</v>
      </c>
      <c r="B46" s="240"/>
      <c r="C46" s="219"/>
      <c r="D46" s="242" t="s">
        <v>1489</v>
      </c>
      <c r="E46" s="242"/>
      <c r="F46" s="242"/>
      <c r="G46" s="242"/>
      <c r="H46" s="400" t="s">
        <v>1490</v>
      </c>
      <c r="I46" s="403">
        <v>31</v>
      </c>
      <c r="J46" s="400"/>
      <c r="K46" s="263" t="s">
        <v>1491</v>
      </c>
      <c r="L46" s="400"/>
      <c r="M46" s="400"/>
      <c r="N46" s="400"/>
      <c r="O46" s="400"/>
      <c r="P46" s="404"/>
      <c r="Q46" s="400" t="s">
        <v>817</v>
      </c>
      <c r="R46" s="400"/>
      <c r="S46" s="400" t="s">
        <v>1344</v>
      </c>
      <c r="T46" s="405"/>
      <c r="U46" s="400"/>
      <c r="V46" s="406"/>
      <c r="W46" s="262" t="s">
        <v>864</v>
      </c>
      <c r="X46" s="232"/>
      <c r="Y46" s="407"/>
      <c r="Z46" s="400"/>
      <c r="AA46" s="408"/>
      <c r="AB46" s="400"/>
      <c r="AC46" s="405"/>
      <c r="AD46" s="405"/>
    </row>
    <row r="47" s="224" customFormat="1" ht="13.5" customHeight="1">
      <c r="A47" s="225">
        <v>39</v>
      </c>
      <c r="B47" s="240"/>
      <c r="C47" s="219"/>
      <c r="D47" s="242" t="s">
        <v>1492</v>
      </c>
      <c r="E47" s="242"/>
      <c r="F47" s="242"/>
      <c r="G47" s="242"/>
      <c r="H47" s="400" t="s">
        <v>1493</v>
      </c>
      <c r="I47" s="403">
        <v>109</v>
      </c>
      <c r="J47" s="400"/>
      <c r="K47" s="263" t="s">
        <v>1145</v>
      </c>
      <c r="L47" s="400"/>
      <c r="M47" s="400"/>
      <c r="N47" s="400"/>
      <c r="O47" s="400"/>
      <c r="P47" s="404"/>
      <c r="Q47" s="400" t="s">
        <v>817</v>
      </c>
      <c r="R47" s="400"/>
      <c r="S47" s="400" t="s">
        <v>1344</v>
      </c>
      <c r="T47" s="405"/>
      <c r="U47" s="400"/>
      <c r="V47" s="406"/>
      <c r="W47" s="262" t="s">
        <v>864</v>
      </c>
      <c r="X47" s="232"/>
      <c r="Y47" s="407"/>
      <c r="Z47" s="400"/>
      <c r="AA47" s="408"/>
      <c r="AB47" s="400"/>
      <c r="AC47" s="405"/>
      <c r="AD47" s="405"/>
    </row>
    <row r="48"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40">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5">
        <f>SUBTOTAL(103,createCase2[Priorisation])</f>
        <v>1</v>
      </c>
      <c r="Q48" s="225"/>
      <c r="R48" s="225">
        <f>SUBTOTAL(103,createCase2[Objet])</f>
        <v>14</v>
      </c>
      <c r="S48" s="225">
        <f>SUBTOTAL(103,createCase2[Format (ou type)])</f>
        <v>39</v>
      </c>
      <c r="T48" s="279"/>
      <c r="U48" s="225"/>
      <c r="V48" s="225"/>
      <c r="W48" s="225"/>
      <c r="Y48" s="276">
        <f>SUBTOTAL(103,createCase2[Commentaire Hub Santé])</f>
        <v>1</v>
      </c>
      <c r="Z48" s="225">
        <f>SUBTOTAL(103,createCase2[Commentaire Philippe Dreyfus])</f>
        <v>2</v>
      </c>
      <c r="AA48" s="240"/>
      <c r="AB48" s="225">
        <f>SUBTOTAL(103,createCase2[Commentaire Yann Penverne])</f>
        <v>0</v>
      </c>
      <c r="AC48" s="225">
        <f>SUBTOTAL(103,createCase2[NexSIS])-COUNTIFS(createCase2[NexSIS],"=X")</f>
        <v>0</v>
      </c>
      <c r="AD48" s="225">
        <f>SUBTOTAL(103,createCase2[Métier])-COUNTIFS(createCase2[Métier],"=X")</f>
        <v>0</v>
      </c>
    </row>
    <row r="49"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128" customFormat="1" ht="12" customHeight="1">
      <c r="A50" s="129"/>
      <c r="B50" s="129"/>
      <c r="C50" s="129"/>
      <c r="D50" s="129"/>
      <c r="E50" s="129"/>
      <c r="F50" s="129"/>
      <c r="G50" s="96"/>
      <c r="H50" s="96"/>
      <c r="I50" s="225"/>
      <c r="J50" s="96"/>
      <c r="K50" s="159"/>
      <c r="L50" s="96"/>
      <c r="M50" s="96"/>
      <c r="N50" s="96"/>
      <c r="O50" s="96"/>
      <c r="P50" s="173"/>
      <c r="Q50" s="96"/>
      <c r="R50" s="96"/>
      <c r="S50" s="96"/>
      <c r="T50" s="283"/>
      <c r="U50" s="96"/>
      <c r="V50" s="96"/>
      <c r="W50" s="96"/>
      <c r="X50"/>
      <c r="Y50" s="179"/>
      <c r="Z50" s="96"/>
      <c r="AA50" s="159"/>
      <c r="AB50" s="96"/>
      <c r="AD50" s="96"/>
      <c r="AMA50"/>
      <c r="AMB50"/>
      <c r="AMC50"/>
    </row>
    <row r="51" s="128" customFormat="1" ht="12" customHeight="1">
      <c r="I51" s="224"/>
      <c r="P51" s="174"/>
      <c r="R51" s="96"/>
      <c r="S51" s="96"/>
      <c r="T51" s="283"/>
      <c r="U51" s="96"/>
      <c r="V51" s="96"/>
      <c r="W51" s="96"/>
      <c r="X51"/>
      <c r="Y51" s="179"/>
      <c r="Z51" s="96"/>
      <c r="AA51" s="159"/>
      <c r="AB51" s="96"/>
      <c r="AD51" s="96"/>
      <c r="AMA51"/>
      <c r="AMB51"/>
      <c r="AMC51"/>
    </row>
    <row r="52" s="128" customFormat="1" ht="12" customHeight="1">
      <c r="I52" s="224"/>
      <c r="P52" s="174"/>
      <c r="R52" s="96"/>
      <c r="S52" s="96"/>
      <c r="T52" s="283"/>
      <c r="U52" s="96"/>
      <c r="V52" s="96"/>
      <c r="W52" s="96"/>
      <c r="X52"/>
      <c r="Y52" s="179"/>
      <c r="Z52" s="96"/>
      <c r="AA52" s="159"/>
      <c r="AB52" s="96"/>
      <c r="AD52" s="96"/>
      <c r="AMA52"/>
      <c r="AMB52"/>
      <c r="AMC52"/>
    </row>
    <row r="53" s="128" customFormat="1" ht="12" customHeight="1">
      <c r="I53" s="224"/>
      <c r="P53" s="174"/>
      <c r="R53" s="96"/>
      <c r="S53" s="96"/>
      <c r="T53" s="283"/>
      <c r="U53" s="96"/>
      <c r="V53" s="96"/>
      <c r="W53" s="96"/>
      <c r="X53"/>
      <c r="Y53" s="179"/>
      <c r="Z53" s="96"/>
      <c r="AA53" s="159"/>
      <c r="AB53" s="96"/>
      <c r="AD53" s="96"/>
      <c r="AMA53"/>
      <c r="AMB53"/>
      <c r="AMC53"/>
    </row>
    <row r="54" s="128" customFormat="1" ht="12" customHeight="1">
      <c r="I54" s="224"/>
      <c r="P54" s="174"/>
      <c r="R54" s="96"/>
      <c r="S54" s="96"/>
      <c r="T54" s="283"/>
      <c r="U54" s="96"/>
      <c r="V54" s="96"/>
      <c r="W54" s="96"/>
      <c r="X54"/>
      <c r="Y54" s="179"/>
      <c r="Z54" s="96"/>
      <c r="AA54" s="159"/>
      <c r="AB54" s="96"/>
      <c r="AD54" s="96"/>
      <c r="AMA54"/>
      <c r="AMB54"/>
      <c r="AMC54"/>
    </row>
    <row r="55" ht="12" customHeight="1">
      <c r="G55" s="128"/>
      <c r="H55" s="128"/>
      <c r="I55" s="224"/>
      <c r="J55" s="128"/>
      <c r="K55" s="128"/>
      <c r="L55" s="128"/>
      <c r="M55" s="128"/>
      <c r="N55" s="128"/>
      <c r="O55" s="128"/>
      <c r="P55" s="174"/>
      <c r="Q55" s="128"/>
    </row>
    <row r="56" s="117" customFormat="1" ht="12" customHeight="1">
      <c r="A56" s="128"/>
      <c r="B56" s="128"/>
      <c r="C56" s="128"/>
      <c r="D56" s="128"/>
      <c r="E56" s="128"/>
      <c r="F56" s="128"/>
      <c r="G56" s="96"/>
      <c r="H56" s="96"/>
      <c r="I56" s="225"/>
      <c r="J56" s="96"/>
      <c r="K56" s="159"/>
      <c r="L56" s="96"/>
      <c r="M56" s="96"/>
      <c r="N56" s="96"/>
      <c r="O56" s="96"/>
      <c r="P56" s="173"/>
      <c r="Q56" s="96"/>
      <c r="R56" s="96"/>
      <c r="S56" s="96"/>
      <c r="T56" s="283"/>
      <c r="U56" s="96"/>
      <c r="V56" s="96"/>
      <c r="W56" s="96"/>
      <c r="X56"/>
      <c r="Y56" s="179"/>
      <c r="Z56" s="96"/>
      <c r="AA56" s="161"/>
      <c r="AB56" s="96"/>
      <c r="AD56" s="96"/>
      <c r="AMB56"/>
    </row>
    <row r="57" ht="12" customHeight="1">
      <c r="A57" s="117"/>
      <c r="B57" s="117"/>
      <c r="C57" s="117"/>
      <c r="D57" s="117"/>
      <c r="E57" s="117"/>
      <c r="F57" s="117"/>
      <c r="G57" s="117"/>
      <c r="H57" s="117"/>
      <c r="I57" s="252"/>
      <c r="J57" s="117"/>
      <c r="K57" s="117"/>
      <c r="L57" s="117"/>
      <c r="M57" s="117"/>
      <c r="N57" s="117"/>
      <c r="O57" s="117"/>
      <c r="P57" s="189"/>
      <c r="Q57" s="117"/>
    </row>
    <row r="58" ht="12" customHeight="1">
      <c r="R58" s="112"/>
      <c r="S58" s="112"/>
      <c r="T58" s="125"/>
      <c r="U58" s="112"/>
      <c r="V58" s="112"/>
      <c r="W58" s="112"/>
      <c r="Y58" s="180"/>
      <c r="Z58" s="112"/>
      <c r="AB58" s="112"/>
      <c r="AD58" s="112"/>
    </row>
    <row r="70" ht="12" customHeight="1">
      <c r="A70" s="130"/>
      <c r="B70" s="130"/>
      <c r="C70" s="130"/>
      <c r="D70" s="130"/>
      <c r="E70" s="130"/>
      <c r="F70" s="130"/>
    </row>
    <row r="71" ht="12" customHeight="1">
      <c r="A71" s="130"/>
      <c r="B71" s="130"/>
      <c r="C71" s="130"/>
      <c r="D71" s="130"/>
      <c r="E71" s="130"/>
      <c r="F71" s="130"/>
    </row>
    <row r="72" ht="12" customHeight="1">
      <c r="A72" s="130"/>
      <c r="B72" s="130"/>
      <c r="C72" s="130"/>
      <c r="D72" s="130"/>
      <c r="E72" s="130"/>
      <c r="F72" s="130"/>
    </row>
    <row r="73" ht="12" customHeight="1">
      <c r="A73" s="130"/>
      <c r="B73" s="130"/>
      <c r="C73" s="130"/>
      <c r="D73" s="130"/>
      <c r="E73" s="130"/>
      <c r="F73" s="130"/>
    </row>
    <row r="74" ht="12" customHeight="1">
      <c r="A74" s="130"/>
      <c r="B74" s="130"/>
      <c r="C74" s="130"/>
      <c r="D74" s="130"/>
      <c r="E74" s="130"/>
      <c r="F74" s="130"/>
    </row>
    <row r="75" ht="12" customHeight="1">
      <c r="A75" s="130"/>
      <c r="B75" s="130"/>
      <c r="C75" s="130"/>
      <c r="D75" s="130"/>
      <c r="E75" s="130"/>
      <c r="F75" s="130"/>
    </row>
    <row r="76" ht="12" customHeight="1">
      <c r="A76" s="130"/>
      <c r="B76" s="130"/>
      <c r="C76" s="130"/>
      <c r="D76" s="130"/>
      <c r="E76" s="130"/>
      <c r="F76" s="130"/>
    </row>
    <row r="77" ht="12" customHeight="1">
      <c r="A77" s="130"/>
      <c r="B77" s="130"/>
      <c r="C77" s="130"/>
      <c r="D77" s="130"/>
      <c r="E77" s="130"/>
      <c r="F77" s="130"/>
    </row>
    <row r="78" ht="12" customHeight="1">
      <c r="A78" s="129"/>
      <c r="B78" s="129"/>
      <c r="C78" s="129"/>
      <c r="D78" s="129"/>
      <c r="E78" s="129"/>
      <c r="F78" s="129"/>
    </row>
    <row r="79" ht="12" customHeight="1">
      <c r="A79" s="129"/>
      <c r="B79" s="129"/>
      <c r="C79" s="129"/>
      <c r="D79" s="129"/>
      <c r="E79" s="129"/>
      <c r="F79" s="129"/>
    </row>
    <row r="80" ht="12" customHeight="1">
      <c r="A80" s="129"/>
      <c r="B80" s="129"/>
      <c r="C80" s="129"/>
      <c r="D80" s="129"/>
      <c r="E80" s="129"/>
      <c r="F80" s="129"/>
    </row>
    <row r="81" ht="12" customHeight="1">
      <c r="A81" s="129"/>
      <c r="B81" s="129"/>
      <c r="C81" s="129"/>
      <c r="D81" s="129"/>
      <c r="E81" s="129"/>
      <c r="F81" s="129"/>
    </row>
    <row r="82" ht="12" customHeight="1">
      <c r="A82" s="129"/>
      <c r="B82" s="129"/>
      <c r="C82" s="129"/>
      <c r="D82" s="129"/>
      <c r="E82" s="129"/>
      <c r="F82" s="129"/>
    </row>
    <row r="83" ht="12" customHeight="1">
      <c r="A83" s="129"/>
      <c r="B83" s="129"/>
      <c r="C83" s="129"/>
      <c r="D83" s="129"/>
      <c r="E83" s="129"/>
      <c r="F83" s="129"/>
    </row>
    <row r="84" ht="12" customHeight="1">
      <c r="A84" s="129"/>
      <c r="B84" s="129"/>
      <c r="C84" s="129"/>
      <c r="D84" s="129"/>
      <c r="E84" s="129"/>
      <c r="F84" s="129"/>
    </row>
    <row r="85" s="117" customFormat="1" ht="12" customHeight="1">
      <c r="A85" s="129"/>
      <c r="B85" s="129"/>
      <c r="C85" s="129"/>
      <c r="D85" s="129"/>
      <c r="E85" s="129"/>
      <c r="F85" s="129"/>
      <c r="G85" s="96"/>
      <c r="H85" s="96"/>
      <c r="I85" s="225"/>
      <c r="J85" s="96"/>
      <c r="K85" s="159"/>
      <c r="L85" s="96"/>
      <c r="M85" s="96"/>
      <c r="N85" s="96"/>
      <c r="O85" s="96"/>
      <c r="P85" s="173"/>
      <c r="Q85" s="96"/>
      <c r="R85" s="96"/>
      <c r="S85" s="96"/>
      <c r="T85" s="283"/>
      <c r="U85" s="96"/>
      <c r="V85" s="96"/>
      <c r="W85" s="96"/>
      <c r="X85"/>
      <c r="Y85" s="179"/>
      <c r="Z85" s="96"/>
      <c r="AA85" s="161"/>
      <c r="AB85" s="96"/>
      <c r="AD85" s="96"/>
      <c r="AMB85"/>
    </row>
    <row r="86" s="117" customFormat="1" ht="12" customHeight="1">
      <c r="A86" s="130"/>
      <c r="B86" s="130"/>
      <c r="C86" s="130"/>
      <c r="D86" s="130"/>
      <c r="E86" s="130"/>
      <c r="F86" s="130"/>
      <c r="G86" s="96"/>
      <c r="H86" s="96"/>
      <c r="I86" s="225"/>
      <c r="J86" s="96"/>
      <c r="K86" s="159"/>
      <c r="L86" s="96"/>
      <c r="M86" s="96"/>
      <c r="N86" s="96"/>
      <c r="O86" s="96"/>
      <c r="P86" s="173"/>
      <c r="Q86" s="96"/>
      <c r="R86" s="96"/>
      <c r="S86" s="96"/>
      <c r="T86" s="283"/>
      <c r="U86" s="96"/>
      <c r="V86" s="96"/>
      <c r="W86" s="96"/>
      <c r="X86"/>
      <c r="Y86" s="179"/>
      <c r="Z86" s="96"/>
      <c r="AA86" s="161"/>
      <c r="AB86" s="96"/>
      <c r="AD86" s="96"/>
      <c r="AMB86"/>
    </row>
    <row r="87" s="117" customFormat="1" ht="12" customHeight="1">
      <c r="A87" s="123"/>
      <c r="B87" s="123"/>
      <c r="C87" s="123"/>
      <c r="D87" s="123"/>
      <c r="E87" s="123"/>
      <c r="F87" s="123"/>
      <c r="G87" s="112"/>
      <c r="H87" s="112"/>
      <c r="I87" s="282"/>
      <c r="J87" s="112"/>
      <c r="K87" s="161"/>
      <c r="L87" s="112"/>
      <c r="M87" s="112"/>
      <c r="N87" s="112"/>
      <c r="O87" s="112"/>
      <c r="P87" s="190"/>
      <c r="Q87" s="112"/>
      <c r="R87" s="112"/>
      <c r="S87" s="112"/>
      <c r="T87" s="125"/>
      <c r="U87" s="112"/>
      <c r="V87" s="112"/>
      <c r="W87" s="112"/>
      <c r="X87"/>
      <c r="Y87" s="180"/>
      <c r="Z87" s="112"/>
      <c r="AA87" s="161"/>
      <c r="AB87" s="112"/>
      <c r="AD87" s="112"/>
      <c r="AMB87"/>
    </row>
    <row r="88" s="117" customFormat="1" ht="12" customHeight="1">
      <c r="A88" s="123"/>
      <c r="B88" s="123"/>
      <c r="C88" s="123"/>
      <c r="D88" s="123"/>
      <c r="E88" s="123"/>
      <c r="F88" s="123"/>
      <c r="G88" s="112"/>
      <c r="H88" s="112"/>
      <c r="I88" s="282"/>
      <c r="J88" s="112"/>
      <c r="K88" s="161"/>
      <c r="L88" s="112"/>
      <c r="M88" s="112"/>
      <c r="N88" s="112"/>
      <c r="O88" s="112"/>
      <c r="P88" s="190"/>
      <c r="Q88" s="112"/>
      <c r="R88" s="112"/>
      <c r="S88" s="112"/>
      <c r="T88" s="125"/>
      <c r="U88" s="112"/>
      <c r="V88" s="112"/>
      <c r="W88" s="112"/>
      <c r="X88"/>
      <c r="Y88" s="180"/>
      <c r="Z88" s="112"/>
      <c r="AA88" s="161"/>
      <c r="AB88" s="112"/>
      <c r="AD88" s="112"/>
      <c r="AMB88"/>
    </row>
    <row r="89" s="117" customFormat="1" ht="12" customHeight="1">
      <c r="A89" s="123"/>
      <c r="B89" s="123"/>
      <c r="C89" s="123"/>
      <c r="D89" s="123"/>
      <c r="E89" s="123"/>
      <c r="F89" s="123"/>
      <c r="G89" s="112"/>
      <c r="H89" s="112"/>
      <c r="I89" s="282"/>
      <c r="J89" s="112"/>
      <c r="K89" s="161"/>
      <c r="L89" s="112"/>
      <c r="M89" s="112"/>
      <c r="N89" s="112"/>
      <c r="O89" s="112"/>
      <c r="P89" s="190"/>
      <c r="Q89" s="112"/>
      <c r="R89" s="112"/>
      <c r="S89" s="112"/>
      <c r="T89" s="125"/>
      <c r="U89" s="112"/>
      <c r="V89" s="112"/>
      <c r="W89" s="112"/>
      <c r="X89"/>
      <c r="Y89" s="180"/>
      <c r="Z89" s="112"/>
      <c r="AA89" s="161"/>
      <c r="AB89" s="112"/>
      <c r="AD89" s="112"/>
      <c r="AMB89"/>
    </row>
    <row r="90" s="117" customFormat="1" ht="12" customHeight="1">
      <c r="A90" s="123"/>
      <c r="B90" s="123"/>
      <c r="C90" s="123"/>
      <c r="D90" s="123"/>
      <c r="E90" s="123"/>
      <c r="F90" s="123"/>
      <c r="G90" s="112"/>
      <c r="H90" s="112"/>
      <c r="I90" s="282"/>
      <c r="J90" s="112"/>
      <c r="K90" s="161"/>
      <c r="L90" s="112"/>
      <c r="M90" s="112"/>
      <c r="N90" s="112"/>
      <c r="O90" s="112"/>
      <c r="P90" s="190"/>
      <c r="Q90" s="112"/>
      <c r="R90" s="112"/>
      <c r="S90" s="112"/>
      <c r="T90" s="125"/>
      <c r="U90" s="112"/>
      <c r="V90" s="112"/>
      <c r="W90" s="112"/>
      <c r="X90"/>
      <c r="Y90" s="180"/>
      <c r="Z90" s="112"/>
      <c r="AA90" s="161"/>
      <c r="AB90" s="112"/>
      <c r="AD90" s="112"/>
      <c r="AMB90"/>
    </row>
    <row r="91" s="117" customFormat="1" ht="12" customHeight="1">
      <c r="A91" s="123"/>
      <c r="B91" s="123"/>
      <c r="C91" s="123"/>
      <c r="D91" s="123"/>
      <c r="E91" s="123"/>
      <c r="F91" s="123"/>
      <c r="G91" s="112"/>
      <c r="H91" s="112"/>
      <c r="I91" s="282"/>
      <c r="J91" s="112"/>
      <c r="K91" s="161"/>
      <c r="L91" s="112"/>
      <c r="M91" s="112"/>
      <c r="N91" s="112"/>
      <c r="O91" s="112"/>
      <c r="P91" s="190"/>
      <c r="Q91" s="112"/>
      <c r="R91" s="112"/>
      <c r="S91" s="112"/>
      <c r="T91" s="125"/>
      <c r="U91" s="112"/>
      <c r="V91" s="112"/>
      <c r="W91" s="112"/>
      <c r="X91"/>
      <c r="Y91" s="180"/>
      <c r="Z91" s="112"/>
      <c r="AA91" s="161"/>
      <c r="AB91" s="112"/>
      <c r="AD91" s="112"/>
      <c r="AMB91"/>
    </row>
    <row r="92" ht="12" customHeight="1">
      <c r="A92" s="123"/>
      <c r="B92" s="123"/>
      <c r="C92" s="123"/>
      <c r="D92" s="123"/>
      <c r="E92" s="123"/>
      <c r="F92" s="123"/>
      <c r="G92" s="112"/>
      <c r="H92" s="112"/>
      <c r="I92" s="282"/>
      <c r="J92" s="112"/>
      <c r="K92" s="161"/>
      <c r="L92" s="112"/>
      <c r="M92" s="112"/>
      <c r="N92" s="112"/>
      <c r="O92" s="112"/>
      <c r="P92" s="190"/>
      <c r="Q92" s="112"/>
      <c r="R92" s="112"/>
      <c r="S92" s="112"/>
      <c r="T92" s="125"/>
      <c r="U92" s="112"/>
      <c r="V92" s="112"/>
      <c r="W92" s="112"/>
      <c r="Y92" s="180"/>
      <c r="Z92" s="112"/>
      <c r="AB92" s="112"/>
      <c r="AD92" s="112"/>
    </row>
    <row r="93" ht="12" customHeight="1">
      <c r="A93" s="123"/>
      <c r="B93" s="123"/>
      <c r="C93" s="123"/>
      <c r="D93" s="123"/>
      <c r="E93" s="123"/>
      <c r="F93" s="123"/>
      <c r="G93" s="112"/>
      <c r="H93" s="112"/>
      <c r="I93" s="282"/>
      <c r="J93" s="112"/>
      <c r="K93" s="161"/>
      <c r="L93" s="112"/>
      <c r="M93" s="112"/>
      <c r="N93" s="112"/>
      <c r="O93" s="112"/>
      <c r="P93" s="190"/>
      <c r="Q93" s="112"/>
      <c r="R93" s="112"/>
      <c r="S93" s="112"/>
      <c r="T93" s="125"/>
      <c r="U93" s="112"/>
      <c r="V93" s="112"/>
      <c r="W93" s="112"/>
      <c r="Y93" s="180"/>
      <c r="Z93" s="112"/>
      <c r="AB93" s="112"/>
      <c r="AD93" s="112"/>
    </row>
    <row r="94" ht="12" customHeight="1">
      <c r="A94" s="130"/>
      <c r="B94" s="130"/>
      <c r="C94" s="130"/>
      <c r="D94" s="130"/>
      <c r="E94" s="130"/>
      <c r="F94" s="130"/>
    </row>
    <row r="95" ht="12" customHeight="1">
      <c r="A95" s="130"/>
      <c r="B95" s="130"/>
      <c r="C95" s="130"/>
      <c r="D95" s="130"/>
      <c r="E95" s="130"/>
      <c r="F95" s="130"/>
    </row>
    <row r="96" ht="12" customHeight="1">
      <c r="A96" s="130"/>
      <c r="B96" s="130"/>
      <c r="C96" s="130"/>
      <c r="D96" s="130"/>
      <c r="E96" s="130"/>
      <c r="F96" s="130"/>
    </row>
    <row r="97" ht="12" customHeight="1">
      <c r="A97" s="136"/>
      <c r="B97" s="136"/>
      <c r="C97" s="136"/>
      <c r="D97" s="136"/>
      <c r="E97" s="136"/>
      <c r="F97" s="136"/>
    </row>
    <row r="98"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priority="50" dxfId="93">
      <formula>OR($AD49="X",$AB49="X")</formula>
    </cfRule>
    <cfRule type="expression" priority="51" dxfId="92">
      <formula>AND($AD49=1,$AB49=1)</formula>
    </cfRule>
    <cfRule type="expression" priority="52" dxfId="91">
      <formula>$AD49=1</formula>
    </cfRule>
    <cfRule type="expression" priority="53" dxfId="90">
      <formula>$AB49=1</formula>
    </cfRule>
  </conditionalFormatting>
  <conditionalFormatting sqref="A9:G47">
    <cfRule type="expression" priority="58" dxfId="89">
      <formula>AND(NOT(ISBLANK($W9)),ISBLANK($AC9),ISBLANK($AD9))</formula>
    </cfRule>
  </conditionalFormatting>
  <conditionalFormatting sqref="B13:C41 E13:G41">
    <cfRule type="expression" priority="34" dxfId="88">
      <formula>AND($AD13=1,$AC13=1)</formula>
    </cfRule>
    <cfRule type="expression" priority="35" dxfId="87">
      <formula>$AD13=1</formula>
    </cfRule>
  </conditionalFormatting>
  <conditionalFormatting sqref="B15:C41 E15:G41">
    <cfRule type="expression" priority="13" dxfId="86">
      <formula>$AC15=1</formula>
    </cfRule>
  </conditionalFormatting>
  <conditionalFormatting sqref="B9:G12 A9:A47 B42:G47 E13:G14 B13:C14">
    <cfRule type="expression" priority="57" dxfId="85">
      <formula>$AC9=1</formula>
    </cfRule>
  </conditionalFormatting>
  <conditionalFormatting sqref="B9:G12 A9:A47 B42:G47">
    <cfRule type="expression" priority="56" dxfId="84">
      <formula>$AD9=1</formula>
    </cfRule>
  </conditionalFormatting>
  <conditionalFormatting sqref="B9:G12 B13:C41 E13:G41 A9:A47">
    <cfRule type="expression" priority="33" dxfId="83">
      <formula>OR($AD9="X",$AC9="X")</formula>
    </cfRule>
  </conditionalFormatting>
  <conditionalFormatting sqref="B42:G47 B9:G12 A9:A47">
    <cfRule type="expression" priority="55" dxfId="82">
      <formula>AND($AD9=1,$AC9=1)</formula>
    </cfRule>
  </conditionalFormatting>
  <conditionalFormatting sqref="B42:G47">
    <cfRule type="expression" priority="54" dxfId="81">
      <formula>OR($AD42="X",$AC42="X")</formula>
    </cfRule>
  </conditionalFormatting>
  <conditionalFormatting sqref="C9:C47">
    <cfRule type="expression" priority="32" dxfId="80">
      <formula>AND($R9="X",$B9&lt;&gt;"")</formula>
    </cfRule>
  </conditionalFormatting>
  <conditionalFormatting sqref="D13:D41">
    <cfRule type="expression" priority="14" dxfId="79">
      <formula>OR($AD13="X",$AC13="X")</formula>
    </cfRule>
    <cfRule type="expression" priority="15" dxfId="78">
      <formula>AND($AD13=1,$AC13=1)</formula>
    </cfRule>
    <cfRule type="expression" priority="16" dxfId="77">
      <formula>$AD13=1</formula>
    </cfRule>
    <cfRule type="expression" priority="17" dxfId="76">
      <formula>$AC13=1</formula>
    </cfRule>
  </conditionalFormatting>
  <conditionalFormatting sqref="D15:D41">
    <cfRule type="expression" priority="24" dxfId="75">
      <formula>AND($R15="X",$B15&lt;&gt;"")</formula>
    </cfRule>
  </conditionalFormatting>
  <conditionalFormatting sqref="E12:E14 D9:D12 D42:D47">
    <cfRule type="expression" priority="44" dxfId="74">
      <formula>AND($R9="X",OR($B9&lt;&gt;"",$C9&lt;&gt;""))</formula>
    </cfRule>
  </conditionalFormatting>
  <conditionalFormatting sqref="E15:E47 E9:E12">
    <cfRule type="expression" priority="45" dxfId="73">
      <formula>AND($R9="X",OR($B9&lt;&gt;"",$C9&lt;&gt;"",$D9&lt;&gt;""))</formula>
    </cfRule>
  </conditionalFormatting>
  <conditionalFormatting sqref="F15:F47 F9:F12">
    <cfRule type="expression" priority="46" dxfId="72">
      <formula>AND($R9="X",OR($B9&lt;&gt;"",$C9&lt;&gt;"",$D9&lt;&gt;"",$E9&lt;&gt;""))</formula>
    </cfRule>
  </conditionalFormatting>
  <conditionalFormatting sqref="G15:G47 G9:G12">
    <cfRule type="expression" priority="47" dxfId="71">
      <formula>AND($R9="X",OR($B9&lt;&gt;"",$C9&lt;&gt;"",$D9&lt;&gt;"",$E9&lt;&gt;"",$F9&lt;&gt;""))</formula>
    </cfRule>
  </conditionalFormatting>
  <conditionalFormatting sqref="H49:H50 H70:H910">
    <cfRule type="expression" priority="49" dxfId="70">
      <formula>$Q49="X"</formula>
    </cfRule>
  </conditionalFormatting>
  <conditionalFormatting sqref="I9:I11 I13:I47">
    <cfRule type="expression" priority="23" dxfId="69">
      <formula>$R9="X"</formula>
    </cfRule>
  </conditionalFormatting>
  <conditionalFormatting sqref="Q9:Q47">
    <cfRule type="cellIs" priority="20" dxfId="68" operator="equal">
      <formula>"1..1"</formula>
    </cfRule>
    <cfRule type="cellIs" priority="21" dxfId="67" operator="equal">
      <formula>"0..n"</formula>
    </cfRule>
    <cfRule type="cellIs" priority="22" dxfId="66" operator="equal">
      <formula>"0..1"</formula>
    </cfRule>
  </conditionalFormatting>
  <pageMargins left="0.69999999999999996" right="0.69999999999999996" top="0.75" bottom="0.75" header="0.29999999999999999" footer="0.29999999999999999"/>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priority="48" id="{002F0050-00E1-485B-84A6-008C003300DD}">
            <x14:dataBar maxLength="100" minLength="0" border="1"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18" id="{0052003B-00DD-4835-9879-00840085007D}">
            <xm:f>AND($R13="X",OR('RC-EDA'!#REF!&lt;&gt;"",$B13&lt;&gt;""))</xm:f>
            <x14:dxf>
              <fill>
                <patternFill>
                  <fgColor theme="6"/>
                  <bgColor theme="6"/>
                </patternFill>
              </fill>
            </x14:dxf>
          </x14:cfRule>
          <xm:sqref>D13:D14</xm:sqref>
        </x14:conditionalFormatting>
        <x14:conditionalFormatting xmlns:xm="http://schemas.microsoft.com/office/excel/2006/main">
          <x14:cfRule type="expression" priority="42" id="{00BD00F5-00D5-4E6D-AF62-009A004D00E7}">
            <xm:f>AND($R12="X",OR($B12&lt;&gt;"",$C12&lt;&gt;"",$E12&lt;&gt;"",'RC-EDA'!#REF!&lt;&gt;""))</xm:f>
            <x14:dxf>
              <fill>
                <patternFill>
                  <fgColor theme="6"/>
                  <bgColor theme="6"/>
                </patternFill>
              </fill>
            </x14:dxf>
          </x14:cfRule>
          <xm:sqref>F12:F14</xm:sqref>
        </x14:conditionalFormatting>
        <x14:conditionalFormatting xmlns:xm="http://schemas.microsoft.com/office/excel/2006/main">
          <x14:cfRule type="expression" priority="43" id="{00F2007D-009F-4090-95B5-00350041005E}">
            <xm:f>AND($R12="X",OR($B12&lt;&gt;"",$C12&lt;&gt;"",$E12&lt;&gt;"",'RC-EDA'!#REF!&lt;&gt;"",$F12&lt;&gt;""))</xm:f>
            <x14:dxf>
              <fill>
                <patternFill>
                  <fgColor theme="6"/>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5" zoomScaleNormal="85" workbookViewId="0">
      <pane xSplit="7" ySplit="8" topLeftCell="S73" activePane="bottomRight" state="frozen"/>
      <selection pane="bottomRight" activeCell="AA90" sqref="AA90"/>
      <selection pane="bottomLeft" activeCell="A9" sqref="A9"/>
      <selection pane="topRight" activeCell="H1" sqref="H1"/>
    </sheetView>
  </sheetViews>
  <sheetFormatPr defaultColWidth="11" defaultRowHeight="14.25" customHeight="1"/>
  <cols>
    <col bestFit="1" customWidth="1" min="1" max="1" width="5"/>
    <col bestFit="1" customWidth="1" min="2" max="2" width="15.375"/>
    <col customWidth="1" min="3" max="3" width="20.875"/>
    <col customWidth="1" min="4" max="4" width="17.125"/>
    <col customWidth="1" min="5" max="5" width="22.375"/>
    <col bestFit="1" customWidth="1" min="6" max="7" width="15.375"/>
    <col customWidth="1" min="8" max="8" width="53.125"/>
    <col customWidth="1" min="9" max="9" width="37.625"/>
    <col customWidth="1" min="10" max="10" width="13.375"/>
    <col customWidth="1" min="11" max="11" width="10.375"/>
    <col customWidth="1" min="12" max="12" width="15.625"/>
    <col customWidth="1" min="13" max="13" width="12"/>
    <col customWidth="1" min="14" max="14" width="13.125"/>
    <col customWidth="1" min="19" max="21" width="14"/>
    <col customWidth="1" min="22" max="22" width="17.375"/>
    <col customWidth="1" min="29" max="29" width="2.625"/>
  </cols>
  <sheetData>
    <row r="1" ht="15">
      <c r="A1" s="292" t="s">
        <v>1620</v>
      </c>
      <c r="B1" s="292"/>
      <c r="C1" s="129" t="s">
        <v>813</v>
      </c>
      <c r="D1" s="128"/>
      <c r="E1" s="299" t="s">
        <v>814</v>
      </c>
      <c r="F1" s="157">
        <v>0.69999999999999996</v>
      </c>
      <c r="G1" s="128"/>
      <c r="H1" s="433" t="s">
        <v>1621</v>
      </c>
      <c r="I1" s="433"/>
      <c r="J1" s="433"/>
      <c r="K1" s="433"/>
      <c r="L1" s="433"/>
      <c r="M1" s="300" t="s">
        <v>1621</v>
      </c>
      <c r="N1" s="300" t="s">
        <v>1621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ht="15">
      <c r="A2" s="170"/>
      <c r="B2" s="128"/>
      <c r="C2" s="301" t="s">
        <v>818</v>
      </c>
      <c r="D2" s="128"/>
      <c r="E2" s="302" t="s">
        <v>819</v>
      </c>
      <c r="F2" s="157">
        <v>0.64000000000000001</v>
      </c>
      <c r="G2" s="128"/>
      <c r="H2" s="433"/>
      <c r="I2" s="433"/>
      <c r="J2" s="433"/>
      <c r="K2" s="433"/>
      <c r="L2" s="433"/>
      <c r="M2" s="300" t="s">
        <v>1621</v>
      </c>
      <c r="N2" s="300" t="s">
        <v>1621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ht="15">
      <c r="A3" s="170"/>
      <c r="B3" s="128"/>
      <c r="C3" s="303" t="s">
        <v>821</v>
      </c>
      <c r="D3" s="128"/>
      <c r="E3" s="304"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ht="15">
      <c r="A4" s="170"/>
      <c r="B4" s="128"/>
      <c r="C4" s="305" t="s">
        <v>824</v>
      </c>
      <c r="D4" s="128"/>
      <c r="E4" s="306" t="s">
        <v>825</v>
      </c>
      <c r="F4" s="128"/>
      <c r="G4" s="277"/>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ht="15">
      <c r="A5" s="291"/>
      <c r="B5" s="149"/>
      <c r="C5" s="145" t="s">
        <v>826</v>
      </c>
      <c r="D5" s="149"/>
      <c r="E5" s="307" t="s">
        <v>1621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ht="15">
      <c r="A6" s="170"/>
      <c r="B6" s="128"/>
      <c r="C6" s="308" t="s">
        <v>827</v>
      </c>
      <c r="D6" s="308"/>
      <c r="E6" s="138" t="s">
        <v>1621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ht="15">
      <c r="B7" s="138" t="s">
        <v>1621</v>
      </c>
      <c r="C7" s="309" t="s">
        <v>1621</v>
      </c>
      <c r="D7" s="309" t="s">
        <v>1621</v>
      </c>
      <c r="E7" s="309" t="s">
        <v>1621</v>
      </c>
      <c r="F7" s="96"/>
      <c r="G7" s="96"/>
      <c r="H7" s="96"/>
      <c r="I7" s="96"/>
      <c r="J7" s="96"/>
      <c r="K7" s="96"/>
      <c r="L7" s="96"/>
      <c r="M7" s="96"/>
      <c r="N7" s="96"/>
      <c r="O7" s="434" t="s">
        <v>1622</v>
      </c>
      <c r="P7" s="434"/>
      <c r="Q7" s="434"/>
      <c r="R7" s="434"/>
      <c r="S7" s="310"/>
      <c r="T7" s="96"/>
      <c r="U7" s="96"/>
      <c r="V7" s="96"/>
      <c r="W7" s="96"/>
      <c r="X7" s="96"/>
      <c r="Y7" s="96"/>
      <c r="Z7" s="96"/>
      <c r="AA7" s="435" t="s">
        <v>829</v>
      </c>
      <c r="AB7" s="435"/>
      <c r="AD7" s="96"/>
      <c r="AE7" s="96"/>
      <c r="AF7" s="96"/>
      <c r="AG7" s="436" t="s">
        <v>830</v>
      </c>
      <c r="AH7" s="43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ht="13.5" customHeight="1">
      <c r="A8" s="311" t="s">
        <v>831</v>
      </c>
      <c r="B8" s="312" t="s">
        <v>832</v>
      </c>
      <c r="C8" s="312" t="s">
        <v>833</v>
      </c>
      <c r="D8" s="312" t="s">
        <v>834</v>
      </c>
      <c r="E8" s="312" t="s">
        <v>835</v>
      </c>
      <c r="F8" s="312" t="s">
        <v>836</v>
      </c>
      <c r="G8" s="312" t="s">
        <v>837</v>
      </c>
      <c r="H8" s="313" t="s">
        <v>9</v>
      </c>
      <c r="I8" s="313" t="s">
        <v>1623</v>
      </c>
      <c r="J8" s="313" t="s">
        <v>838</v>
      </c>
      <c r="K8" s="313" t="s">
        <v>1624</v>
      </c>
      <c r="L8" s="314" t="s">
        <v>840</v>
      </c>
      <c r="M8" s="314" t="s">
        <v>841</v>
      </c>
      <c r="N8" s="315" t="s">
        <v>842</v>
      </c>
      <c r="O8" s="314" t="s">
        <v>843</v>
      </c>
      <c r="P8" s="314" t="s">
        <v>844</v>
      </c>
      <c r="Q8" s="314" t="s">
        <v>845</v>
      </c>
      <c r="R8" s="314" t="s">
        <v>846</v>
      </c>
      <c r="S8" s="315" t="s">
        <v>677</v>
      </c>
      <c r="T8" s="378" t="s">
        <v>1625</v>
      </c>
      <c r="U8" s="378" t="s">
        <v>1626</v>
      </c>
      <c r="V8" s="378" t="s">
        <v>1627</v>
      </c>
      <c r="W8" s="313" t="s">
        <v>3</v>
      </c>
      <c r="X8" s="313" t="s">
        <v>1628</v>
      </c>
      <c r="Y8" s="313" t="s">
        <v>1629</v>
      </c>
      <c r="Z8" s="313" t="s">
        <v>849</v>
      </c>
      <c r="AA8" s="316" t="s">
        <v>850</v>
      </c>
      <c r="AB8" s="316" t="s">
        <v>851</v>
      </c>
      <c r="AC8" s="317" t="s">
        <v>852</v>
      </c>
      <c r="AD8" s="318" t="s">
        <v>853</v>
      </c>
      <c r="AE8" s="318" t="s">
        <v>854</v>
      </c>
      <c r="AF8" s="318" t="s">
        <v>856</v>
      </c>
      <c r="AG8" s="318" t="s">
        <v>857</v>
      </c>
      <c r="AH8" s="319" t="s">
        <v>915</v>
      </c>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c r="CZ8" s="320"/>
      <c r="DA8" s="320"/>
      <c r="DB8" s="320"/>
      <c r="DC8" s="320"/>
      <c r="DD8" s="320"/>
      <c r="DE8" s="320"/>
      <c r="DF8" s="320"/>
      <c r="DG8" s="320"/>
      <c r="DH8" s="320"/>
      <c r="DI8" s="320"/>
      <c r="DJ8" s="320"/>
      <c r="DK8" s="320"/>
      <c r="DL8" s="320"/>
      <c r="DM8" s="320"/>
      <c r="DN8" s="320"/>
      <c r="DO8" s="320"/>
      <c r="DP8" s="320"/>
      <c r="DQ8" s="320"/>
      <c r="DR8" s="320"/>
      <c r="DS8" s="320"/>
      <c r="DT8" s="320"/>
      <c r="DU8" s="320"/>
      <c r="DV8" s="320"/>
      <c r="DW8" s="320"/>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c r="HX8" s="320"/>
      <c r="HY8" s="320"/>
      <c r="HZ8" s="320"/>
      <c r="IA8" s="320"/>
      <c r="IB8" s="320"/>
      <c r="IC8" s="320"/>
      <c r="ID8" s="320"/>
      <c r="IE8" s="320"/>
      <c r="IF8" s="320"/>
      <c r="IG8" s="320"/>
      <c r="IH8" s="320"/>
      <c r="II8" s="320"/>
      <c r="IJ8" s="320"/>
      <c r="IK8" s="320"/>
      <c r="IL8" s="320"/>
      <c r="IM8" s="320"/>
      <c r="IN8" s="320"/>
      <c r="IO8" s="320"/>
      <c r="IP8" s="320"/>
      <c r="IQ8" s="320"/>
      <c r="IR8" s="320"/>
      <c r="IS8" s="320"/>
      <c r="IT8" s="320"/>
      <c r="IU8" s="320"/>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c r="MV8" s="320"/>
      <c r="MW8" s="320"/>
      <c r="MX8" s="320"/>
      <c r="MY8" s="320"/>
      <c r="MZ8" s="320"/>
      <c r="NA8" s="320"/>
      <c r="NB8" s="320"/>
      <c r="NC8" s="320"/>
      <c r="ND8" s="320"/>
      <c r="NE8" s="320"/>
      <c r="NF8" s="320"/>
      <c r="NG8" s="320"/>
      <c r="NH8" s="320"/>
      <c r="NI8" s="320"/>
      <c r="NJ8" s="320"/>
      <c r="NK8" s="320"/>
      <c r="NL8" s="320"/>
      <c r="NM8" s="320"/>
      <c r="NN8" s="320"/>
      <c r="NO8" s="320"/>
      <c r="NP8" s="320"/>
      <c r="NQ8" s="320"/>
      <c r="NR8" s="320"/>
      <c r="NS8" s="320"/>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c r="RT8" s="320"/>
      <c r="RU8" s="320"/>
      <c r="RV8" s="320"/>
      <c r="RW8" s="320"/>
      <c r="RX8" s="320"/>
      <c r="RY8" s="320"/>
      <c r="RZ8" s="320"/>
      <c r="SA8" s="320"/>
      <c r="SB8" s="320"/>
      <c r="SC8" s="320"/>
      <c r="SD8" s="320"/>
      <c r="SE8" s="320"/>
      <c r="SF8" s="320"/>
      <c r="SG8" s="320"/>
      <c r="SH8" s="320"/>
      <c r="SI8" s="320"/>
      <c r="SJ8" s="320"/>
      <c r="SK8" s="320"/>
      <c r="SL8" s="320"/>
      <c r="SM8" s="320"/>
      <c r="SN8" s="320"/>
      <c r="SO8" s="320"/>
      <c r="SP8" s="320"/>
      <c r="SQ8" s="320"/>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c r="WR8" s="320"/>
      <c r="WS8" s="320"/>
      <c r="WT8" s="320"/>
      <c r="WU8" s="320"/>
      <c r="WV8" s="320"/>
      <c r="WW8" s="320"/>
      <c r="WX8" s="320"/>
      <c r="WY8" s="320"/>
      <c r="WZ8" s="320"/>
      <c r="XA8" s="320"/>
      <c r="XB8" s="320"/>
      <c r="XC8" s="320"/>
      <c r="XD8" s="320"/>
      <c r="XE8" s="320"/>
      <c r="XF8" s="320"/>
      <c r="XG8" s="320"/>
      <c r="XH8" s="320"/>
      <c r="XI8" s="320"/>
      <c r="XJ8" s="320"/>
      <c r="XK8" s="320"/>
      <c r="XL8" s="320"/>
      <c r="XM8" s="320"/>
      <c r="XN8" s="320"/>
      <c r="XO8" s="320"/>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c r="ABP8" s="320"/>
      <c r="ABQ8" s="320"/>
      <c r="ABR8" s="320"/>
      <c r="ABS8" s="320"/>
      <c r="ABT8" s="320"/>
      <c r="ABU8" s="320"/>
      <c r="ABV8" s="320"/>
      <c r="ABW8" s="320"/>
      <c r="ABX8" s="320"/>
      <c r="ABY8" s="320"/>
      <c r="ABZ8" s="320"/>
      <c r="ACA8" s="320"/>
      <c r="ACB8" s="320"/>
      <c r="ACC8" s="320"/>
      <c r="ACD8" s="320"/>
      <c r="ACE8" s="320"/>
      <c r="ACF8" s="320"/>
      <c r="ACG8" s="320"/>
      <c r="ACH8" s="320"/>
      <c r="ACI8" s="320"/>
      <c r="ACJ8" s="320"/>
      <c r="ACK8" s="320"/>
      <c r="ACL8" s="320"/>
      <c r="ACM8" s="320"/>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c r="AGN8" s="320"/>
      <c r="AGO8" s="320"/>
      <c r="AGP8" s="320"/>
      <c r="AGQ8" s="320"/>
      <c r="AGR8" s="320"/>
      <c r="AGS8" s="320"/>
      <c r="AGT8" s="320"/>
      <c r="AGU8" s="320"/>
      <c r="AGV8" s="320"/>
      <c r="AGW8" s="320"/>
      <c r="AGX8" s="320"/>
      <c r="AGY8" s="320"/>
      <c r="AGZ8" s="320"/>
      <c r="AHA8" s="320"/>
      <c r="AHB8" s="320"/>
      <c r="AHC8" s="320"/>
      <c r="AHD8" s="320"/>
      <c r="AHE8" s="320"/>
      <c r="AHF8" s="320"/>
      <c r="AHG8" s="320"/>
      <c r="AHH8" s="320"/>
      <c r="AHI8" s="320"/>
      <c r="AHJ8" s="320"/>
      <c r="AHK8" s="320"/>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c r="ALL8" s="320"/>
      <c r="ALM8" s="320"/>
      <c r="ALN8" s="320"/>
      <c r="ALO8" s="320"/>
      <c r="ALP8" s="320"/>
      <c r="ALQ8" s="320"/>
      <c r="ALR8" s="320"/>
      <c r="ALS8" s="320"/>
      <c r="ALT8" s="320"/>
      <c r="ALU8" s="320"/>
      <c r="ALV8" s="320"/>
      <c r="ALW8" s="320"/>
      <c r="ALX8" s="320"/>
      <c r="ALY8" s="320"/>
      <c r="ALZ8" s="320"/>
      <c r="AMA8" s="320"/>
      <c r="AMB8" s="320"/>
      <c r="AMC8" s="320"/>
      <c r="AMD8" s="320"/>
      <c r="AME8" s="320"/>
      <c r="AMF8" s="320"/>
      <c r="AMG8" s="320"/>
      <c r="AMH8" s="320"/>
      <c r="AMI8" s="320"/>
      <c r="AMJ8" s="320"/>
      <c r="AMK8" s="320"/>
      <c r="AML8" s="320"/>
      <c r="AMM8" s="320"/>
      <c r="AMN8" s="320"/>
      <c r="AMO8" s="320"/>
      <c r="AMP8" s="320"/>
      <c r="AMQ8" s="320"/>
      <c r="AMR8" s="320"/>
    </row>
    <row r="9" ht="13.5" customHeight="1">
      <c r="A9" s="321">
        <v>1</v>
      </c>
      <c r="B9" s="321" t="s">
        <v>1630</v>
      </c>
      <c r="C9" s="321"/>
      <c r="D9" s="321"/>
      <c r="E9" s="321"/>
      <c r="F9" s="321"/>
      <c r="G9" s="321"/>
      <c r="H9" s="322" t="s">
        <v>1631</v>
      </c>
      <c r="I9" s="322" t="s">
        <v>1632</v>
      </c>
      <c r="J9" s="324"/>
      <c r="K9" s="322" t="s">
        <v>864</v>
      </c>
      <c r="L9" s="322" t="s">
        <v>1633</v>
      </c>
      <c r="M9" s="322"/>
      <c r="N9" s="322" t="s">
        <v>1633</v>
      </c>
      <c r="O9" s="322"/>
      <c r="P9" s="322"/>
      <c r="Q9" s="322"/>
      <c r="R9" s="322"/>
      <c r="S9" s="325" t="s">
        <v>820</v>
      </c>
      <c r="T9" s="325" t="s">
        <v>820</v>
      </c>
      <c r="U9" s="325" t="s">
        <v>820</v>
      </c>
      <c r="V9" s="322"/>
      <c r="W9" s="322" t="s">
        <v>864</v>
      </c>
      <c r="X9" s="322" t="s">
        <v>1634</v>
      </c>
      <c r="Y9" s="322"/>
      <c r="Z9" s="322"/>
      <c r="AA9" s="322" t="s">
        <v>864</v>
      </c>
      <c r="AB9" s="322" t="s">
        <v>864</v>
      </c>
      <c r="AC9" s="326" t="s">
        <v>1621</v>
      </c>
      <c r="AD9" s="322"/>
      <c r="AE9" s="322"/>
      <c r="AF9" s="322"/>
      <c r="AG9" s="322">
        <v>1</v>
      </c>
      <c r="AH9" s="322"/>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ht="13.5" customHeight="1">
      <c r="A10" s="327">
        <v>2</v>
      </c>
      <c r="B10" s="327"/>
      <c r="C10" s="327" t="s">
        <v>858</v>
      </c>
      <c r="D10" s="327"/>
      <c r="E10" s="327"/>
      <c r="F10" s="327"/>
      <c r="G10" s="327"/>
      <c r="H10" s="328" t="s">
        <v>1635</v>
      </c>
      <c r="I10" s="328" t="s">
        <v>1636</v>
      </c>
      <c r="J10" s="328" t="s">
        <v>860</v>
      </c>
      <c r="K10" s="328" t="s">
        <v>864</v>
      </c>
      <c r="L10" s="328" t="s">
        <v>831</v>
      </c>
      <c r="M10" s="328"/>
      <c r="N10" s="328" t="s">
        <v>831</v>
      </c>
      <c r="O10" s="328" t="s">
        <v>944</v>
      </c>
      <c r="P10" s="328" t="s">
        <v>945</v>
      </c>
      <c r="Q10" s="328"/>
      <c r="R10" s="328"/>
      <c r="S10" s="330" t="s">
        <v>820</v>
      </c>
      <c r="T10" s="330" t="s">
        <v>820</v>
      </c>
      <c r="U10" s="330" t="s">
        <v>820</v>
      </c>
      <c r="V10" s="328"/>
      <c r="W10" s="328"/>
      <c r="X10" s="328" t="s">
        <v>863</v>
      </c>
      <c r="Y10" s="328"/>
      <c r="Z10" s="328" t="s">
        <v>1637</v>
      </c>
      <c r="AA10" s="328" t="s">
        <v>864</v>
      </c>
      <c r="AB10" s="328" t="s">
        <v>864</v>
      </c>
      <c r="AC10" s="326" t="s">
        <v>1621</v>
      </c>
      <c r="AD10" s="328"/>
      <c r="AE10" s="328"/>
      <c r="AF10" s="328"/>
      <c r="AG10" s="328">
        <v>1</v>
      </c>
      <c r="AH10" s="328">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ht="13.5" customHeight="1">
      <c r="A11" s="331">
        <v>3</v>
      </c>
      <c r="B11" s="331"/>
      <c r="C11" s="331" t="s">
        <v>1638</v>
      </c>
      <c r="D11" s="331"/>
      <c r="E11" s="331"/>
      <c r="F11" s="331"/>
      <c r="G11" s="331"/>
      <c r="H11" s="322" t="s">
        <v>1639</v>
      </c>
      <c r="I11" s="322" t="s">
        <v>1640</v>
      </c>
      <c r="J11" s="322" t="s">
        <v>887</v>
      </c>
      <c r="K11" s="322" t="s">
        <v>864</v>
      </c>
      <c r="L11" s="322" t="s">
        <v>1641</v>
      </c>
      <c r="M11" s="322"/>
      <c r="N11" s="322" t="s">
        <v>1641</v>
      </c>
      <c r="O11" s="322"/>
      <c r="P11" s="322"/>
      <c r="Q11" s="322"/>
      <c r="R11" s="322"/>
      <c r="S11" s="325" t="s">
        <v>820</v>
      </c>
      <c r="T11" s="325" t="s">
        <v>820</v>
      </c>
      <c r="U11" s="325" t="s">
        <v>820</v>
      </c>
      <c r="V11" s="322"/>
      <c r="W11" s="322"/>
      <c r="X11" s="322" t="s">
        <v>863</v>
      </c>
      <c r="Y11" s="322"/>
      <c r="Z11" s="322" t="s">
        <v>1642</v>
      </c>
      <c r="AA11" s="322" t="s">
        <v>864</v>
      </c>
      <c r="AB11" s="322" t="s">
        <v>864</v>
      </c>
      <c r="AC11" s="326" t="s">
        <v>1621</v>
      </c>
      <c r="AD11" s="322"/>
      <c r="AE11" s="322"/>
      <c r="AF11" s="322"/>
      <c r="AG11" s="322">
        <v>1</v>
      </c>
      <c r="AH11" s="322">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ht="13.5" customHeight="1">
      <c r="A12" s="327">
        <v>4</v>
      </c>
      <c r="B12" s="327"/>
      <c r="C12" s="327" t="s">
        <v>880</v>
      </c>
      <c r="D12" s="327"/>
      <c r="E12" s="327"/>
      <c r="F12" s="327"/>
      <c r="G12" s="327"/>
      <c r="H12" s="329" t="s">
        <v>1643</v>
      </c>
      <c r="I12" s="328" t="s">
        <v>1644</v>
      </c>
      <c r="J12" s="328" t="s">
        <v>1645</v>
      </c>
      <c r="K12" s="328" t="s">
        <v>864</v>
      </c>
      <c r="L12" s="328" t="s">
        <v>1646</v>
      </c>
      <c r="M12" s="328"/>
      <c r="N12" s="328" t="s">
        <v>1646</v>
      </c>
      <c r="O12" s="328"/>
      <c r="P12" s="328"/>
      <c r="Q12" s="328"/>
      <c r="R12" s="328"/>
      <c r="S12" s="330" t="s">
        <v>820</v>
      </c>
      <c r="T12" s="330" t="s">
        <v>820</v>
      </c>
      <c r="U12" s="330" t="s">
        <v>820</v>
      </c>
      <c r="V12" s="328"/>
      <c r="W12" s="328"/>
      <c r="X12" s="328" t="s">
        <v>863</v>
      </c>
      <c r="Y12" s="328"/>
      <c r="Z12" s="328" t="s">
        <v>1647</v>
      </c>
      <c r="AA12" s="328" t="s">
        <v>864</v>
      </c>
      <c r="AB12" s="328" t="s">
        <v>864</v>
      </c>
      <c r="AC12" s="326" t="s">
        <v>1621</v>
      </c>
      <c r="AD12" s="328"/>
      <c r="AE12" s="328"/>
      <c r="AF12" s="328"/>
      <c r="AG12" s="328">
        <v>1</v>
      </c>
      <c r="AH12" s="328">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ht="13.5" customHeight="1">
      <c r="A13" s="331">
        <v>5</v>
      </c>
      <c r="B13" s="331"/>
      <c r="C13" s="331" t="s">
        <v>1648</v>
      </c>
      <c r="D13" s="331"/>
      <c r="E13" s="331"/>
      <c r="F13" s="331"/>
      <c r="G13" s="331"/>
      <c r="H13" s="322" t="s">
        <v>1649</v>
      </c>
      <c r="I13" s="322" t="s">
        <v>1650</v>
      </c>
      <c r="J13" s="322" t="s">
        <v>1651</v>
      </c>
      <c r="K13" s="322" t="s">
        <v>864</v>
      </c>
      <c r="L13" s="322" t="s">
        <v>1652</v>
      </c>
      <c r="M13" s="322"/>
      <c r="N13" s="322" t="s">
        <v>1652</v>
      </c>
      <c r="O13" s="322"/>
      <c r="P13" s="322"/>
      <c r="Q13" s="322"/>
      <c r="R13" s="322"/>
      <c r="S13" s="332" t="s">
        <v>817</v>
      </c>
      <c r="T13" s="333" t="s">
        <v>820</v>
      </c>
      <c r="U13" s="334" t="s">
        <v>817</v>
      </c>
      <c r="V13" s="322" t="s">
        <v>864</v>
      </c>
      <c r="W13" s="322"/>
      <c r="X13" s="322" t="s">
        <v>879</v>
      </c>
      <c r="Y13" s="322"/>
      <c r="Z13" s="322" t="s">
        <v>932</v>
      </c>
      <c r="AA13" s="322" t="s">
        <v>864</v>
      </c>
      <c r="AB13" s="322" t="s">
        <v>864</v>
      </c>
      <c r="AC13" s="326" t="s">
        <v>1621</v>
      </c>
      <c r="AD13" s="322"/>
      <c r="AE13" s="322"/>
      <c r="AF13" s="322"/>
      <c r="AG13" s="322">
        <v>1</v>
      </c>
      <c r="AH13" s="322">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ht="13.5" customHeight="1">
      <c r="A14" s="327">
        <v>6</v>
      </c>
      <c r="B14" s="327"/>
      <c r="C14" s="327" t="s">
        <v>1653</v>
      </c>
      <c r="D14" s="327"/>
      <c r="E14" s="327"/>
      <c r="F14" s="327"/>
      <c r="G14" s="327"/>
      <c r="H14" s="328" t="s">
        <v>1654</v>
      </c>
      <c r="I14" s="328" t="s">
        <v>1655</v>
      </c>
      <c r="J14" s="335"/>
      <c r="K14" s="328" t="s">
        <v>864</v>
      </c>
      <c r="L14" s="328" t="s">
        <v>1656</v>
      </c>
      <c r="M14" s="328"/>
      <c r="N14" s="328" t="s">
        <v>1656</v>
      </c>
      <c r="O14" s="328"/>
      <c r="P14" s="328"/>
      <c r="Q14" s="328"/>
      <c r="R14" s="328"/>
      <c r="S14" s="336" t="s">
        <v>823</v>
      </c>
      <c r="T14" s="336" t="s">
        <v>823</v>
      </c>
      <c r="U14" s="336" t="s">
        <v>823</v>
      </c>
      <c r="V14" s="328"/>
      <c r="W14" s="328" t="s">
        <v>864</v>
      </c>
      <c r="X14" s="328" t="s">
        <v>942</v>
      </c>
      <c r="Y14" s="328"/>
      <c r="Z14" s="328"/>
      <c r="AA14" s="328" t="s">
        <v>864</v>
      </c>
      <c r="AB14" s="328" t="s">
        <v>864</v>
      </c>
      <c r="AC14" s="326" t="s">
        <v>1621</v>
      </c>
      <c r="AD14" s="328"/>
      <c r="AE14" s="328"/>
      <c r="AF14" s="328"/>
      <c r="AG14" s="328">
        <v>1</v>
      </c>
      <c r="AH14" s="328">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ht="13.5" customHeight="1">
      <c r="A15" s="331">
        <v>7</v>
      </c>
      <c r="B15" s="331"/>
      <c r="C15" s="331"/>
      <c r="D15" s="331" t="s">
        <v>831</v>
      </c>
      <c r="E15" s="331"/>
      <c r="F15" s="331"/>
      <c r="G15" s="331"/>
      <c r="H15" s="322" t="s">
        <v>1657</v>
      </c>
      <c r="I15" s="322"/>
      <c r="J15" s="322" t="s">
        <v>918</v>
      </c>
      <c r="K15" s="322" t="s">
        <v>864</v>
      </c>
      <c r="L15" s="322" t="s">
        <v>831</v>
      </c>
      <c r="M15" s="322"/>
      <c r="N15" s="322" t="s">
        <v>831</v>
      </c>
      <c r="O15" s="322"/>
      <c r="P15" s="322"/>
      <c r="Q15" s="322"/>
      <c r="R15" s="322"/>
      <c r="S15" s="325" t="s">
        <v>820</v>
      </c>
      <c r="T15" s="325" t="s">
        <v>820</v>
      </c>
      <c r="U15" s="325" t="s">
        <v>820</v>
      </c>
      <c r="V15" s="322"/>
      <c r="W15" s="322"/>
      <c r="X15" s="322" t="s">
        <v>863</v>
      </c>
      <c r="Y15" s="322"/>
      <c r="Z15" s="322"/>
      <c r="AA15" s="322" t="s">
        <v>864</v>
      </c>
      <c r="AB15" s="322" t="s">
        <v>864</v>
      </c>
      <c r="AC15" s="337" t="s">
        <v>1621</v>
      </c>
      <c r="AD15" s="322"/>
      <c r="AE15" s="322"/>
      <c r="AF15" s="322"/>
      <c r="AG15" s="322">
        <v>1</v>
      </c>
      <c r="AH15" s="322">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ht="13.5" customHeight="1">
      <c r="A16" s="327">
        <v>8</v>
      </c>
      <c r="B16" s="327"/>
      <c r="C16" s="327"/>
      <c r="D16" s="327" t="s">
        <v>1658</v>
      </c>
      <c r="E16" s="327"/>
      <c r="F16" s="327"/>
      <c r="G16" s="327"/>
      <c r="H16" s="328" t="s">
        <v>1659</v>
      </c>
      <c r="I16" s="328" t="s">
        <v>1660</v>
      </c>
      <c r="J16" s="328" t="s">
        <v>1661</v>
      </c>
      <c r="K16" s="328" t="s">
        <v>864</v>
      </c>
      <c r="L16" s="328" t="s">
        <v>1662</v>
      </c>
      <c r="M16" s="328"/>
      <c r="N16" s="328" t="s">
        <v>1662</v>
      </c>
      <c r="O16" s="328"/>
      <c r="P16" s="328"/>
      <c r="Q16" s="328"/>
      <c r="R16" s="328"/>
      <c r="S16" s="338" t="s">
        <v>817</v>
      </c>
      <c r="T16" s="339" t="s">
        <v>817</v>
      </c>
      <c r="U16" s="340" t="s">
        <v>820</v>
      </c>
      <c r="V16" s="328" t="s">
        <v>864</v>
      </c>
      <c r="W16" s="328"/>
      <c r="X16" s="328" t="s">
        <v>863</v>
      </c>
      <c r="Y16" s="328"/>
      <c r="Z16" s="328" t="s">
        <v>1663</v>
      </c>
      <c r="AA16" s="328" t="s">
        <v>864</v>
      </c>
      <c r="AB16" s="328" t="s">
        <v>864</v>
      </c>
      <c r="AC16" s="326" t="s">
        <v>1621</v>
      </c>
      <c r="AD16" s="328"/>
      <c r="AE16" s="328"/>
      <c r="AF16" s="328"/>
      <c r="AG16" s="328">
        <v>1</v>
      </c>
      <c r="AH16" s="328">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ht="13.5" customHeight="1">
      <c r="A17" s="331">
        <v>9</v>
      </c>
      <c r="B17" s="331"/>
      <c r="C17" s="331" t="s">
        <v>1664</v>
      </c>
      <c r="D17" s="331"/>
      <c r="E17" s="331"/>
      <c r="F17" s="331"/>
      <c r="G17" s="331"/>
      <c r="H17" s="323" t="s">
        <v>1665</v>
      </c>
      <c r="I17" s="322" t="s">
        <v>1666</v>
      </c>
      <c r="J17" s="322" t="s">
        <v>1667</v>
      </c>
      <c r="K17" s="322" t="s">
        <v>864</v>
      </c>
      <c r="L17" s="322" t="s">
        <v>1668</v>
      </c>
      <c r="M17" s="322"/>
      <c r="N17" s="322" t="s">
        <v>1668</v>
      </c>
      <c r="O17" s="322"/>
      <c r="P17" s="322"/>
      <c r="Q17" s="322"/>
      <c r="R17" s="322"/>
      <c r="S17" s="332" t="s">
        <v>817</v>
      </c>
      <c r="T17" s="334" t="s">
        <v>817</v>
      </c>
      <c r="U17" s="333" t="s">
        <v>820</v>
      </c>
      <c r="V17" s="322" t="s">
        <v>864</v>
      </c>
      <c r="W17" s="322"/>
      <c r="X17" s="322" t="s">
        <v>863</v>
      </c>
      <c r="Y17" s="322"/>
      <c r="Z17" s="322" t="s">
        <v>1669</v>
      </c>
      <c r="AA17" s="322" t="s">
        <v>864</v>
      </c>
      <c r="AB17" s="322" t="s">
        <v>864</v>
      </c>
      <c r="AC17" s="326" t="s">
        <v>1621</v>
      </c>
      <c r="AD17" s="322"/>
      <c r="AE17" s="322"/>
      <c r="AF17" s="322"/>
      <c r="AG17" s="322">
        <v>1</v>
      </c>
      <c r="AH17" s="322">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ht="13.5" customHeight="1">
      <c r="A18" s="327">
        <v>10</v>
      </c>
      <c r="B18" s="327"/>
      <c r="C18" s="327" t="s">
        <v>1670</v>
      </c>
      <c r="D18" s="327"/>
      <c r="E18" s="327"/>
      <c r="F18" s="327"/>
      <c r="G18" s="327"/>
      <c r="H18" s="328" t="s">
        <v>1671</v>
      </c>
      <c r="I18" s="328" t="s">
        <v>1672</v>
      </c>
      <c r="J18" s="328" t="s">
        <v>1673</v>
      </c>
      <c r="K18" s="328" t="s">
        <v>864</v>
      </c>
      <c r="L18" s="328" t="s">
        <v>1674</v>
      </c>
      <c r="M18" s="328"/>
      <c r="N18" s="328" t="s">
        <v>1674</v>
      </c>
      <c r="O18" s="328"/>
      <c r="P18" s="328"/>
      <c r="Q18" s="328"/>
      <c r="R18" s="328"/>
      <c r="S18" s="338" t="s">
        <v>817</v>
      </c>
      <c r="T18" s="339" t="s">
        <v>817</v>
      </c>
      <c r="U18" s="339" t="s">
        <v>817</v>
      </c>
      <c r="V18" s="328"/>
      <c r="W18" s="328"/>
      <c r="X18" s="328" t="s">
        <v>863</v>
      </c>
      <c r="Y18" s="328"/>
      <c r="Z18" s="328" t="s">
        <v>1675</v>
      </c>
      <c r="AA18" s="328" t="s">
        <v>864</v>
      </c>
      <c r="AB18" s="328" t="s">
        <v>864</v>
      </c>
      <c r="AC18" s="326" t="s">
        <v>1621</v>
      </c>
      <c r="AD18" s="328"/>
      <c r="AE18" s="328"/>
      <c r="AF18" s="328"/>
      <c r="AG18" s="328">
        <v>1</v>
      </c>
      <c r="AH18" s="328">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ht="13.5" customHeight="1">
      <c r="A19" s="331">
        <v>11</v>
      </c>
      <c r="B19" s="331"/>
      <c r="C19" s="331" t="s">
        <v>1676</v>
      </c>
      <c r="D19" s="331"/>
      <c r="E19" s="331"/>
      <c r="F19" s="331"/>
      <c r="G19" s="331"/>
      <c r="H19" s="322" t="s">
        <v>1677</v>
      </c>
      <c r="I19" s="322" t="s">
        <v>1678</v>
      </c>
      <c r="J19" s="322" t="s">
        <v>1679</v>
      </c>
      <c r="K19" s="322" t="s">
        <v>864</v>
      </c>
      <c r="L19" s="322" t="s">
        <v>1680</v>
      </c>
      <c r="M19" s="322"/>
      <c r="N19" s="322" t="s">
        <v>1680</v>
      </c>
      <c r="O19" s="322"/>
      <c r="P19" s="322"/>
      <c r="Q19" s="322"/>
      <c r="R19" s="322"/>
      <c r="S19" s="332" t="s">
        <v>817</v>
      </c>
      <c r="T19" s="332" t="s">
        <v>817</v>
      </c>
      <c r="U19" s="332" t="s">
        <v>817</v>
      </c>
      <c r="V19" s="322"/>
      <c r="W19" s="322"/>
      <c r="X19" s="322" t="s">
        <v>863</v>
      </c>
      <c r="Y19" s="322"/>
      <c r="Z19" s="322"/>
      <c r="AA19" s="322" t="s">
        <v>864</v>
      </c>
      <c r="AB19" s="322" t="s">
        <v>864</v>
      </c>
      <c r="AC19" s="326" t="s">
        <v>1621</v>
      </c>
      <c r="AD19" s="322"/>
      <c r="AE19" s="322"/>
      <c r="AF19" s="322"/>
      <c r="AG19" s="322">
        <v>1</v>
      </c>
      <c r="AH19" s="322">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ht="13.5" customHeight="1">
      <c r="A20" s="341">
        <v>12</v>
      </c>
      <c r="B20" s="341"/>
      <c r="C20" s="341" t="s">
        <v>1681</v>
      </c>
      <c r="D20" s="341"/>
      <c r="E20" s="341"/>
      <c r="F20" s="341"/>
      <c r="G20" s="341"/>
      <c r="H20" s="328" t="s">
        <v>1654</v>
      </c>
      <c r="I20" s="328" t="s">
        <v>1682</v>
      </c>
      <c r="J20" s="335"/>
      <c r="K20" s="328"/>
      <c r="L20" s="328" t="s">
        <v>1683</v>
      </c>
      <c r="M20" s="328"/>
      <c r="N20" s="328" t="s">
        <v>1683</v>
      </c>
      <c r="O20" s="328"/>
      <c r="P20" s="328"/>
      <c r="Q20" s="328"/>
      <c r="R20" s="328"/>
      <c r="S20" s="338" t="s">
        <v>817</v>
      </c>
      <c r="T20" s="338" t="s">
        <v>817</v>
      </c>
      <c r="U20" s="338" t="s">
        <v>817</v>
      </c>
      <c r="V20" s="328"/>
      <c r="W20" s="328" t="s">
        <v>864</v>
      </c>
      <c r="X20" s="328" t="s">
        <v>1684</v>
      </c>
      <c r="Y20" s="328"/>
      <c r="Z20" s="328"/>
      <c r="AA20" s="328" t="s">
        <v>864</v>
      </c>
      <c r="AB20" s="328" t="s">
        <v>864</v>
      </c>
      <c r="AC20" s="337" t="s">
        <v>1621</v>
      </c>
      <c r="AD20" s="328"/>
      <c r="AE20" s="328"/>
      <c r="AF20" s="328"/>
      <c r="AG20" s="328">
        <v>1</v>
      </c>
      <c r="AH20" s="328"/>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ht="13.5" customHeight="1">
      <c r="A21" s="321">
        <v>13</v>
      </c>
      <c r="B21" s="321"/>
      <c r="C21" s="321"/>
      <c r="D21" s="321" t="s">
        <v>1685</v>
      </c>
      <c r="E21" s="321"/>
      <c r="F21" s="321"/>
      <c r="G21" s="321"/>
      <c r="H21" s="322" t="s">
        <v>1686</v>
      </c>
      <c r="I21" s="322" t="s">
        <v>1687</v>
      </c>
      <c r="J21" s="322" t="s">
        <v>1688</v>
      </c>
      <c r="K21" s="322" t="s">
        <v>864</v>
      </c>
      <c r="L21" s="322" t="s">
        <v>1689</v>
      </c>
      <c r="M21" s="322"/>
      <c r="N21" s="322" t="s">
        <v>1689</v>
      </c>
      <c r="O21" s="322"/>
      <c r="P21" s="322"/>
      <c r="Q21" s="322"/>
      <c r="R21" s="322"/>
      <c r="S21" s="332" t="s">
        <v>817</v>
      </c>
      <c r="T21" s="332" t="s">
        <v>817</v>
      </c>
      <c r="U21" s="332" t="s">
        <v>817</v>
      </c>
      <c r="V21" s="322"/>
      <c r="W21" s="322"/>
      <c r="X21" s="322" t="s">
        <v>863</v>
      </c>
      <c r="Y21" s="322"/>
      <c r="Z21" s="322"/>
      <c r="AA21" s="322" t="s">
        <v>864</v>
      </c>
      <c r="AB21" s="322" t="s">
        <v>864</v>
      </c>
      <c r="AC21" s="326" t="s">
        <v>1621</v>
      </c>
      <c r="AD21" s="322"/>
      <c r="AE21" s="322"/>
      <c r="AF21" s="322"/>
      <c r="AG21" s="322">
        <v>1</v>
      </c>
      <c r="AH21" s="322"/>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ht="13.5" customHeight="1">
      <c r="A22" s="341">
        <v>14</v>
      </c>
      <c r="B22" s="341"/>
      <c r="C22" s="341"/>
      <c r="D22" s="341" t="s">
        <v>1690</v>
      </c>
      <c r="E22" s="342"/>
      <c r="F22" s="341"/>
      <c r="G22" s="341"/>
      <c r="H22" s="328" t="s">
        <v>1691</v>
      </c>
      <c r="I22" s="328" t="s">
        <v>1692</v>
      </c>
      <c r="J22" s="328"/>
      <c r="K22" s="328"/>
      <c r="L22" s="328" t="s">
        <v>1693</v>
      </c>
      <c r="M22" s="328"/>
      <c r="N22" s="328" t="s">
        <v>1693</v>
      </c>
      <c r="O22" s="328"/>
      <c r="P22" s="328"/>
      <c r="Q22" s="328"/>
      <c r="R22" s="328"/>
      <c r="S22" s="338" t="s">
        <v>817</v>
      </c>
      <c r="T22" s="338" t="s">
        <v>817</v>
      </c>
      <c r="U22" s="338" t="s">
        <v>817</v>
      </c>
      <c r="V22" s="328"/>
      <c r="W22" s="328"/>
      <c r="X22" s="328" t="s">
        <v>863</v>
      </c>
      <c r="Y22" s="328"/>
      <c r="Z22" s="328"/>
      <c r="AA22" s="328" t="s">
        <v>864</v>
      </c>
      <c r="AB22" s="328" t="s">
        <v>864</v>
      </c>
      <c r="AC22" s="326" t="s">
        <v>1621</v>
      </c>
      <c r="AD22" s="328"/>
      <c r="AE22" s="328"/>
      <c r="AF22" s="328"/>
      <c r="AG22" s="328">
        <v>1</v>
      </c>
      <c r="AH22" s="328"/>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ht="13.5" customHeight="1">
      <c r="A23" s="321">
        <v>15</v>
      </c>
      <c r="B23" s="321"/>
      <c r="C23" s="321"/>
      <c r="D23" s="321" t="s">
        <v>1694</v>
      </c>
      <c r="E23" s="321"/>
      <c r="F23" s="321"/>
      <c r="G23" s="321"/>
      <c r="H23" s="322" t="s">
        <v>1695</v>
      </c>
      <c r="I23" s="322" t="s">
        <v>1696</v>
      </c>
      <c r="J23" s="322" t="s">
        <v>1697</v>
      </c>
      <c r="K23" s="322" t="s">
        <v>864</v>
      </c>
      <c r="L23" s="322" t="s">
        <v>1698</v>
      </c>
      <c r="M23" s="322"/>
      <c r="N23" s="322" t="s">
        <v>1698</v>
      </c>
      <c r="O23" s="322"/>
      <c r="P23" s="322"/>
      <c r="Q23" s="322"/>
      <c r="R23" s="322"/>
      <c r="S23" s="332" t="s">
        <v>817</v>
      </c>
      <c r="T23" s="334" t="s">
        <v>817</v>
      </c>
      <c r="U23" s="334" t="s">
        <v>817</v>
      </c>
      <c r="V23" s="322"/>
      <c r="W23" s="322"/>
      <c r="X23" s="322" t="s">
        <v>863</v>
      </c>
      <c r="Y23" s="322"/>
      <c r="Z23" s="322"/>
      <c r="AA23" s="322" t="s">
        <v>864</v>
      </c>
      <c r="AB23" s="322" t="s">
        <v>864</v>
      </c>
      <c r="AC23" s="326" t="s">
        <v>1621</v>
      </c>
      <c r="AD23" s="322"/>
      <c r="AE23" s="322"/>
      <c r="AF23" s="322"/>
      <c r="AG23" s="322">
        <v>1</v>
      </c>
      <c r="AH23" s="322"/>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ht="13.5" customHeight="1">
      <c r="A24" s="341">
        <v>16</v>
      </c>
      <c r="B24" s="341"/>
      <c r="C24" s="341" t="s">
        <v>1699</v>
      </c>
      <c r="D24" s="341"/>
      <c r="E24" s="341"/>
      <c r="F24" s="341"/>
      <c r="G24" s="341"/>
      <c r="H24" s="328" t="s">
        <v>1700</v>
      </c>
      <c r="I24" s="328" t="s">
        <v>1701</v>
      </c>
      <c r="J24" s="335"/>
      <c r="K24" s="328" t="s">
        <v>864</v>
      </c>
      <c r="L24" s="328" t="s">
        <v>1702</v>
      </c>
      <c r="M24" s="328"/>
      <c r="N24" s="328" t="s">
        <v>1702</v>
      </c>
      <c r="O24" s="328"/>
      <c r="P24" s="328"/>
      <c r="Q24" s="328"/>
      <c r="R24" s="328"/>
      <c r="S24" s="336" t="s">
        <v>823</v>
      </c>
      <c r="T24" s="336" t="s">
        <v>823</v>
      </c>
      <c r="U24" s="336" t="s">
        <v>823</v>
      </c>
      <c r="V24" s="328"/>
      <c r="W24" s="328" t="s">
        <v>864</v>
      </c>
      <c r="X24" s="328" t="s">
        <v>1170</v>
      </c>
      <c r="Y24" s="328"/>
      <c r="Z24" s="328"/>
      <c r="AA24" s="328" t="s">
        <v>864</v>
      </c>
      <c r="AB24" s="328" t="s">
        <v>864</v>
      </c>
      <c r="AC24" s="326" t="s">
        <v>1621</v>
      </c>
      <c r="AD24" s="328"/>
      <c r="AE24" s="328"/>
      <c r="AF24" s="328"/>
      <c r="AG24" s="328">
        <v>1</v>
      </c>
      <c r="AH24" s="328"/>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ht="13.5" customHeight="1">
      <c r="A25" s="321">
        <v>17</v>
      </c>
      <c r="B25" s="321"/>
      <c r="C25" s="321"/>
      <c r="D25" s="321" t="s">
        <v>1703</v>
      </c>
      <c r="E25" s="321"/>
      <c r="F25" s="321"/>
      <c r="G25" s="321"/>
      <c r="H25" s="322" t="s">
        <v>1654</v>
      </c>
      <c r="I25" s="322" t="s">
        <v>1704</v>
      </c>
      <c r="J25" s="322"/>
      <c r="K25" s="322"/>
      <c r="L25" s="322" t="s">
        <v>1680</v>
      </c>
      <c r="M25" s="322"/>
      <c r="N25" s="322" t="s">
        <v>1680</v>
      </c>
      <c r="O25" s="322"/>
      <c r="P25" s="322"/>
      <c r="Q25" s="322"/>
      <c r="R25" s="322"/>
      <c r="S25" s="332" t="s">
        <v>817</v>
      </c>
      <c r="T25" s="332" t="s">
        <v>817</v>
      </c>
      <c r="U25" s="332" t="s">
        <v>817</v>
      </c>
      <c r="V25" s="322"/>
      <c r="W25" s="322"/>
      <c r="X25" s="322" t="s">
        <v>863</v>
      </c>
      <c r="Y25" s="322"/>
      <c r="Z25" s="322"/>
      <c r="AA25" s="322" t="s">
        <v>864</v>
      </c>
      <c r="AB25" s="322" t="s">
        <v>864</v>
      </c>
      <c r="AC25" s="337" t="s">
        <v>1621</v>
      </c>
      <c r="AD25" s="322"/>
      <c r="AE25" s="322"/>
      <c r="AF25" s="322"/>
      <c r="AG25" s="322">
        <v>1</v>
      </c>
      <c r="AH25" s="322"/>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ht="13.5" customHeight="1">
      <c r="A26" s="341">
        <v>18</v>
      </c>
      <c r="B26" s="341"/>
      <c r="C26" s="341"/>
      <c r="D26" s="341" t="s">
        <v>1705</v>
      </c>
      <c r="E26" s="342"/>
      <c r="F26" s="341"/>
      <c r="G26" s="341"/>
      <c r="H26" s="328" t="s">
        <v>1654</v>
      </c>
      <c r="I26" s="328" t="s">
        <v>1706</v>
      </c>
      <c r="J26" s="328" t="s">
        <v>1707</v>
      </c>
      <c r="K26" s="328"/>
      <c r="L26" s="328" t="s">
        <v>875</v>
      </c>
      <c r="M26" s="328"/>
      <c r="N26" s="328" t="s">
        <v>875</v>
      </c>
      <c r="O26" s="328"/>
      <c r="P26" s="328"/>
      <c r="Q26" s="328"/>
      <c r="R26" s="328"/>
      <c r="S26" s="330" t="s">
        <v>820</v>
      </c>
      <c r="T26" s="330" t="s">
        <v>820</v>
      </c>
      <c r="U26" s="330" t="s">
        <v>820</v>
      </c>
      <c r="V26" s="328"/>
      <c r="W26" s="328"/>
      <c r="X26" s="328" t="s">
        <v>863</v>
      </c>
      <c r="Y26" s="328"/>
      <c r="Z26" s="328"/>
      <c r="AA26" s="328" t="s">
        <v>864</v>
      </c>
      <c r="AB26" s="328" t="s">
        <v>864</v>
      </c>
      <c r="AC26" s="326" t="s">
        <v>1621</v>
      </c>
      <c r="AD26" s="328"/>
      <c r="AE26" s="328"/>
      <c r="AF26" s="328"/>
      <c r="AG26" s="328">
        <v>1</v>
      </c>
      <c r="AH26" s="328"/>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ht="13.5" customHeight="1">
      <c r="A27" s="321">
        <v>19</v>
      </c>
      <c r="B27" s="321"/>
      <c r="C27" s="321"/>
      <c r="D27" s="321" t="s">
        <v>1065</v>
      </c>
      <c r="E27" s="321"/>
      <c r="F27" s="321"/>
      <c r="G27" s="321"/>
      <c r="H27" s="322" t="s">
        <v>1654</v>
      </c>
      <c r="I27" s="322" t="s">
        <v>1708</v>
      </c>
      <c r="J27" s="322" t="s">
        <v>1709</v>
      </c>
      <c r="K27" s="322"/>
      <c r="L27" s="322" t="s">
        <v>1710</v>
      </c>
      <c r="M27" s="322"/>
      <c r="N27" s="322" t="s">
        <v>1710</v>
      </c>
      <c r="O27" s="322"/>
      <c r="P27" s="322"/>
      <c r="Q27" s="322"/>
      <c r="R27" s="322"/>
      <c r="S27" s="332" t="s">
        <v>817</v>
      </c>
      <c r="T27" s="332" t="s">
        <v>817</v>
      </c>
      <c r="U27" s="332" t="s">
        <v>817</v>
      </c>
      <c r="V27" s="322"/>
      <c r="W27" s="322"/>
      <c r="X27" s="322" t="s">
        <v>863</v>
      </c>
      <c r="Y27" s="322"/>
      <c r="Z27" s="322" t="s">
        <v>1178</v>
      </c>
      <c r="AA27" s="322" t="s">
        <v>864</v>
      </c>
      <c r="AB27" s="322" t="s">
        <v>864</v>
      </c>
      <c r="AC27" s="326" t="s">
        <v>1621</v>
      </c>
      <c r="AD27" s="322"/>
      <c r="AE27" s="322"/>
      <c r="AF27" s="322"/>
      <c r="AG27" s="322">
        <v>1</v>
      </c>
      <c r="AH27" s="322"/>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ht="13.5" customHeight="1">
      <c r="A28" s="341">
        <v>20</v>
      </c>
      <c r="B28" s="341"/>
      <c r="C28" s="341" t="s">
        <v>1711</v>
      </c>
      <c r="D28" s="342"/>
      <c r="E28" s="341"/>
      <c r="F28" s="341"/>
      <c r="G28" s="341"/>
      <c r="H28" s="328" t="s">
        <v>1712</v>
      </c>
      <c r="I28" s="328" t="s">
        <v>1713</v>
      </c>
      <c r="J28" s="328" t="s">
        <v>1714</v>
      </c>
      <c r="K28" s="328"/>
      <c r="L28" s="328" t="s">
        <v>1715</v>
      </c>
      <c r="M28" s="328"/>
      <c r="N28" s="328" t="s">
        <v>1715</v>
      </c>
      <c r="O28" s="328"/>
      <c r="P28" s="328"/>
      <c r="Q28" s="328"/>
      <c r="R28" s="328"/>
      <c r="S28" s="338" t="s">
        <v>817</v>
      </c>
      <c r="T28" s="339" t="s">
        <v>817</v>
      </c>
      <c r="U28" s="339" t="s">
        <v>817</v>
      </c>
      <c r="V28" s="328"/>
      <c r="W28" s="328"/>
      <c r="X28" s="328" t="s">
        <v>863</v>
      </c>
      <c r="Y28" s="328"/>
      <c r="Z28" s="328" t="s">
        <v>1716</v>
      </c>
      <c r="AA28" s="328" t="s">
        <v>864</v>
      </c>
      <c r="AB28" s="328" t="s">
        <v>864</v>
      </c>
      <c r="AC28" s="326" t="s">
        <v>1621</v>
      </c>
      <c r="AD28" s="328"/>
      <c r="AE28" s="328"/>
      <c r="AF28" s="328"/>
      <c r="AG28" s="328">
        <v>1</v>
      </c>
      <c r="AH28" s="328"/>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ht="13.5" customHeight="1">
      <c r="A29" s="331">
        <v>21</v>
      </c>
      <c r="B29" s="331" t="s">
        <v>1717</v>
      </c>
      <c r="C29" s="331"/>
      <c r="D29" s="331"/>
      <c r="E29" s="331"/>
      <c r="F29" s="331"/>
      <c r="G29" s="331"/>
      <c r="H29" s="322" t="s">
        <v>1718</v>
      </c>
      <c r="I29" s="322" t="s">
        <v>1719</v>
      </c>
      <c r="J29" s="343"/>
      <c r="K29" s="322"/>
      <c r="L29" s="322" t="s">
        <v>1720</v>
      </c>
      <c r="M29" s="322"/>
      <c r="N29" s="322" t="s">
        <v>1720</v>
      </c>
      <c r="O29" s="322"/>
      <c r="P29" s="322"/>
      <c r="Q29" s="322"/>
      <c r="R29" s="322"/>
      <c r="S29" s="325" t="s">
        <v>820</v>
      </c>
      <c r="T29" s="325" t="s">
        <v>820</v>
      </c>
      <c r="U29" s="325" t="s">
        <v>820</v>
      </c>
      <c r="V29" s="322"/>
      <c r="W29" s="322" t="s">
        <v>864</v>
      </c>
      <c r="X29" s="322" t="s">
        <v>1721</v>
      </c>
      <c r="Y29" s="322"/>
      <c r="Z29" s="322"/>
      <c r="AA29" s="322" t="s">
        <v>864</v>
      </c>
      <c r="AB29" s="322" t="s">
        <v>864</v>
      </c>
      <c r="AC29" s="326" t="s">
        <v>1621</v>
      </c>
      <c r="AD29" s="322"/>
      <c r="AE29" s="322"/>
      <c r="AF29" s="322"/>
      <c r="AG29" s="322">
        <v>1</v>
      </c>
      <c r="AH29" s="322">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ht="13.5" customHeight="1">
      <c r="A30" s="327">
        <v>22</v>
      </c>
      <c r="B30" s="327"/>
      <c r="C30" s="327" t="s">
        <v>1722</v>
      </c>
      <c r="D30" s="327"/>
      <c r="E30" s="327"/>
      <c r="F30" s="327"/>
      <c r="G30" s="327"/>
      <c r="H30" s="328" t="s">
        <v>1723</v>
      </c>
      <c r="I30" s="328" t="s">
        <v>1724</v>
      </c>
      <c r="J30" s="328" t="s">
        <v>1697</v>
      </c>
      <c r="K30" s="328" t="s">
        <v>864</v>
      </c>
      <c r="L30" s="328" t="s">
        <v>831</v>
      </c>
      <c r="M30" s="328"/>
      <c r="N30" s="328" t="s">
        <v>831</v>
      </c>
      <c r="O30" s="328"/>
      <c r="P30" s="328"/>
      <c r="Q30" s="328"/>
      <c r="R30" s="328"/>
      <c r="S30" s="330" t="s">
        <v>820</v>
      </c>
      <c r="T30" s="330" t="s">
        <v>820</v>
      </c>
      <c r="U30" s="330" t="s">
        <v>820</v>
      </c>
      <c r="V30" s="328"/>
      <c r="W30" s="328"/>
      <c r="X30" s="328" t="s">
        <v>863</v>
      </c>
      <c r="Y30" s="328"/>
      <c r="Z30" s="328"/>
      <c r="AA30" s="328" t="s">
        <v>864</v>
      </c>
      <c r="AB30" s="328" t="s">
        <v>864</v>
      </c>
      <c r="AC30" s="337" t="s">
        <v>1621</v>
      </c>
      <c r="AD30" s="328"/>
      <c r="AE30" s="328"/>
      <c r="AF30" s="328"/>
      <c r="AG30" s="328">
        <v>1</v>
      </c>
      <c r="AH30" s="328">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ht="13.5" customHeight="1">
      <c r="A31" s="331">
        <v>23</v>
      </c>
      <c r="B31" s="331"/>
      <c r="C31" s="331" t="s">
        <v>1725</v>
      </c>
      <c r="D31" s="331"/>
      <c r="E31" s="331"/>
      <c r="F31" s="331"/>
      <c r="G31" s="331"/>
      <c r="H31" s="322" t="s">
        <v>1726</v>
      </c>
      <c r="I31" s="322" t="s">
        <v>1727</v>
      </c>
      <c r="J31" s="322" t="s">
        <v>1728</v>
      </c>
      <c r="K31" s="322"/>
      <c r="L31" s="322" t="s">
        <v>1698</v>
      </c>
      <c r="M31" s="322"/>
      <c r="N31" s="322" t="s">
        <v>1698</v>
      </c>
      <c r="O31" s="322"/>
      <c r="P31" s="322"/>
      <c r="Q31" s="322"/>
      <c r="R31" s="322"/>
      <c r="S31" s="332" t="s">
        <v>817</v>
      </c>
      <c r="T31" s="332" t="s">
        <v>817</v>
      </c>
      <c r="U31" s="332" t="s">
        <v>817</v>
      </c>
      <c r="V31" s="322"/>
      <c r="W31" s="322"/>
      <c r="X31" s="322" t="s">
        <v>863</v>
      </c>
      <c r="Y31" s="322"/>
      <c r="Z31" s="322"/>
      <c r="AA31" s="322" t="s">
        <v>864</v>
      </c>
      <c r="AB31" s="322" t="s">
        <v>864</v>
      </c>
      <c r="AC31" s="326" t="s">
        <v>1621</v>
      </c>
      <c r="AD31" s="322"/>
      <c r="AE31" s="322"/>
      <c r="AF31" s="322"/>
      <c r="AG31" s="322">
        <v>1</v>
      </c>
      <c r="AH31" s="322">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ht="13.5" customHeight="1">
      <c r="A32" s="327">
        <v>24</v>
      </c>
      <c r="B32" s="327"/>
      <c r="C32" s="327" t="s">
        <v>1729</v>
      </c>
      <c r="D32" s="327"/>
      <c r="E32" s="327"/>
      <c r="F32" s="327"/>
      <c r="G32" s="327"/>
      <c r="H32" s="328" t="s">
        <v>1730</v>
      </c>
      <c r="I32" s="328" t="s">
        <v>1731</v>
      </c>
      <c r="J32" s="328" t="s">
        <v>918</v>
      </c>
      <c r="K32" s="328"/>
      <c r="L32" s="328" t="s">
        <v>1732</v>
      </c>
      <c r="M32" s="328"/>
      <c r="N32" s="328" t="s">
        <v>1732</v>
      </c>
      <c r="O32" s="328"/>
      <c r="P32" s="328"/>
      <c r="Q32" s="328"/>
      <c r="R32" s="328"/>
      <c r="S32" s="338" t="s">
        <v>817</v>
      </c>
      <c r="T32" s="340" t="s">
        <v>820</v>
      </c>
      <c r="U32" s="339" t="s">
        <v>817</v>
      </c>
      <c r="V32" s="328" t="s">
        <v>864</v>
      </c>
      <c r="W32" s="328"/>
      <c r="X32" s="328" t="s">
        <v>863</v>
      </c>
      <c r="Y32" s="328"/>
      <c r="Z32" s="328"/>
      <c r="AA32" s="328" t="s">
        <v>864</v>
      </c>
      <c r="AB32" s="328" t="s">
        <v>864</v>
      </c>
      <c r="AC32" s="326" t="s">
        <v>1621</v>
      </c>
      <c r="AD32" s="328"/>
      <c r="AE32" s="328"/>
      <c r="AF32" s="328"/>
      <c r="AG32" s="328">
        <v>1</v>
      </c>
      <c r="AH32" s="328">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ht="13.5" customHeight="1">
      <c r="A33" s="331">
        <v>25</v>
      </c>
      <c r="B33" s="331"/>
      <c r="C33" s="331" t="s">
        <v>1733</v>
      </c>
      <c r="D33" s="331"/>
      <c r="E33" s="331"/>
      <c r="F33" s="331"/>
      <c r="G33" s="331"/>
      <c r="H33" s="322" t="s">
        <v>1654</v>
      </c>
      <c r="I33" s="322" t="s">
        <v>1734</v>
      </c>
      <c r="J33" s="343"/>
      <c r="K33" s="322" t="s">
        <v>864</v>
      </c>
      <c r="L33" s="322" t="s">
        <v>1735</v>
      </c>
      <c r="M33" s="322"/>
      <c r="N33" s="322" t="s">
        <v>1735</v>
      </c>
      <c r="O33" s="322"/>
      <c r="P33" s="322"/>
      <c r="Q33" s="322"/>
      <c r="R33" s="322"/>
      <c r="S33" s="332" t="s">
        <v>817</v>
      </c>
      <c r="T33" s="334" t="s">
        <v>817</v>
      </c>
      <c r="U33" s="334" t="s">
        <v>817</v>
      </c>
      <c r="V33" s="322"/>
      <c r="W33" s="322" t="s">
        <v>864</v>
      </c>
      <c r="X33" s="322" t="s">
        <v>1736</v>
      </c>
      <c r="Y33" s="322"/>
      <c r="Z33" s="322"/>
      <c r="AA33" s="322" t="s">
        <v>864</v>
      </c>
      <c r="AB33" s="322" t="s">
        <v>864</v>
      </c>
      <c r="AC33" s="326" t="s">
        <v>1621</v>
      </c>
      <c r="AD33" s="322"/>
      <c r="AE33" s="322"/>
      <c r="AF33" s="322"/>
      <c r="AG33" s="322">
        <v>1</v>
      </c>
      <c r="AH33" s="322">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ht="13.5" customHeight="1">
      <c r="A34" s="327">
        <v>26</v>
      </c>
      <c r="B34" s="327"/>
      <c r="C34" s="327"/>
      <c r="D34" s="327" t="s">
        <v>1737</v>
      </c>
      <c r="E34" s="344"/>
      <c r="F34" s="327"/>
      <c r="G34" s="327"/>
      <c r="H34" s="328" t="s">
        <v>1738</v>
      </c>
      <c r="I34" s="328" t="s">
        <v>1739</v>
      </c>
      <c r="J34" s="328" t="s">
        <v>1740</v>
      </c>
      <c r="K34" s="328" t="s">
        <v>864</v>
      </c>
      <c r="L34" s="328" t="s">
        <v>1741</v>
      </c>
      <c r="M34" s="328"/>
      <c r="N34" s="328" t="s">
        <v>1741</v>
      </c>
      <c r="O34" s="328"/>
      <c r="P34" s="328"/>
      <c r="Q34" s="328"/>
      <c r="R34" s="328"/>
      <c r="S34" s="328" t="s">
        <v>893</v>
      </c>
      <c r="T34" s="328" t="s">
        <v>893</v>
      </c>
      <c r="U34" s="328" t="s">
        <v>893</v>
      </c>
      <c r="V34" s="328"/>
      <c r="W34" s="328"/>
      <c r="X34" s="328" t="s">
        <v>863</v>
      </c>
      <c r="Y34" s="328"/>
      <c r="Z34" s="328" t="s">
        <v>1742</v>
      </c>
      <c r="AA34" s="328" t="s">
        <v>864</v>
      </c>
      <c r="AB34" s="328" t="s">
        <v>864</v>
      </c>
      <c r="AC34" s="326" t="s">
        <v>1621</v>
      </c>
      <c r="AD34" s="328"/>
      <c r="AE34" s="328"/>
      <c r="AF34" s="328"/>
      <c r="AG34" s="328">
        <v>1</v>
      </c>
      <c r="AH34" s="328">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ht="13.5" customHeight="1">
      <c r="A35" s="331">
        <v>27</v>
      </c>
      <c r="B35" s="331"/>
      <c r="C35" s="331"/>
      <c r="D35" s="331" t="s">
        <v>1743</v>
      </c>
      <c r="E35" s="331"/>
      <c r="F35" s="331"/>
      <c r="G35" s="331"/>
      <c r="H35" s="322" t="s">
        <v>1744</v>
      </c>
      <c r="I35" s="322" t="s">
        <v>1745</v>
      </c>
      <c r="J35" s="322" t="s">
        <v>1746</v>
      </c>
      <c r="K35" s="322" t="s">
        <v>864</v>
      </c>
      <c r="L35" s="322" t="s">
        <v>1747</v>
      </c>
      <c r="M35" s="322"/>
      <c r="N35" s="322" t="s">
        <v>1747</v>
      </c>
      <c r="O35" s="322"/>
      <c r="P35" s="322"/>
      <c r="Q35" s="322"/>
      <c r="R35" s="322"/>
      <c r="S35" s="322" t="s">
        <v>893</v>
      </c>
      <c r="T35" s="322" t="s">
        <v>893</v>
      </c>
      <c r="U35" s="322" t="s">
        <v>893</v>
      </c>
      <c r="V35" s="322"/>
      <c r="W35" s="322"/>
      <c r="X35" s="322" t="s">
        <v>863</v>
      </c>
      <c r="Y35" s="322"/>
      <c r="Z35" s="322" t="s">
        <v>1748</v>
      </c>
      <c r="AA35" s="322" t="s">
        <v>864</v>
      </c>
      <c r="AB35" s="322" t="s">
        <v>864</v>
      </c>
      <c r="AC35" s="337" t="s">
        <v>1621</v>
      </c>
      <c r="AD35" s="322"/>
      <c r="AE35" s="322"/>
      <c r="AF35" s="322"/>
      <c r="AG35" s="322">
        <v>1</v>
      </c>
      <c r="AH35" s="322">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ht="13.5" customHeight="1">
      <c r="A36" s="327">
        <v>28</v>
      </c>
      <c r="B36" s="327"/>
      <c r="C36" s="327"/>
      <c r="D36" s="327" t="s">
        <v>1749</v>
      </c>
      <c r="E36" s="327"/>
      <c r="F36" s="327"/>
      <c r="G36" s="327"/>
      <c r="H36" s="328" t="s">
        <v>1750</v>
      </c>
      <c r="I36" s="328" t="s">
        <v>1751</v>
      </c>
      <c r="J36" s="328" t="s">
        <v>1752</v>
      </c>
      <c r="K36" s="328" t="s">
        <v>864</v>
      </c>
      <c r="L36" s="328" t="s">
        <v>1753</v>
      </c>
      <c r="M36" s="328"/>
      <c r="N36" s="328" t="s">
        <v>1753</v>
      </c>
      <c r="O36" s="328"/>
      <c r="P36" s="328"/>
      <c r="Q36" s="328"/>
      <c r="R36" s="328"/>
      <c r="S36" s="328" t="s">
        <v>893</v>
      </c>
      <c r="T36" s="328" t="s">
        <v>893</v>
      </c>
      <c r="U36" s="328" t="s">
        <v>893</v>
      </c>
      <c r="V36" s="328"/>
      <c r="W36" s="328"/>
      <c r="X36" s="328" t="s">
        <v>863</v>
      </c>
      <c r="Y36" s="328"/>
      <c r="Z36" s="328"/>
      <c r="AA36" s="328" t="s">
        <v>864</v>
      </c>
      <c r="AB36" s="328" t="s">
        <v>864</v>
      </c>
      <c r="AC36" s="326" t="s">
        <v>1621</v>
      </c>
      <c r="AD36" s="328"/>
      <c r="AE36" s="328"/>
      <c r="AF36" s="328"/>
      <c r="AG36" s="328">
        <v>1</v>
      </c>
      <c r="AH36" s="328">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ht="13.5" customHeight="1">
      <c r="A37" s="331">
        <v>29</v>
      </c>
      <c r="B37" s="331"/>
      <c r="C37" s="331"/>
      <c r="D37" s="331" t="s">
        <v>1754</v>
      </c>
      <c r="E37" s="331"/>
      <c r="F37" s="331"/>
      <c r="G37" s="331"/>
      <c r="H37" s="322" t="s">
        <v>1654</v>
      </c>
      <c r="I37" s="322" t="s">
        <v>1755</v>
      </c>
      <c r="J37" s="322" t="s">
        <v>1756</v>
      </c>
      <c r="K37" s="322"/>
      <c r="L37" s="322" t="s">
        <v>1757</v>
      </c>
      <c r="M37" s="322"/>
      <c r="N37" s="322" t="s">
        <v>1757</v>
      </c>
      <c r="O37" s="322"/>
      <c r="P37" s="322"/>
      <c r="Q37" s="322"/>
      <c r="R37" s="322"/>
      <c r="S37" s="332" t="s">
        <v>817</v>
      </c>
      <c r="T37" s="332" t="s">
        <v>817</v>
      </c>
      <c r="U37" s="332" t="s">
        <v>817</v>
      </c>
      <c r="V37" s="322"/>
      <c r="W37" s="322"/>
      <c r="X37" s="322" t="s">
        <v>863</v>
      </c>
      <c r="Y37" s="322"/>
      <c r="Z37" s="322" t="s">
        <v>1758</v>
      </c>
      <c r="AA37" s="322" t="s">
        <v>864</v>
      </c>
      <c r="AB37" s="322" t="s">
        <v>864</v>
      </c>
      <c r="AC37" s="326" t="s">
        <v>1621</v>
      </c>
      <c r="AD37" s="322"/>
      <c r="AE37" s="322"/>
      <c r="AF37" s="322"/>
      <c r="AG37" s="322">
        <v>1</v>
      </c>
      <c r="AH37" s="322">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ht="13.5" customHeight="1">
      <c r="A38" s="327">
        <v>30</v>
      </c>
      <c r="B38" s="327"/>
      <c r="C38" s="327" t="s">
        <v>1759</v>
      </c>
      <c r="D38" s="327"/>
      <c r="E38" s="327"/>
      <c r="F38" s="327"/>
      <c r="G38" s="327"/>
      <c r="H38" s="328" t="s">
        <v>1654</v>
      </c>
      <c r="I38" s="328" t="s">
        <v>1760</v>
      </c>
      <c r="J38" s="328" t="s">
        <v>1761</v>
      </c>
      <c r="K38" s="328"/>
      <c r="L38" s="328" t="s">
        <v>1762</v>
      </c>
      <c r="M38" s="328"/>
      <c r="N38" s="328" t="s">
        <v>1762</v>
      </c>
      <c r="O38" s="328"/>
      <c r="P38" s="328"/>
      <c r="Q38" s="328"/>
      <c r="R38" s="328"/>
      <c r="S38" s="338" t="s">
        <v>817</v>
      </c>
      <c r="T38" s="339" t="s">
        <v>817</v>
      </c>
      <c r="U38" s="339" t="s">
        <v>817</v>
      </c>
      <c r="V38" s="328"/>
      <c r="W38" s="328"/>
      <c r="X38" s="328" t="s">
        <v>863</v>
      </c>
      <c r="Y38" s="328"/>
      <c r="Z38" s="328" t="s">
        <v>1763</v>
      </c>
      <c r="AA38" s="328" t="s">
        <v>864</v>
      </c>
      <c r="AB38" s="328" t="s">
        <v>864</v>
      </c>
      <c r="AC38" s="326" t="s">
        <v>1621</v>
      </c>
      <c r="AD38" s="328"/>
      <c r="AE38" s="328"/>
      <c r="AF38" s="328"/>
      <c r="AG38" s="328">
        <v>1</v>
      </c>
      <c r="AH38" s="328">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ht="13.5" customHeight="1">
      <c r="A39" s="331">
        <v>31</v>
      </c>
      <c r="B39" s="331"/>
      <c r="C39" s="331" t="s">
        <v>1764</v>
      </c>
      <c r="D39" s="345"/>
      <c r="E39" s="331"/>
      <c r="F39" s="331"/>
      <c r="G39" s="331"/>
      <c r="H39" s="322" t="s">
        <v>1765</v>
      </c>
      <c r="I39" s="322" t="s">
        <v>1766</v>
      </c>
      <c r="J39" s="322">
        <v>2</v>
      </c>
      <c r="K39" s="322" t="s">
        <v>864</v>
      </c>
      <c r="L39" s="322" t="s">
        <v>1767</v>
      </c>
      <c r="M39" s="322"/>
      <c r="N39" s="322" t="s">
        <v>1767</v>
      </c>
      <c r="O39" s="322"/>
      <c r="P39" s="322"/>
      <c r="Q39" s="322"/>
      <c r="R39" s="322"/>
      <c r="S39" s="332" t="s">
        <v>817</v>
      </c>
      <c r="T39" s="332" t="s">
        <v>817</v>
      </c>
      <c r="U39" s="332" t="s">
        <v>817</v>
      </c>
      <c r="V39" s="322"/>
      <c r="W39" s="322"/>
      <c r="X39" s="322" t="s">
        <v>863</v>
      </c>
      <c r="Y39" s="322"/>
      <c r="Z39" s="322" t="s">
        <v>1768</v>
      </c>
      <c r="AA39" s="322" t="s">
        <v>864</v>
      </c>
      <c r="AB39" s="322" t="s">
        <v>864</v>
      </c>
      <c r="AC39" s="326" t="s">
        <v>1621</v>
      </c>
      <c r="AD39" s="322"/>
      <c r="AE39" s="322"/>
      <c r="AF39" s="322"/>
      <c r="AG39" s="322">
        <v>1</v>
      </c>
      <c r="AH39" s="322">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ht="13.5" customHeight="1">
      <c r="A40" s="327">
        <v>32</v>
      </c>
      <c r="B40" s="327"/>
      <c r="C40" s="327" t="s">
        <v>1769</v>
      </c>
      <c r="D40" s="327"/>
      <c r="E40" s="327"/>
      <c r="F40" s="327"/>
      <c r="G40" s="327"/>
      <c r="H40" s="328" t="s">
        <v>1770</v>
      </c>
      <c r="I40" s="328" t="s">
        <v>1771</v>
      </c>
      <c r="J40" s="328">
        <v>100</v>
      </c>
      <c r="K40" s="328"/>
      <c r="L40" s="328" t="s">
        <v>1772</v>
      </c>
      <c r="M40" s="328"/>
      <c r="N40" s="328" t="s">
        <v>1772</v>
      </c>
      <c r="O40" s="328"/>
      <c r="P40" s="328"/>
      <c r="Q40" s="328"/>
      <c r="R40" s="328"/>
      <c r="S40" s="338" t="s">
        <v>817</v>
      </c>
      <c r="T40" s="338" t="s">
        <v>817</v>
      </c>
      <c r="U40" s="338" t="s">
        <v>817</v>
      </c>
      <c r="V40" s="328"/>
      <c r="W40" s="328"/>
      <c r="X40" s="328" t="s">
        <v>1344</v>
      </c>
      <c r="Y40" s="328"/>
      <c r="Z40" s="328"/>
      <c r="AA40" s="328" t="s">
        <v>864</v>
      </c>
      <c r="AB40" s="328" t="s">
        <v>864</v>
      </c>
      <c r="AC40" s="337" t="s">
        <v>1621</v>
      </c>
      <c r="AD40" s="328"/>
      <c r="AE40" s="328"/>
      <c r="AF40" s="328"/>
      <c r="AG40" s="328">
        <v>1</v>
      </c>
      <c r="AH40" s="328">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ht="13.5" customHeight="1">
      <c r="A41" s="331">
        <v>33</v>
      </c>
      <c r="B41" s="331"/>
      <c r="C41" s="331" t="s">
        <v>1773</v>
      </c>
      <c r="D41" s="345"/>
      <c r="E41" s="331"/>
      <c r="F41" s="331"/>
      <c r="G41" s="331"/>
      <c r="H41" s="322" t="s">
        <v>1774</v>
      </c>
      <c r="I41" s="322" t="s">
        <v>1775</v>
      </c>
      <c r="J41" s="322" t="s">
        <v>1776</v>
      </c>
      <c r="K41" s="322" t="s">
        <v>864</v>
      </c>
      <c r="L41" s="322" t="s">
        <v>1777</v>
      </c>
      <c r="M41" s="322"/>
      <c r="N41" s="322" t="s">
        <v>1777</v>
      </c>
      <c r="O41" s="322"/>
      <c r="P41" s="322"/>
      <c r="Q41" s="322"/>
      <c r="R41" s="322"/>
      <c r="S41" s="332" t="s">
        <v>817</v>
      </c>
      <c r="T41" s="332" t="s">
        <v>817</v>
      </c>
      <c r="U41" s="332" t="s">
        <v>817</v>
      </c>
      <c r="V41" s="322"/>
      <c r="W41" s="322"/>
      <c r="X41" s="322" t="s">
        <v>879</v>
      </c>
      <c r="Y41" s="322"/>
      <c r="Z41" s="322" t="s">
        <v>932</v>
      </c>
      <c r="AA41" s="322" t="s">
        <v>864</v>
      </c>
      <c r="AB41" s="322" t="s">
        <v>864</v>
      </c>
      <c r="AC41" s="326" t="s">
        <v>1621</v>
      </c>
      <c r="AD41" s="322"/>
      <c r="AE41" s="322"/>
      <c r="AF41" s="322"/>
      <c r="AG41" s="322">
        <v>1</v>
      </c>
      <c r="AH41" s="322">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ht="13.5" customHeight="1">
      <c r="A42" s="327">
        <v>34</v>
      </c>
      <c r="B42" s="327"/>
      <c r="C42" s="327" t="s">
        <v>1778</v>
      </c>
      <c r="D42" s="344"/>
      <c r="E42" s="327"/>
      <c r="F42" s="327"/>
      <c r="G42" s="327"/>
      <c r="H42" s="328" t="s">
        <v>1779</v>
      </c>
      <c r="I42" s="328" t="s">
        <v>1780</v>
      </c>
      <c r="J42" s="328" t="s">
        <v>1781</v>
      </c>
      <c r="K42" s="328" t="s">
        <v>864</v>
      </c>
      <c r="L42" s="328" t="s">
        <v>1782</v>
      </c>
      <c r="M42" s="328"/>
      <c r="N42" s="328" t="s">
        <v>1782</v>
      </c>
      <c r="O42" s="328"/>
      <c r="P42" s="328"/>
      <c r="Q42" s="328"/>
      <c r="R42" s="328"/>
      <c r="S42" s="338" t="s">
        <v>817</v>
      </c>
      <c r="T42" s="338" t="s">
        <v>817</v>
      </c>
      <c r="U42" s="338" t="s">
        <v>817</v>
      </c>
      <c r="V42" s="328"/>
      <c r="W42" s="328"/>
      <c r="X42" s="328" t="s">
        <v>879</v>
      </c>
      <c r="Y42" s="328"/>
      <c r="Z42" s="328" t="s">
        <v>932</v>
      </c>
      <c r="AA42" s="328" t="s">
        <v>864</v>
      </c>
      <c r="AB42" s="328" t="s">
        <v>864</v>
      </c>
      <c r="AC42" s="326" t="s">
        <v>1621</v>
      </c>
      <c r="AD42" s="328"/>
      <c r="AE42" s="328"/>
      <c r="AF42" s="328"/>
      <c r="AG42" s="328">
        <v>1</v>
      </c>
      <c r="AH42" s="328">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ht="13.5" customHeight="1">
      <c r="A43" s="331">
        <v>35</v>
      </c>
      <c r="B43" s="331"/>
      <c r="C43" s="331" t="s">
        <v>1783</v>
      </c>
      <c r="D43" s="345"/>
      <c r="E43" s="345"/>
      <c r="F43" s="331"/>
      <c r="G43" s="331"/>
      <c r="H43" s="322" t="s">
        <v>1784</v>
      </c>
      <c r="I43" s="322" t="s">
        <v>1785</v>
      </c>
      <c r="J43" s="322" t="s">
        <v>1786</v>
      </c>
      <c r="K43" s="322" t="s">
        <v>864</v>
      </c>
      <c r="L43" s="322" t="s">
        <v>1787</v>
      </c>
      <c r="M43" s="322"/>
      <c r="N43" s="322" t="s">
        <v>1787</v>
      </c>
      <c r="O43" s="322"/>
      <c r="P43" s="322"/>
      <c r="Q43" s="322"/>
      <c r="R43" s="322"/>
      <c r="S43" s="332" t="s">
        <v>817</v>
      </c>
      <c r="T43" s="334" t="s">
        <v>817</v>
      </c>
      <c r="U43" s="334" t="s">
        <v>817</v>
      </c>
      <c r="V43" s="322"/>
      <c r="W43" s="322"/>
      <c r="X43" s="322" t="s">
        <v>879</v>
      </c>
      <c r="Y43" s="322"/>
      <c r="Z43" s="322" t="s">
        <v>932</v>
      </c>
      <c r="AA43" s="322" t="s">
        <v>864</v>
      </c>
      <c r="AB43" s="322" t="s">
        <v>864</v>
      </c>
      <c r="AC43" s="326" t="s">
        <v>1621</v>
      </c>
      <c r="AD43" s="322"/>
      <c r="AE43" s="322"/>
      <c r="AF43" s="322"/>
      <c r="AG43" s="322">
        <v>1</v>
      </c>
      <c r="AH43" s="322">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ht="13.5" customHeight="1">
      <c r="A44" s="327">
        <v>36</v>
      </c>
      <c r="B44" s="327"/>
      <c r="C44" s="327" t="s">
        <v>1788</v>
      </c>
      <c r="D44" s="327"/>
      <c r="E44" s="327"/>
      <c r="F44" s="327"/>
      <c r="G44" s="327"/>
      <c r="H44" s="328" t="s">
        <v>1789</v>
      </c>
      <c r="I44" s="328" t="s">
        <v>1790</v>
      </c>
      <c r="J44" s="328" t="s">
        <v>1791</v>
      </c>
      <c r="K44" s="328" t="s">
        <v>864</v>
      </c>
      <c r="L44" s="328" t="s">
        <v>1792</v>
      </c>
      <c r="M44" s="328"/>
      <c r="N44" s="328" t="s">
        <v>1792</v>
      </c>
      <c r="O44" s="328"/>
      <c r="P44" s="328"/>
      <c r="Q44" s="328"/>
      <c r="R44" s="328"/>
      <c r="S44" s="338" t="s">
        <v>817</v>
      </c>
      <c r="T44" s="338" t="s">
        <v>817</v>
      </c>
      <c r="U44" s="338" t="s">
        <v>817</v>
      </c>
      <c r="V44" s="328"/>
      <c r="W44" s="328"/>
      <c r="X44" s="328" t="s">
        <v>863</v>
      </c>
      <c r="Y44" s="328"/>
      <c r="Z44" s="328" t="s">
        <v>1793</v>
      </c>
      <c r="AA44" s="328" t="s">
        <v>864</v>
      </c>
      <c r="AB44" s="328" t="s">
        <v>864</v>
      </c>
      <c r="AC44" s="326" t="s">
        <v>1621</v>
      </c>
      <c r="AD44" s="328"/>
      <c r="AE44" s="328"/>
      <c r="AF44" s="328"/>
      <c r="AG44" s="328">
        <v>1</v>
      </c>
      <c r="AH44" s="328">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ht="13.5" customHeight="1">
      <c r="A45" s="331">
        <v>37</v>
      </c>
      <c r="B45" s="331"/>
      <c r="C45" s="331" t="s">
        <v>1794</v>
      </c>
      <c r="D45" s="345"/>
      <c r="E45" s="331"/>
      <c r="F45" s="331"/>
      <c r="G45" s="331"/>
      <c r="H45" s="322" t="s">
        <v>1654</v>
      </c>
      <c r="I45" s="322" t="s">
        <v>1795</v>
      </c>
      <c r="J45" s="322" t="s">
        <v>1796</v>
      </c>
      <c r="K45" s="322"/>
      <c r="L45" s="322" t="s">
        <v>1797</v>
      </c>
      <c r="M45" s="322"/>
      <c r="N45" s="322" t="s">
        <v>1797</v>
      </c>
      <c r="O45" s="322"/>
      <c r="P45" s="322"/>
      <c r="Q45" s="322"/>
      <c r="R45" s="322"/>
      <c r="S45" s="332" t="s">
        <v>817</v>
      </c>
      <c r="T45" s="332" t="s">
        <v>817</v>
      </c>
      <c r="U45" s="332" t="s">
        <v>817</v>
      </c>
      <c r="V45" s="322"/>
      <c r="W45" s="322"/>
      <c r="X45" s="322" t="s">
        <v>863</v>
      </c>
      <c r="Y45" s="322"/>
      <c r="Z45" s="322" t="s">
        <v>1798</v>
      </c>
      <c r="AA45" s="322" t="s">
        <v>864</v>
      </c>
      <c r="AB45" s="322" t="s">
        <v>864</v>
      </c>
      <c r="AC45" s="337" t="s">
        <v>1621</v>
      </c>
      <c r="AD45" s="322"/>
      <c r="AE45" s="322"/>
      <c r="AF45" s="322"/>
      <c r="AG45" s="322">
        <v>1</v>
      </c>
      <c r="AH45" s="322">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ht="13.5" customHeight="1">
      <c r="A46" s="327">
        <v>38</v>
      </c>
      <c r="B46" s="327"/>
      <c r="C46" s="327" t="s">
        <v>1799</v>
      </c>
      <c r="D46" s="344"/>
      <c r="E46" s="327"/>
      <c r="F46" s="327"/>
      <c r="G46" s="327"/>
      <c r="H46" s="328" t="s">
        <v>1800</v>
      </c>
      <c r="I46" s="328" t="s">
        <v>1801</v>
      </c>
      <c r="J46" s="335"/>
      <c r="K46" s="328"/>
      <c r="L46" s="328" t="s">
        <v>1802</v>
      </c>
      <c r="M46" s="328"/>
      <c r="N46" s="328" t="s">
        <v>1802</v>
      </c>
      <c r="O46" s="328"/>
      <c r="P46" s="328"/>
      <c r="Q46" s="328"/>
      <c r="R46" s="328"/>
      <c r="S46" s="336" t="s">
        <v>823</v>
      </c>
      <c r="T46" s="336" t="s">
        <v>823</v>
      </c>
      <c r="U46" s="336" t="s">
        <v>823</v>
      </c>
      <c r="V46" s="328"/>
      <c r="W46" s="328" t="s">
        <v>864</v>
      </c>
      <c r="X46" s="328" t="s">
        <v>1803</v>
      </c>
      <c r="Y46" s="328"/>
      <c r="Z46" s="328"/>
      <c r="AA46" s="328" t="s">
        <v>864</v>
      </c>
      <c r="AB46" s="328" t="s">
        <v>864</v>
      </c>
      <c r="AC46" s="326" t="s">
        <v>1621</v>
      </c>
      <c r="AD46" s="328"/>
      <c r="AE46" s="328"/>
      <c r="AF46" s="328"/>
      <c r="AG46" s="328">
        <v>1</v>
      </c>
      <c r="AH46" s="328">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ht="13.5" customHeight="1">
      <c r="A47" s="331">
        <v>39</v>
      </c>
      <c r="B47" s="331"/>
      <c r="C47" s="331"/>
      <c r="D47" s="331" t="s">
        <v>1804</v>
      </c>
      <c r="E47" s="331"/>
      <c r="F47" s="331"/>
      <c r="G47" s="331"/>
      <c r="H47" s="322" t="s">
        <v>1805</v>
      </c>
      <c r="I47" s="322" t="s">
        <v>1806</v>
      </c>
      <c r="J47" s="322" t="s">
        <v>1688</v>
      </c>
      <c r="K47" s="322"/>
      <c r="L47" s="322" t="s">
        <v>1689</v>
      </c>
      <c r="M47" s="322"/>
      <c r="N47" s="322" t="s">
        <v>1689</v>
      </c>
      <c r="O47" s="322"/>
      <c r="P47" s="322"/>
      <c r="Q47" s="322"/>
      <c r="R47" s="322"/>
      <c r="S47" s="325" t="s">
        <v>820</v>
      </c>
      <c r="T47" s="325" t="s">
        <v>820</v>
      </c>
      <c r="U47" s="325" t="s">
        <v>820</v>
      </c>
      <c r="V47" s="322"/>
      <c r="W47" s="322"/>
      <c r="X47" s="322" t="s">
        <v>863</v>
      </c>
      <c r="Y47" s="322"/>
      <c r="Z47" s="322"/>
      <c r="AA47" s="322" t="s">
        <v>864</v>
      </c>
      <c r="AB47" s="322" t="s">
        <v>864</v>
      </c>
      <c r="AC47" s="326" t="s">
        <v>1621</v>
      </c>
      <c r="AD47" s="322"/>
      <c r="AE47" s="322"/>
      <c r="AF47" s="322"/>
      <c r="AG47" s="322">
        <v>1</v>
      </c>
      <c r="AH47" s="322">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ht="13.5" customHeight="1">
      <c r="A48" s="327">
        <v>40</v>
      </c>
      <c r="B48" s="327"/>
      <c r="C48" s="327"/>
      <c r="D48" s="327" t="s">
        <v>1807</v>
      </c>
      <c r="E48" s="327"/>
      <c r="F48" s="327"/>
      <c r="G48" s="327"/>
      <c r="H48" s="328" t="s">
        <v>1808</v>
      </c>
      <c r="I48" s="328" t="s">
        <v>1809</v>
      </c>
      <c r="J48" s="328" t="s">
        <v>1810</v>
      </c>
      <c r="K48" s="328"/>
      <c r="L48" s="328" t="s">
        <v>1811</v>
      </c>
      <c r="M48" s="328"/>
      <c r="N48" s="328" t="s">
        <v>1811</v>
      </c>
      <c r="O48" s="328"/>
      <c r="P48" s="328"/>
      <c r="Q48" s="328"/>
      <c r="R48" s="328"/>
      <c r="S48" s="328" t="s">
        <v>893</v>
      </c>
      <c r="T48" s="346" t="s">
        <v>893</v>
      </c>
      <c r="U48" s="346" t="s">
        <v>893</v>
      </c>
      <c r="V48" s="328"/>
      <c r="W48" s="328"/>
      <c r="X48" s="328" t="s">
        <v>863</v>
      </c>
      <c r="Y48" s="328"/>
      <c r="Z48" s="328"/>
      <c r="AA48" s="328" t="s">
        <v>864</v>
      </c>
      <c r="AB48" s="328" t="s">
        <v>864</v>
      </c>
      <c r="AC48" s="326" t="s">
        <v>1621</v>
      </c>
      <c r="AD48" s="328"/>
      <c r="AE48" s="328"/>
      <c r="AF48" s="328"/>
      <c r="AG48" s="328">
        <v>1</v>
      </c>
      <c r="AH48" s="328">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ht="13.5" customHeight="1">
      <c r="A49" s="347">
        <v>41</v>
      </c>
      <c r="B49" s="347"/>
      <c r="C49" s="347" t="s">
        <v>1812</v>
      </c>
      <c r="D49" s="348"/>
      <c r="E49" s="348"/>
      <c r="F49" s="348"/>
      <c r="G49" s="348"/>
      <c r="H49" s="322" t="s">
        <v>1813</v>
      </c>
      <c r="I49" s="322" t="s">
        <v>1814</v>
      </c>
      <c r="J49" s="343"/>
      <c r="K49" s="322"/>
      <c r="L49" s="322" t="s">
        <v>1815</v>
      </c>
      <c r="M49" s="322"/>
      <c r="N49" s="322" t="s">
        <v>1815</v>
      </c>
      <c r="O49" s="322"/>
      <c r="P49" s="322"/>
      <c r="Q49" s="322"/>
      <c r="R49" s="322"/>
      <c r="S49" s="349" t="s">
        <v>823</v>
      </c>
      <c r="T49" s="349" t="s">
        <v>823</v>
      </c>
      <c r="U49" s="349" t="s">
        <v>823</v>
      </c>
      <c r="V49" s="322"/>
      <c r="W49" s="322" t="s">
        <v>864</v>
      </c>
      <c r="X49" s="322" t="s">
        <v>1816</v>
      </c>
      <c r="Y49" s="322"/>
      <c r="Z49" s="322"/>
      <c r="AA49" s="322" t="s">
        <v>864</v>
      </c>
      <c r="AB49" s="322" t="s">
        <v>864</v>
      </c>
      <c r="AC49" s="326" t="s">
        <v>1621</v>
      </c>
      <c r="AD49" s="322"/>
      <c r="AE49" s="322"/>
      <c r="AF49" s="322"/>
      <c r="AG49" s="322"/>
      <c r="AH49" s="322"/>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ht="13.5" customHeight="1">
      <c r="A50" s="350">
        <v>42</v>
      </c>
      <c r="B50" s="350"/>
      <c r="C50" s="350"/>
      <c r="D50" s="350" t="s">
        <v>1630</v>
      </c>
      <c r="E50" s="350"/>
      <c r="F50" s="350"/>
      <c r="G50" s="350"/>
      <c r="H50" s="328" t="s">
        <v>1817</v>
      </c>
      <c r="I50" s="328" t="s">
        <v>1818</v>
      </c>
      <c r="J50" s="328" t="s">
        <v>1819</v>
      </c>
      <c r="K50" s="328"/>
      <c r="L50" s="328" t="s">
        <v>1633</v>
      </c>
      <c r="M50" s="328"/>
      <c r="N50" s="328" t="s">
        <v>1633</v>
      </c>
      <c r="O50" s="328"/>
      <c r="P50" s="328"/>
      <c r="Q50" s="328"/>
      <c r="R50" s="328"/>
      <c r="S50" s="330" t="s">
        <v>820</v>
      </c>
      <c r="T50" s="330" t="s">
        <v>820</v>
      </c>
      <c r="U50" s="330" t="s">
        <v>820</v>
      </c>
      <c r="V50" s="328"/>
      <c r="W50" s="328"/>
      <c r="X50" s="328" t="s">
        <v>863</v>
      </c>
      <c r="Y50" s="328"/>
      <c r="Z50" s="328"/>
      <c r="AA50" s="328" t="s">
        <v>864</v>
      </c>
      <c r="AB50" s="328" t="s">
        <v>864</v>
      </c>
      <c r="AC50" s="337" t="s">
        <v>1621</v>
      </c>
      <c r="AD50" s="328"/>
      <c r="AE50" s="328"/>
      <c r="AF50" s="328"/>
      <c r="AG50" s="328"/>
      <c r="AH50" s="328"/>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ht="13.5" customHeight="1">
      <c r="A51" s="347">
        <v>43</v>
      </c>
      <c r="B51" s="347"/>
      <c r="C51" s="347"/>
      <c r="D51" s="347" t="s">
        <v>1820</v>
      </c>
      <c r="E51" s="351"/>
      <c r="F51" s="347"/>
      <c r="G51" s="347"/>
      <c r="H51" s="322" t="s">
        <v>1654</v>
      </c>
      <c r="I51" s="322" t="s">
        <v>1821</v>
      </c>
      <c r="J51" s="322" t="s">
        <v>1822</v>
      </c>
      <c r="K51" s="322"/>
      <c r="L51" s="322" t="s">
        <v>1823</v>
      </c>
      <c r="M51" s="322"/>
      <c r="N51" s="322" t="s">
        <v>1823</v>
      </c>
      <c r="O51" s="322"/>
      <c r="P51" s="322"/>
      <c r="Q51" s="322"/>
      <c r="R51" s="322"/>
      <c r="S51" s="332" t="s">
        <v>817</v>
      </c>
      <c r="T51" s="332" t="s">
        <v>817</v>
      </c>
      <c r="U51" s="332" t="s">
        <v>817</v>
      </c>
      <c r="V51" s="322"/>
      <c r="W51" s="322"/>
      <c r="X51" s="322" t="s">
        <v>879</v>
      </c>
      <c r="Y51" s="322"/>
      <c r="Z51" s="322" t="s">
        <v>932</v>
      </c>
      <c r="AA51" s="322" t="s">
        <v>864</v>
      </c>
      <c r="AB51" s="322" t="s">
        <v>864</v>
      </c>
      <c r="AC51" s="326" t="s">
        <v>1621</v>
      </c>
      <c r="AD51" s="322"/>
      <c r="AE51" s="322"/>
      <c r="AF51" s="322"/>
      <c r="AG51" s="322"/>
      <c r="AH51" s="322"/>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ht="13.5" customHeight="1">
      <c r="A52" s="350">
        <v>44</v>
      </c>
      <c r="B52" s="350"/>
      <c r="C52" s="350"/>
      <c r="D52" s="350" t="s">
        <v>1824</v>
      </c>
      <c r="E52" s="350"/>
      <c r="F52" s="350"/>
      <c r="G52" s="350"/>
      <c r="H52" s="328" t="s">
        <v>1654</v>
      </c>
      <c r="I52" s="328" t="s">
        <v>1825</v>
      </c>
      <c r="J52" s="328">
        <v>0</v>
      </c>
      <c r="K52" s="328"/>
      <c r="L52" s="328" t="s">
        <v>1826</v>
      </c>
      <c r="M52" s="328"/>
      <c r="N52" s="328" t="s">
        <v>1826</v>
      </c>
      <c r="O52" s="328"/>
      <c r="P52" s="328"/>
      <c r="Q52" s="328"/>
      <c r="R52" s="328"/>
      <c r="S52" s="338" t="s">
        <v>817</v>
      </c>
      <c r="T52" s="338" t="s">
        <v>817</v>
      </c>
      <c r="U52" s="338" t="s">
        <v>817</v>
      </c>
      <c r="V52" s="328"/>
      <c r="W52" s="328"/>
      <c r="X52" s="328" t="s">
        <v>1344</v>
      </c>
      <c r="Y52" s="328"/>
      <c r="Z52" s="328"/>
      <c r="AA52" s="328" t="s">
        <v>864</v>
      </c>
      <c r="AB52" s="328" t="s">
        <v>864</v>
      </c>
      <c r="AC52" s="326" t="s">
        <v>1621</v>
      </c>
      <c r="AD52" s="328"/>
      <c r="AE52" s="328"/>
      <c r="AF52" s="328"/>
      <c r="AG52" s="328"/>
      <c r="AH52" s="328"/>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ht="13.5" customHeight="1">
      <c r="A53" s="347">
        <v>45</v>
      </c>
      <c r="B53" s="347"/>
      <c r="C53" s="347"/>
      <c r="D53" s="347" t="s">
        <v>1827</v>
      </c>
      <c r="E53" s="347"/>
      <c r="F53" s="347"/>
      <c r="G53" s="347"/>
      <c r="H53" s="322" t="s">
        <v>1828</v>
      </c>
      <c r="I53" s="322" t="s">
        <v>1829</v>
      </c>
      <c r="J53" s="322">
        <v>0</v>
      </c>
      <c r="K53" s="322"/>
      <c r="L53" s="322" t="s">
        <v>1830</v>
      </c>
      <c r="M53" s="322"/>
      <c r="N53" s="322" t="s">
        <v>1830</v>
      </c>
      <c r="O53" s="322"/>
      <c r="P53" s="322"/>
      <c r="Q53" s="322"/>
      <c r="R53" s="322"/>
      <c r="S53" s="332" t="s">
        <v>817</v>
      </c>
      <c r="T53" s="334" t="s">
        <v>817</v>
      </c>
      <c r="U53" s="334" t="s">
        <v>817</v>
      </c>
      <c r="V53" s="322"/>
      <c r="W53" s="322"/>
      <c r="X53" s="322" t="s">
        <v>1344</v>
      </c>
      <c r="Y53" s="322"/>
      <c r="Z53" s="322"/>
      <c r="AA53" s="322" t="s">
        <v>864</v>
      </c>
      <c r="AB53" s="322" t="s">
        <v>864</v>
      </c>
      <c r="AC53" s="326" t="s">
        <v>1621</v>
      </c>
      <c r="AD53" s="322"/>
      <c r="AE53" s="322"/>
      <c r="AF53" s="322"/>
      <c r="AG53" s="322"/>
      <c r="AH53" s="322"/>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ht="13.5" customHeight="1">
      <c r="A54" s="350">
        <v>46</v>
      </c>
      <c r="B54" s="350"/>
      <c r="C54" s="350"/>
      <c r="D54" s="350" t="s">
        <v>1831</v>
      </c>
      <c r="E54" s="350"/>
      <c r="F54" s="350"/>
      <c r="G54" s="350"/>
      <c r="H54" s="328" t="s">
        <v>1654</v>
      </c>
      <c r="I54" s="328" t="s">
        <v>1832</v>
      </c>
      <c r="J54" s="328">
        <v>1</v>
      </c>
      <c r="K54" s="328"/>
      <c r="L54" s="328" t="s">
        <v>1833</v>
      </c>
      <c r="M54" s="328"/>
      <c r="N54" s="328" t="s">
        <v>1833</v>
      </c>
      <c r="O54" s="328"/>
      <c r="P54" s="328"/>
      <c r="Q54" s="328"/>
      <c r="R54" s="328"/>
      <c r="S54" s="338" t="s">
        <v>817</v>
      </c>
      <c r="T54" s="338" t="s">
        <v>817</v>
      </c>
      <c r="U54" s="338" t="s">
        <v>817</v>
      </c>
      <c r="V54" s="328"/>
      <c r="W54" s="328"/>
      <c r="X54" s="328" t="s">
        <v>1344</v>
      </c>
      <c r="Y54" s="328"/>
      <c r="Z54" s="328"/>
      <c r="AA54" s="328" t="s">
        <v>864</v>
      </c>
      <c r="AB54" s="328" t="s">
        <v>864</v>
      </c>
      <c r="AC54" s="326" t="s">
        <v>1621</v>
      </c>
      <c r="AD54" s="328"/>
      <c r="AE54" s="328"/>
      <c r="AF54" s="328"/>
      <c r="AG54" s="328"/>
      <c r="AH54" s="328"/>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ht="13.5" customHeight="1">
      <c r="A55" s="347">
        <v>47</v>
      </c>
      <c r="B55" s="347"/>
      <c r="C55" s="347"/>
      <c r="D55" s="347" t="s">
        <v>1834</v>
      </c>
      <c r="E55" s="347"/>
      <c r="F55" s="347"/>
      <c r="G55" s="347"/>
      <c r="H55" s="322" t="s">
        <v>1654</v>
      </c>
      <c r="I55" s="322" t="s">
        <v>1835</v>
      </c>
      <c r="J55" s="322">
        <v>0</v>
      </c>
      <c r="K55" s="322"/>
      <c r="L55" s="322" t="s">
        <v>1836</v>
      </c>
      <c r="M55" s="322"/>
      <c r="N55" s="322" t="s">
        <v>1836</v>
      </c>
      <c r="O55" s="322"/>
      <c r="P55" s="322"/>
      <c r="Q55" s="322"/>
      <c r="R55" s="322"/>
      <c r="S55" s="332" t="s">
        <v>817</v>
      </c>
      <c r="T55" s="332" t="s">
        <v>817</v>
      </c>
      <c r="U55" s="332" t="s">
        <v>817</v>
      </c>
      <c r="V55" s="322"/>
      <c r="W55" s="322"/>
      <c r="X55" s="322" t="s">
        <v>1344</v>
      </c>
      <c r="Y55" s="322"/>
      <c r="Z55" s="322"/>
      <c r="AA55" s="322" t="s">
        <v>864</v>
      </c>
      <c r="AB55" s="322" t="s">
        <v>864</v>
      </c>
      <c r="AC55" s="337" t="s">
        <v>1621</v>
      </c>
      <c r="AD55" s="322"/>
      <c r="AE55" s="322"/>
      <c r="AF55" s="322"/>
      <c r="AG55" s="322"/>
      <c r="AH55" s="322"/>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ht="13.5" customHeight="1">
      <c r="A56" s="350">
        <v>48</v>
      </c>
      <c r="B56" s="350"/>
      <c r="C56" s="350"/>
      <c r="D56" s="350" t="s">
        <v>1837</v>
      </c>
      <c r="E56" s="350"/>
      <c r="F56" s="350"/>
      <c r="G56" s="350"/>
      <c r="H56" s="328" t="s">
        <v>1654</v>
      </c>
      <c r="I56" s="328" t="s">
        <v>1838</v>
      </c>
      <c r="J56" s="328">
        <v>0</v>
      </c>
      <c r="K56" s="328"/>
      <c r="L56" s="328" t="s">
        <v>1839</v>
      </c>
      <c r="M56" s="328"/>
      <c r="N56" s="328" t="s">
        <v>1839</v>
      </c>
      <c r="O56" s="328"/>
      <c r="P56" s="328"/>
      <c r="Q56" s="328"/>
      <c r="R56" s="328"/>
      <c r="S56" s="338" t="s">
        <v>817</v>
      </c>
      <c r="T56" s="338" t="s">
        <v>817</v>
      </c>
      <c r="U56" s="338" t="s">
        <v>817</v>
      </c>
      <c r="V56" s="328"/>
      <c r="W56" s="328"/>
      <c r="X56" s="328" t="s">
        <v>1344</v>
      </c>
      <c r="Y56" s="328"/>
      <c r="Z56" s="328"/>
      <c r="AA56" s="328" t="s">
        <v>864</v>
      </c>
      <c r="AB56" s="328" t="s">
        <v>864</v>
      </c>
      <c r="AC56" s="326" t="s">
        <v>1621</v>
      </c>
      <c r="AD56" s="328"/>
      <c r="AE56" s="328"/>
      <c r="AF56" s="328"/>
      <c r="AG56" s="328"/>
      <c r="AH56" s="328"/>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ht="13.5" customHeight="1">
      <c r="A57" s="347">
        <v>49</v>
      </c>
      <c r="B57" s="347"/>
      <c r="C57" s="347"/>
      <c r="D57" s="347" t="s">
        <v>1840</v>
      </c>
      <c r="E57" s="347"/>
      <c r="F57" s="347"/>
      <c r="G57" s="347"/>
      <c r="H57" s="322" t="s">
        <v>1654</v>
      </c>
      <c r="I57" s="322" t="s">
        <v>1841</v>
      </c>
      <c r="J57" s="322">
        <v>0</v>
      </c>
      <c r="K57" s="322"/>
      <c r="L57" s="322" t="s">
        <v>1842</v>
      </c>
      <c r="M57" s="322"/>
      <c r="N57" s="322" t="s">
        <v>1842</v>
      </c>
      <c r="O57" s="322"/>
      <c r="P57" s="322"/>
      <c r="Q57" s="322"/>
      <c r="R57" s="322"/>
      <c r="S57" s="332" t="s">
        <v>817</v>
      </c>
      <c r="T57" s="332" t="s">
        <v>817</v>
      </c>
      <c r="U57" s="332" t="s">
        <v>817</v>
      </c>
      <c r="V57" s="322"/>
      <c r="W57" s="322"/>
      <c r="X57" s="322" t="s">
        <v>1344</v>
      </c>
      <c r="Y57" s="322"/>
      <c r="Z57" s="322"/>
      <c r="AA57" s="322" t="s">
        <v>864</v>
      </c>
      <c r="AB57" s="322" t="s">
        <v>864</v>
      </c>
      <c r="AC57" s="326" t="s">
        <v>1621</v>
      </c>
      <c r="AD57" s="322"/>
      <c r="AE57" s="322"/>
      <c r="AF57" s="322"/>
      <c r="AG57" s="322"/>
      <c r="AH57" s="322"/>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ht="13.5" customHeight="1">
      <c r="A58" s="350">
        <v>50</v>
      </c>
      <c r="B58" s="350"/>
      <c r="C58" s="350" t="s">
        <v>1843</v>
      </c>
      <c r="D58" s="352"/>
      <c r="E58" s="352"/>
      <c r="F58" s="352"/>
      <c r="G58" s="352"/>
      <c r="H58" s="328" t="s">
        <v>1654</v>
      </c>
      <c r="I58" s="328" t="s">
        <v>1844</v>
      </c>
      <c r="J58" s="335"/>
      <c r="K58" s="328"/>
      <c r="L58" s="328" t="s">
        <v>1845</v>
      </c>
      <c r="M58" s="328"/>
      <c r="N58" s="328" t="s">
        <v>1845</v>
      </c>
      <c r="O58" s="328"/>
      <c r="P58" s="328"/>
      <c r="Q58" s="328"/>
      <c r="R58" s="328"/>
      <c r="S58" s="336" t="s">
        <v>823</v>
      </c>
      <c r="T58" s="353" t="s">
        <v>823</v>
      </c>
      <c r="U58" s="353" t="s">
        <v>823</v>
      </c>
      <c r="V58" s="328"/>
      <c r="W58" s="328" t="s">
        <v>864</v>
      </c>
      <c r="X58" s="328" t="s">
        <v>1846</v>
      </c>
      <c r="Y58" s="328"/>
      <c r="Z58" s="328"/>
      <c r="AA58" s="328" t="s">
        <v>864</v>
      </c>
      <c r="AB58" s="328" t="s">
        <v>864</v>
      </c>
      <c r="AC58" s="326" t="s">
        <v>1621</v>
      </c>
      <c r="AD58" s="328"/>
      <c r="AE58" s="328"/>
      <c r="AF58" s="328"/>
      <c r="AG58" s="328"/>
      <c r="AH58" s="328"/>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ht="13.5" customHeight="1">
      <c r="A59" s="347">
        <v>51</v>
      </c>
      <c r="B59" s="347"/>
      <c r="C59" s="347"/>
      <c r="D59" s="347" t="s">
        <v>1847</v>
      </c>
      <c r="E59" s="347"/>
      <c r="F59" s="347"/>
      <c r="G59" s="347"/>
      <c r="H59" s="322" t="s">
        <v>1654</v>
      </c>
      <c r="I59" s="322" t="s">
        <v>1848</v>
      </c>
      <c r="J59" s="322" t="s">
        <v>1849</v>
      </c>
      <c r="K59" s="322"/>
      <c r="L59" s="322" t="s">
        <v>1823</v>
      </c>
      <c r="M59" s="322"/>
      <c r="N59" s="322" t="s">
        <v>1823</v>
      </c>
      <c r="O59" s="322"/>
      <c r="P59" s="322"/>
      <c r="Q59" s="322"/>
      <c r="R59" s="322"/>
      <c r="S59" s="332" t="s">
        <v>817</v>
      </c>
      <c r="T59" s="332" t="s">
        <v>817</v>
      </c>
      <c r="U59" s="332" t="s">
        <v>817</v>
      </c>
      <c r="V59" s="322"/>
      <c r="W59" s="322"/>
      <c r="X59" s="322" t="s">
        <v>879</v>
      </c>
      <c r="Y59" s="322"/>
      <c r="Z59" s="322" t="s">
        <v>932</v>
      </c>
      <c r="AA59" s="322" t="s">
        <v>864</v>
      </c>
      <c r="AB59" s="322" t="s">
        <v>864</v>
      </c>
      <c r="AC59" s="326" t="s">
        <v>1621</v>
      </c>
      <c r="AD59" s="322"/>
      <c r="AE59" s="322"/>
      <c r="AF59" s="322"/>
      <c r="AG59" s="322"/>
      <c r="AH59" s="322"/>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ht="13.5" customHeight="1">
      <c r="A60" s="350">
        <v>52</v>
      </c>
      <c r="B60" s="350"/>
      <c r="C60" s="350"/>
      <c r="D60" s="350" t="s">
        <v>1850</v>
      </c>
      <c r="E60" s="350"/>
      <c r="F60" s="350"/>
      <c r="G60" s="350"/>
      <c r="H60" s="328" t="s">
        <v>1654</v>
      </c>
      <c r="I60" s="328" t="s">
        <v>1851</v>
      </c>
      <c r="J60" s="328">
        <v>0</v>
      </c>
      <c r="K60" s="328"/>
      <c r="L60" s="328" t="s">
        <v>1852</v>
      </c>
      <c r="M60" s="328"/>
      <c r="N60" s="328" t="s">
        <v>1852</v>
      </c>
      <c r="O60" s="328"/>
      <c r="P60" s="328"/>
      <c r="Q60" s="328"/>
      <c r="R60" s="328"/>
      <c r="S60" s="338" t="s">
        <v>817</v>
      </c>
      <c r="T60" s="338" t="s">
        <v>817</v>
      </c>
      <c r="U60" s="338" t="s">
        <v>817</v>
      </c>
      <c r="V60" s="328"/>
      <c r="W60" s="328"/>
      <c r="X60" s="328" t="s">
        <v>1344</v>
      </c>
      <c r="Y60" s="328"/>
      <c r="Z60" s="328"/>
      <c r="AA60" s="328" t="s">
        <v>864</v>
      </c>
      <c r="AB60" s="328" t="s">
        <v>864</v>
      </c>
      <c r="AC60" s="337" t="s">
        <v>1621</v>
      </c>
      <c r="AD60" s="328"/>
      <c r="AE60" s="328"/>
      <c r="AF60" s="328"/>
      <c r="AG60" s="328"/>
      <c r="AH60" s="328"/>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ht="13.5" customHeight="1">
      <c r="A61" s="347">
        <v>53</v>
      </c>
      <c r="B61" s="347"/>
      <c r="C61" s="347"/>
      <c r="D61" s="347" t="s">
        <v>1853</v>
      </c>
      <c r="E61" s="347"/>
      <c r="F61" s="347"/>
      <c r="G61" s="347"/>
      <c r="H61" s="322" t="s">
        <v>1654</v>
      </c>
      <c r="I61" s="322" t="s">
        <v>1854</v>
      </c>
      <c r="J61" s="322">
        <v>1</v>
      </c>
      <c r="K61" s="322"/>
      <c r="L61" s="322" t="s">
        <v>1855</v>
      </c>
      <c r="M61" s="322"/>
      <c r="N61" s="322" t="s">
        <v>1855</v>
      </c>
      <c r="O61" s="322"/>
      <c r="P61" s="322"/>
      <c r="Q61" s="322"/>
      <c r="R61" s="322"/>
      <c r="S61" s="332" t="s">
        <v>817</v>
      </c>
      <c r="T61" s="332" t="s">
        <v>817</v>
      </c>
      <c r="U61" s="332" t="s">
        <v>817</v>
      </c>
      <c r="V61" s="322"/>
      <c r="W61" s="322"/>
      <c r="X61" s="322" t="s">
        <v>1344</v>
      </c>
      <c r="Y61" s="322"/>
      <c r="Z61" s="322"/>
      <c r="AA61" s="322" t="s">
        <v>864</v>
      </c>
      <c r="AB61" s="322" t="s">
        <v>864</v>
      </c>
      <c r="AC61" s="326" t="s">
        <v>1621</v>
      </c>
      <c r="AD61" s="322"/>
      <c r="AE61" s="322"/>
      <c r="AF61" s="322"/>
      <c r="AG61" s="322"/>
      <c r="AH61" s="322"/>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ht="13.5" customHeight="1">
      <c r="A62" s="327">
        <v>54</v>
      </c>
      <c r="B62" s="327"/>
      <c r="C62" s="327" t="s">
        <v>1856</v>
      </c>
      <c r="D62" s="327"/>
      <c r="E62" s="327"/>
      <c r="F62" s="327"/>
      <c r="G62" s="327"/>
      <c r="H62" s="328" t="s">
        <v>1857</v>
      </c>
      <c r="I62" s="328" t="s">
        <v>1858</v>
      </c>
      <c r="J62" s="335"/>
      <c r="K62" s="328" t="s">
        <v>864</v>
      </c>
      <c r="L62" s="328" t="s">
        <v>1859</v>
      </c>
      <c r="M62" s="328"/>
      <c r="N62" s="328" t="s">
        <v>1859</v>
      </c>
      <c r="O62" s="328"/>
      <c r="P62" s="328"/>
      <c r="Q62" s="328"/>
      <c r="R62" s="328"/>
      <c r="S62" s="336" t="s">
        <v>823</v>
      </c>
      <c r="T62" s="336" t="s">
        <v>823</v>
      </c>
      <c r="U62" s="336" t="s">
        <v>823</v>
      </c>
      <c r="V62" s="328"/>
      <c r="W62" s="328" t="s">
        <v>864</v>
      </c>
      <c r="X62" s="328" t="s">
        <v>1860</v>
      </c>
      <c r="Y62" s="328"/>
      <c r="Z62" s="328"/>
      <c r="AA62" s="328" t="s">
        <v>864</v>
      </c>
      <c r="AB62" s="328" t="s">
        <v>864</v>
      </c>
      <c r="AC62" s="326" t="s">
        <v>1621</v>
      </c>
      <c r="AD62" s="328"/>
      <c r="AE62" s="328"/>
      <c r="AF62" s="328"/>
      <c r="AG62" s="328">
        <v>1</v>
      </c>
      <c r="AH62" s="328">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ht="13.5" customHeight="1">
      <c r="A63" s="331">
        <v>55</v>
      </c>
      <c r="B63" s="331"/>
      <c r="C63" s="331"/>
      <c r="D63" s="331" t="s">
        <v>1861</v>
      </c>
      <c r="E63" s="345"/>
      <c r="F63" s="331"/>
      <c r="G63" s="331"/>
      <c r="H63" s="322" t="s">
        <v>1862</v>
      </c>
      <c r="I63" s="322" t="s">
        <v>1863</v>
      </c>
      <c r="J63" s="322" t="s">
        <v>1786</v>
      </c>
      <c r="K63" s="322" t="s">
        <v>864</v>
      </c>
      <c r="L63" s="322" t="s">
        <v>1823</v>
      </c>
      <c r="M63" s="322"/>
      <c r="N63" s="322" t="s">
        <v>1823</v>
      </c>
      <c r="O63" s="322"/>
      <c r="P63" s="322"/>
      <c r="Q63" s="322"/>
      <c r="R63" s="322"/>
      <c r="S63" s="332" t="s">
        <v>817</v>
      </c>
      <c r="T63" s="334" t="s">
        <v>817</v>
      </c>
      <c r="U63" s="334" t="s">
        <v>817</v>
      </c>
      <c r="V63" s="322"/>
      <c r="W63" s="322"/>
      <c r="X63" s="322" t="s">
        <v>879</v>
      </c>
      <c r="Y63" s="322"/>
      <c r="Z63" s="322" t="s">
        <v>932</v>
      </c>
      <c r="AA63" s="322" t="s">
        <v>864</v>
      </c>
      <c r="AB63" s="322" t="s">
        <v>864</v>
      </c>
      <c r="AC63" s="326" t="s">
        <v>1621</v>
      </c>
      <c r="AD63" s="322"/>
      <c r="AE63" s="322"/>
      <c r="AF63" s="322"/>
      <c r="AG63" s="322">
        <v>1</v>
      </c>
      <c r="AH63" s="322">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ht="13.5" customHeight="1">
      <c r="A64" s="341">
        <v>56</v>
      </c>
      <c r="B64" s="341"/>
      <c r="C64" s="341"/>
      <c r="D64" s="341" t="s">
        <v>1749</v>
      </c>
      <c r="E64" s="341"/>
      <c r="F64" s="341"/>
      <c r="G64" s="341"/>
      <c r="H64" s="328" t="s">
        <v>1864</v>
      </c>
      <c r="I64" s="328" t="s">
        <v>1865</v>
      </c>
      <c r="J64" s="328" t="s">
        <v>1866</v>
      </c>
      <c r="K64" s="328" t="s">
        <v>864</v>
      </c>
      <c r="L64" s="328" t="s">
        <v>1710</v>
      </c>
      <c r="M64" s="328"/>
      <c r="N64" s="328" t="s">
        <v>1710</v>
      </c>
      <c r="O64" s="328"/>
      <c r="P64" s="328"/>
      <c r="Q64" s="328"/>
      <c r="R64" s="328"/>
      <c r="S64" s="330" t="s">
        <v>820</v>
      </c>
      <c r="T64" s="330" t="s">
        <v>820</v>
      </c>
      <c r="U64" s="330" t="s">
        <v>820</v>
      </c>
      <c r="V64" s="328"/>
      <c r="W64" s="328"/>
      <c r="X64" s="328" t="s">
        <v>863</v>
      </c>
      <c r="Y64" s="328"/>
      <c r="Z64" s="328" t="s">
        <v>1867</v>
      </c>
      <c r="AA64" s="328" t="s">
        <v>864</v>
      </c>
      <c r="AB64" s="328" t="s">
        <v>864</v>
      </c>
      <c r="AC64" s="326" t="s">
        <v>1621</v>
      </c>
      <c r="AD64" s="328"/>
      <c r="AE64" s="328"/>
      <c r="AF64" s="328"/>
      <c r="AG64" s="328">
        <v>1</v>
      </c>
      <c r="AH64" s="328"/>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ht="13.5" customHeight="1">
      <c r="A65" s="321">
        <v>57</v>
      </c>
      <c r="B65" s="321"/>
      <c r="C65" s="321"/>
      <c r="D65" s="321" t="s">
        <v>1868</v>
      </c>
      <c r="E65" s="321"/>
      <c r="F65" s="321"/>
      <c r="G65" s="321"/>
      <c r="H65" s="322" t="s">
        <v>1862</v>
      </c>
      <c r="I65" s="322" t="s">
        <v>1869</v>
      </c>
      <c r="J65" s="322" t="s">
        <v>1870</v>
      </c>
      <c r="K65" s="322"/>
      <c r="L65" s="322" t="s">
        <v>1871</v>
      </c>
      <c r="M65" s="322"/>
      <c r="N65" s="322" t="s">
        <v>1871</v>
      </c>
      <c r="O65" s="322"/>
      <c r="P65" s="322"/>
      <c r="Q65" s="322"/>
      <c r="R65" s="322"/>
      <c r="S65" s="349" t="s">
        <v>823</v>
      </c>
      <c r="T65" s="349" t="s">
        <v>823</v>
      </c>
      <c r="U65" s="349" t="s">
        <v>823</v>
      </c>
      <c r="V65" s="322"/>
      <c r="W65" s="322"/>
      <c r="X65" s="322" t="s">
        <v>863</v>
      </c>
      <c r="Y65" s="322"/>
      <c r="Z65" s="322" t="s">
        <v>1872</v>
      </c>
      <c r="AA65" s="322" t="s">
        <v>864</v>
      </c>
      <c r="AB65" s="322" t="s">
        <v>864</v>
      </c>
      <c r="AC65" s="337" t="s">
        <v>1621</v>
      </c>
      <c r="AD65" s="322"/>
      <c r="AE65" s="322"/>
      <c r="AF65" s="322"/>
      <c r="AG65" s="322">
        <v>1</v>
      </c>
      <c r="AH65" s="322"/>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ht="13.5" customHeight="1">
      <c r="A66" s="327">
        <v>58</v>
      </c>
      <c r="B66" s="327"/>
      <c r="C66" s="327"/>
      <c r="D66" s="327" t="s">
        <v>1873</v>
      </c>
      <c r="E66" s="344"/>
      <c r="F66" s="327"/>
      <c r="G66" s="327"/>
      <c r="H66" s="328" t="s">
        <v>1862</v>
      </c>
      <c r="I66" s="328" t="s">
        <v>1874</v>
      </c>
      <c r="J66" s="328" t="s">
        <v>1875</v>
      </c>
      <c r="K66" s="328"/>
      <c r="L66" s="328" t="s">
        <v>1680</v>
      </c>
      <c r="M66" s="328"/>
      <c r="N66" s="328" t="s">
        <v>1680</v>
      </c>
      <c r="O66" s="328"/>
      <c r="P66" s="328"/>
      <c r="Q66" s="328"/>
      <c r="R66" s="328"/>
      <c r="S66" s="338" t="s">
        <v>817</v>
      </c>
      <c r="T66" s="338" t="s">
        <v>817</v>
      </c>
      <c r="U66" s="338" t="s">
        <v>817</v>
      </c>
      <c r="V66" s="328"/>
      <c r="W66" s="328"/>
      <c r="X66" s="328" t="s">
        <v>863</v>
      </c>
      <c r="Y66" s="328"/>
      <c r="Z66" s="328"/>
      <c r="AA66" s="328" t="s">
        <v>864</v>
      </c>
      <c r="AB66" s="328" t="s">
        <v>864</v>
      </c>
      <c r="AC66" s="326" t="s">
        <v>1621</v>
      </c>
      <c r="AD66" s="328"/>
      <c r="AE66" s="328"/>
      <c r="AF66" s="328"/>
      <c r="AG66" s="328">
        <v>1</v>
      </c>
      <c r="AH66" s="328">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ht="13.5" customHeight="1">
      <c r="A67" s="331">
        <v>59</v>
      </c>
      <c r="B67" s="331"/>
      <c r="C67" s="331"/>
      <c r="D67" s="327" t="s">
        <v>1876</v>
      </c>
      <c r="E67" s="344"/>
      <c r="F67" s="327"/>
      <c r="G67" s="327"/>
      <c r="H67" s="322" t="s">
        <v>1862</v>
      </c>
      <c r="I67" s="322" t="s">
        <v>1877</v>
      </c>
      <c r="J67" s="343"/>
      <c r="K67" s="322"/>
      <c r="L67" s="322" t="s">
        <v>1878</v>
      </c>
      <c r="M67" s="322"/>
      <c r="N67" s="322" t="s">
        <v>1878</v>
      </c>
      <c r="O67" s="322"/>
      <c r="P67" s="322"/>
      <c r="Q67" s="322"/>
      <c r="R67" s="322"/>
      <c r="S67" s="325" t="s">
        <v>820</v>
      </c>
      <c r="T67" s="325" t="s">
        <v>820</v>
      </c>
      <c r="U67" s="325" t="s">
        <v>820</v>
      </c>
      <c r="V67" s="322"/>
      <c r="W67" s="322" t="s">
        <v>864</v>
      </c>
      <c r="X67" s="322" t="s">
        <v>1879</v>
      </c>
      <c r="Y67" s="322"/>
      <c r="Z67" s="322"/>
      <c r="AA67" s="322" t="s">
        <v>864</v>
      </c>
      <c r="AB67" s="322" t="s">
        <v>864</v>
      </c>
      <c r="AC67" s="326" t="s">
        <v>1621</v>
      </c>
      <c r="AD67" s="322" t="s">
        <v>864</v>
      </c>
      <c r="AE67" s="322"/>
      <c r="AF67" s="322"/>
      <c r="AG67" s="322">
        <v>1</v>
      </c>
      <c r="AH67" s="322">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ht="13.5" customHeight="1">
      <c r="A68" s="327">
        <v>60</v>
      </c>
      <c r="B68" s="327"/>
      <c r="C68" s="327"/>
      <c r="D68" s="327"/>
      <c r="E68" s="327" t="s">
        <v>1880</v>
      </c>
      <c r="F68" s="327"/>
      <c r="G68" s="327"/>
      <c r="H68" s="328" t="s">
        <v>1881</v>
      </c>
      <c r="I68" s="328" t="s">
        <v>1882</v>
      </c>
      <c r="J68" s="328" t="s">
        <v>1033</v>
      </c>
      <c r="K68" s="328" t="s">
        <v>864</v>
      </c>
      <c r="L68" s="328" t="s">
        <v>1883</v>
      </c>
      <c r="M68" s="328"/>
      <c r="N68" s="328" t="s">
        <v>1883</v>
      </c>
      <c r="O68" s="328"/>
      <c r="P68" s="328"/>
      <c r="Q68" s="328"/>
      <c r="R68" s="328"/>
      <c r="S68" s="330" t="s">
        <v>820</v>
      </c>
      <c r="T68" s="340" t="s">
        <v>820</v>
      </c>
      <c r="U68" s="340" t="s">
        <v>820</v>
      </c>
      <c r="V68" s="328"/>
      <c r="W68" s="328"/>
      <c r="X68" s="328" t="s">
        <v>863</v>
      </c>
      <c r="Y68" s="328"/>
      <c r="Z68" s="328"/>
      <c r="AA68" s="328" t="s">
        <v>864</v>
      </c>
      <c r="AB68" s="328" t="s">
        <v>864</v>
      </c>
      <c r="AC68" s="326" t="s">
        <v>1621</v>
      </c>
      <c r="AD68" s="328" t="s">
        <v>864</v>
      </c>
      <c r="AE68" s="328"/>
      <c r="AF68" s="328"/>
      <c r="AG68" s="328">
        <v>1</v>
      </c>
      <c r="AH68" s="328">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ht="13.5" customHeight="1">
      <c r="A69" s="347">
        <v>61</v>
      </c>
      <c r="B69" s="347"/>
      <c r="C69" s="347"/>
      <c r="D69" s="347"/>
      <c r="E69" s="347" t="s">
        <v>1884</v>
      </c>
      <c r="F69" s="347"/>
      <c r="G69" s="347"/>
      <c r="H69" s="322" t="s">
        <v>1885</v>
      </c>
      <c r="I69" s="322" t="s">
        <v>1886</v>
      </c>
      <c r="J69" s="322" t="s">
        <v>1041</v>
      </c>
      <c r="K69" s="322"/>
      <c r="L69" s="322" t="s">
        <v>1698</v>
      </c>
      <c r="M69" s="322"/>
      <c r="N69" s="322" t="s">
        <v>1698</v>
      </c>
      <c r="O69" s="322"/>
      <c r="P69" s="322"/>
      <c r="Q69" s="322"/>
      <c r="R69" s="322"/>
      <c r="S69" s="332" t="s">
        <v>817</v>
      </c>
      <c r="T69" s="332" t="s">
        <v>817</v>
      </c>
      <c r="U69" s="332" t="s">
        <v>817</v>
      </c>
      <c r="V69" s="322"/>
      <c r="W69" s="322"/>
      <c r="X69" s="322" t="s">
        <v>863</v>
      </c>
      <c r="Y69" s="322"/>
      <c r="Z69" s="322"/>
      <c r="AA69" s="322" t="s">
        <v>864</v>
      </c>
      <c r="AB69" s="322" t="s">
        <v>864</v>
      </c>
      <c r="AC69" s="326" t="s">
        <v>1621</v>
      </c>
      <c r="AD69" s="322" t="s">
        <v>864</v>
      </c>
      <c r="AE69" s="322"/>
      <c r="AF69" s="322"/>
      <c r="AG69" s="322"/>
      <c r="AH69" s="322"/>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ht="13.5" customHeight="1">
      <c r="A70" s="327">
        <v>62</v>
      </c>
      <c r="B70" s="327"/>
      <c r="C70" s="327"/>
      <c r="D70" s="327"/>
      <c r="E70" s="327" t="s">
        <v>1065</v>
      </c>
      <c r="F70" s="327"/>
      <c r="G70" s="327"/>
      <c r="H70" s="328" t="s">
        <v>1887</v>
      </c>
      <c r="I70" s="328" t="s">
        <v>1888</v>
      </c>
      <c r="J70" s="328" t="s">
        <v>1889</v>
      </c>
      <c r="K70" s="328" t="s">
        <v>864</v>
      </c>
      <c r="L70" s="328" t="s">
        <v>1710</v>
      </c>
      <c r="M70" s="328"/>
      <c r="N70" s="328" t="s">
        <v>1710</v>
      </c>
      <c r="O70" s="328"/>
      <c r="P70" s="328"/>
      <c r="Q70" s="328"/>
      <c r="R70" s="328"/>
      <c r="S70" s="338" t="s">
        <v>817</v>
      </c>
      <c r="T70" s="338" t="s">
        <v>817</v>
      </c>
      <c r="U70" s="338" t="s">
        <v>817</v>
      </c>
      <c r="V70" s="328"/>
      <c r="W70" s="328"/>
      <c r="X70" s="328" t="s">
        <v>863</v>
      </c>
      <c r="Y70" s="328"/>
      <c r="Z70" s="328"/>
      <c r="AA70" s="328" t="s">
        <v>864</v>
      </c>
      <c r="AB70" s="328" t="s">
        <v>864</v>
      </c>
      <c r="AC70" s="337" t="s">
        <v>1621</v>
      </c>
      <c r="AD70" s="328" t="s">
        <v>864</v>
      </c>
      <c r="AE70" s="328"/>
      <c r="AF70" s="328"/>
      <c r="AG70" s="328">
        <v>1</v>
      </c>
      <c r="AH70" s="328">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ht="13.5" customHeight="1">
      <c r="A71" s="331">
        <v>63</v>
      </c>
      <c r="B71" s="331"/>
      <c r="C71" s="331"/>
      <c r="D71" s="331"/>
      <c r="E71" s="331" t="s">
        <v>1890</v>
      </c>
      <c r="F71" s="345"/>
      <c r="G71" s="331"/>
      <c r="H71" s="322" t="s">
        <v>1654</v>
      </c>
      <c r="I71" s="322" t="s">
        <v>1891</v>
      </c>
      <c r="J71" s="322" t="s">
        <v>1892</v>
      </c>
      <c r="K71" s="322"/>
      <c r="L71" s="322" t="s">
        <v>1893</v>
      </c>
      <c r="M71" s="322"/>
      <c r="N71" s="322" t="s">
        <v>1893</v>
      </c>
      <c r="O71" s="322"/>
      <c r="P71" s="322"/>
      <c r="Q71" s="322"/>
      <c r="R71" s="322"/>
      <c r="S71" s="332" t="s">
        <v>817</v>
      </c>
      <c r="T71" s="332" t="s">
        <v>817</v>
      </c>
      <c r="U71" s="332" t="s">
        <v>817</v>
      </c>
      <c r="V71" s="322"/>
      <c r="W71" s="322"/>
      <c r="X71" s="322" t="s">
        <v>863</v>
      </c>
      <c r="Y71" s="322"/>
      <c r="Z71" s="322"/>
      <c r="AA71" s="322" t="s">
        <v>864</v>
      </c>
      <c r="AB71" s="322" t="s">
        <v>864</v>
      </c>
      <c r="AC71" s="326" t="s">
        <v>1621</v>
      </c>
      <c r="AD71" s="322" t="s">
        <v>864</v>
      </c>
      <c r="AE71" s="322"/>
      <c r="AF71" s="322"/>
      <c r="AG71" s="322">
        <v>1</v>
      </c>
      <c r="AH71" s="322">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ht="13.5" customHeight="1">
      <c r="A72" s="327">
        <v>64</v>
      </c>
      <c r="B72" s="327"/>
      <c r="C72" s="327"/>
      <c r="D72" s="327"/>
      <c r="E72" s="327" t="s">
        <v>1160</v>
      </c>
      <c r="F72" s="327"/>
      <c r="G72" s="327"/>
      <c r="H72" s="328" t="s">
        <v>1654</v>
      </c>
      <c r="I72" s="328" t="s">
        <v>1894</v>
      </c>
      <c r="J72" s="328" t="s">
        <v>1162</v>
      </c>
      <c r="K72" s="328"/>
      <c r="L72" s="328" t="s">
        <v>1895</v>
      </c>
      <c r="M72" s="328"/>
      <c r="N72" s="328" t="s">
        <v>1895</v>
      </c>
      <c r="O72" s="328"/>
      <c r="P72" s="328"/>
      <c r="Q72" s="328"/>
      <c r="R72" s="328"/>
      <c r="S72" s="338" t="s">
        <v>817</v>
      </c>
      <c r="T72" s="338" t="s">
        <v>817</v>
      </c>
      <c r="U72" s="338" t="s">
        <v>817</v>
      </c>
      <c r="V72" s="328"/>
      <c r="W72" s="328"/>
      <c r="X72" s="328" t="s">
        <v>863</v>
      </c>
      <c r="Y72" s="328"/>
      <c r="Z72" s="328"/>
      <c r="AA72" s="328" t="s">
        <v>864</v>
      </c>
      <c r="AB72" s="328" t="s">
        <v>864</v>
      </c>
      <c r="AC72" s="326" t="s">
        <v>1621</v>
      </c>
      <c r="AD72" s="328" t="s">
        <v>864</v>
      </c>
      <c r="AE72" s="328"/>
      <c r="AF72" s="328"/>
      <c r="AG72" s="328">
        <v>1</v>
      </c>
      <c r="AH72" s="328">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ht="13.5" customHeight="1">
      <c r="A73" s="331">
        <v>65</v>
      </c>
      <c r="B73" s="331"/>
      <c r="C73" s="331"/>
      <c r="D73" s="331"/>
      <c r="E73" s="331" t="s">
        <v>1130</v>
      </c>
      <c r="F73" s="331"/>
      <c r="G73" s="331"/>
      <c r="H73" s="322" t="s">
        <v>771</v>
      </c>
      <c r="I73" s="322"/>
      <c r="J73" s="343"/>
      <c r="K73" s="322"/>
      <c r="L73" s="322" t="s">
        <v>1896</v>
      </c>
      <c r="M73" s="322"/>
      <c r="N73" s="322" t="s">
        <v>1896</v>
      </c>
      <c r="O73" s="322"/>
      <c r="P73" s="322"/>
      <c r="Q73" s="322"/>
      <c r="R73" s="322"/>
      <c r="S73" s="349" t="s">
        <v>823</v>
      </c>
      <c r="T73" s="354" t="s">
        <v>1897</v>
      </c>
      <c r="U73" s="354" t="s">
        <v>1897</v>
      </c>
      <c r="V73" s="322"/>
      <c r="W73" s="322" t="s">
        <v>864</v>
      </c>
      <c r="X73" s="322" t="s">
        <v>1132</v>
      </c>
      <c r="Y73" s="322"/>
      <c r="Z73" s="322"/>
      <c r="AA73" s="322" t="s">
        <v>864</v>
      </c>
      <c r="AB73" s="322" t="s">
        <v>864</v>
      </c>
      <c r="AC73" s="326" t="s">
        <v>1621</v>
      </c>
      <c r="AD73" s="322" t="s">
        <v>864</v>
      </c>
      <c r="AE73" s="322"/>
      <c r="AF73" s="322"/>
      <c r="AG73" s="322">
        <v>1</v>
      </c>
      <c r="AH73" s="322">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ht="13.5" customHeight="1">
      <c r="A74" s="327">
        <v>66</v>
      </c>
      <c r="B74" s="327"/>
      <c r="C74" s="327"/>
      <c r="D74" s="327"/>
      <c r="E74" s="327"/>
      <c r="F74" s="327" t="s">
        <v>1898</v>
      </c>
      <c r="G74" s="327"/>
      <c r="H74" s="328" t="s">
        <v>1899</v>
      </c>
      <c r="I74" s="328" t="s">
        <v>1900</v>
      </c>
      <c r="J74" s="328" t="s">
        <v>1901</v>
      </c>
      <c r="K74" s="328" t="s">
        <v>864</v>
      </c>
      <c r="L74" s="328" t="s">
        <v>1902</v>
      </c>
      <c r="M74" s="328"/>
      <c r="N74" s="328" t="s">
        <v>1902</v>
      </c>
      <c r="O74" s="328"/>
      <c r="P74" s="328"/>
      <c r="Q74" s="328"/>
      <c r="R74" s="328"/>
      <c r="S74" s="330" t="s">
        <v>820</v>
      </c>
      <c r="T74" s="330" t="s">
        <v>820</v>
      </c>
      <c r="U74" s="330" t="s">
        <v>820</v>
      </c>
      <c r="V74" s="328"/>
      <c r="W74" s="328"/>
      <c r="X74" s="328" t="s">
        <v>1055</v>
      </c>
      <c r="Y74" s="328"/>
      <c r="Z74" s="328"/>
      <c r="AA74" s="328" t="s">
        <v>864</v>
      </c>
      <c r="AB74" s="328" t="s">
        <v>864</v>
      </c>
      <c r="AC74" s="326" t="s">
        <v>1621</v>
      </c>
      <c r="AD74" s="328" t="s">
        <v>864</v>
      </c>
      <c r="AE74" s="328"/>
      <c r="AF74" s="328"/>
      <c r="AG74" s="328">
        <v>1</v>
      </c>
      <c r="AH74" s="328">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ht="13.5" customHeight="1">
      <c r="A75" s="331">
        <v>67</v>
      </c>
      <c r="B75" s="331"/>
      <c r="C75" s="331"/>
      <c r="D75" s="331"/>
      <c r="E75" s="331"/>
      <c r="F75" s="331" t="s">
        <v>1139</v>
      </c>
      <c r="G75" s="331"/>
      <c r="H75" s="322" t="s">
        <v>1903</v>
      </c>
      <c r="I75" s="322" t="s">
        <v>1904</v>
      </c>
      <c r="J75" s="323" t="s">
        <v>1905</v>
      </c>
      <c r="K75" s="322" t="s">
        <v>864</v>
      </c>
      <c r="L75" s="322" t="s">
        <v>1906</v>
      </c>
      <c r="M75" s="322"/>
      <c r="N75" s="322" t="s">
        <v>1906</v>
      </c>
      <c r="O75" s="322"/>
      <c r="P75" s="322"/>
      <c r="Q75" s="322"/>
      <c r="R75" s="322"/>
      <c r="S75" s="325" t="s">
        <v>820</v>
      </c>
      <c r="T75" s="325" t="s">
        <v>820</v>
      </c>
      <c r="U75" s="325" t="s">
        <v>820</v>
      </c>
      <c r="V75" s="322"/>
      <c r="W75" s="322"/>
      <c r="X75" s="322" t="s">
        <v>1055</v>
      </c>
      <c r="Y75" s="322"/>
      <c r="Z75" s="322"/>
      <c r="AA75" s="322" t="s">
        <v>864</v>
      </c>
      <c r="AB75" s="322" t="s">
        <v>864</v>
      </c>
      <c r="AC75" s="337" t="s">
        <v>1621</v>
      </c>
      <c r="AD75" s="322" t="s">
        <v>864</v>
      </c>
      <c r="AE75" s="322"/>
      <c r="AF75" s="322"/>
      <c r="AG75" s="322">
        <v>1</v>
      </c>
      <c r="AH75" s="322">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ht="13.5" customHeight="1">
      <c r="A76" s="327">
        <v>68</v>
      </c>
      <c r="B76" s="327"/>
      <c r="C76" s="327"/>
      <c r="D76" s="327"/>
      <c r="E76" s="327"/>
      <c r="F76" s="327" t="s">
        <v>1907</v>
      </c>
      <c r="G76" s="327"/>
      <c r="H76" s="328" t="s">
        <v>1908</v>
      </c>
      <c r="I76" s="328" t="s">
        <v>1909</v>
      </c>
      <c r="J76" s="328">
        <v>1</v>
      </c>
      <c r="K76" s="328" t="s">
        <v>864</v>
      </c>
      <c r="L76" s="328" t="s">
        <v>1910</v>
      </c>
      <c r="M76" s="328"/>
      <c r="N76" s="328" t="s">
        <v>1910</v>
      </c>
      <c r="O76" s="328"/>
      <c r="P76" s="328"/>
      <c r="Q76" s="328"/>
      <c r="R76" s="328"/>
      <c r="S76" s="338" t="s">
        <v>817</v>
      </c>
      <c r="T76" s="338" t="s">
        <v>817</v>
      </c>
      <c r="U76" s="338" t="s">
        <v>817</v>
      </c>
      <c r="V76" s="328"/>
      <c r="W76" s="328"/>
      <c r="X76" s="328" t="s">
        <v>1055</v>
      </c>
      <c r="Y76" s="328"/>
      <c r="Z76" s="328"/>
      <c r="AA76" s="328" t="s">
        <v>864</v>
      </c>
      <c r="AB76" s="328" t="s">
        <v>864</v>
      </c>
      <c r="AC76" s="326" t="s">
        <v>1621</v>
      </c>
      <c r="AD76" s="328" t="s">
        <v>864</v>
      </c>
      <c r="AE76" s="328"/>
      <c r="AF76" s="328"/>
      <c r="AG76" s="328">
        <v>1</v>
      </c>
      <c r="AH76" s="328">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ht="13.5" customHeight="1">
      <c r="A77" s="331">
        <v>69</v>
      </c>
      <c r="B77" s="331"/>
      <c r="C77" s="331"/>
      <c r="D77" s="331"/>
      <c r="E77" s="331" t="s">
        <v>1464</v>
      </c>
      <c r="F77" s="331"/>
      <c r="G77" s="331"/>
      <c r="H77" s="322" t="s">
        <v>1911</v>
      </c>
      <c r="I77" s="322" t="s">
        <v>1912</v>
      </c>
      <c r="J77" s="322" t="s">
        <v>1913</v>
      </c>
      <c r="K77" s="322" t="s">
        <v>864</v>
      </c>
      <c r="L77" s="322" t="s">
        <v>1157</v>
      </c>
      <c r="M77" s="322"/>
      <c r="N77" s="322" t="s">
        <v>1157</v>
      </c>
      <c r="O77" s="322"/>
      <c r="P77" s="322"/>
      <c r="Q77" s="322"/>
      <c r="R77" s="322"/>
      <c r="S77" s="349" t="s">
        <v>823</v>
      </c>
      <c r="T77" s="349" t="s">
        <v>823</v>
      </c>
      <c r="U77" s="349" t="s">
        <v>823</v>
      </c>
      <c r="V77" s="322"/>
      <c r="W77" s="322"/>
      <c r="X77" s="322" t="s">
        <v>863</v>
      </c>
      <c r="Y77" s="322"/>
      <c r="Z77" s="322"/>
      <c r="AA77" s="322" t="s">
        <v>864</v>
      </c>
      <c r="AB77" s="322" t="s">
        <v>864</v>
      </c>
      <c r="AC77" s="326" t="s">
        <v>1621</v>
      </c>
      <c r="AD77" s="322" t="s">
        <v>864</v>
      </c>
      <c r="AE77" s="322"/>
      <c r="AF77" s="322"/>
      <c r="AG77" s="322">
        <v>1</v>
      </c>
      <c r="AH77" s="322">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ht="13.5" customHeight="1">
      <c r="A78" s="327">
        <v>70</v>
      </c>
      <c r="B78" s="327"/>
      <c r="C78" s="327" t="s">
        <v>1914</v>
      </c>
      <c r="D78" s="327"/>
      <c r="E78" s="327"/>
      <c r="F78" s="327"/>
      <c r="G78" s="327"/>
      <c r="H78" s="328" t="s">
        <v>1654</v>
      </c>
      <c r="I78" s="328" t="s">
        <v>1915</v>
      </c>
      <c r="J78" s="328" t="s">
        <v>1916</v>
      </c>
      <c r="K78" s="328"/>
      <c r="L78" s="328" t="s">
        <v>1917</v>
      </c>
      <c r="M78" s="328"/>
      <c r="N78" s="328" t="s">
        <v>1917</v>
      </c>
      <c r="O78" s="328"/>
      <c r="P78" s="328"/>
      <c r="Q78" s="328"/>
      <c r="R78" s="328"/>
      <c r="S78" s="338" t="s">
        <v>817</v>
      </c>
      <c r="T78" s="339" t="s">
        <v>817</v>
      </c>
      <c r="U78" s="339" t="s">
        <v>817</v>
      </c>
      <c r="V78" s="328"/>
      <c r="W78" s="328"/>
      <c r="X78" s="328" t="s">
        <v>863</v>
      </c>
      <c r="Y78" s="328"/>
      <c r="Z78" s="328" t="s">
        <v>1918</v>
      </c>
      <c r="AA78" s="328" t="s">
        <v>864</v>
      </c>
      <c r="AB78" s="328" t="s">
        <v>864</v>
      </c>
      <c r="AC78" s="326" t="s">
        <v>1621</v>
      </c>
      <c r="AD78" s="328"/>
      <c r="AE78" s="328"/>
      <c r="AF78" s="328"/>
      <c r="AG78" s="328">
        <v>1</v>
      </c>
      <c r="AH78" s="328">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ht="13.5" customHeight="1">
      <c r="A79" s="331">
        <v>71</v>
      </c>
      <c r="B79" s="331"/>
      <c r="C79" s="331" t="s">
        <v>1676</v>
      </c>
      <c r="D79" s="331"/>
      <c r="E79" s="331"/>
      <c r="F79" s="331"/>
      <c r="G79" s="331"/>
      <c r="H79" s="322" t="s">
        <v>1654</v>
      </c>
      <c r="I79" s="322" t="s">
        <v>1919</v>
      </c>
      <c r="J79" s="322" t="s">
        <v>1920</v>
      </c>
      <c r="K79" s="322" t="s">
        <v>864</v>
      </c>
      <c r="L79" s="322" t="s">
        <v>1680</v>
      </c>
      <c r="M79" s="322"/>
      <c r="N79" s="322" t="s">
        <v>1680</v>
      </c>
      <c r="O79" s="322"/>
      <c r="P79" s="322"/>
      <c r="Q79" s="322"/>
      <c r="R79" s="322"/>
      <c r="S79" s="332" t="s">
        <v>817</v>
      </c>
      <c r="T79" s="332" t="s">
        <v>817</v>
      </c>
      <c r="U79" s="332" t="s">
        <v>817</v>
      </c>
      <c r="V79" s="322"/>
      <c r="W79" s="322"/>
      <c r="X79" s="322" t="s">
        <v>863</v>
      </c>
      <c r="Y79" s="322"/>
      <c r="Z79" s="322"/>
      <c r="AA79" s="322" t="s">
        <v>864</v>
      </c>
      <c r="AB79" s="322" t="s">
        <v>864</v>
      </c>
      <c r="AC79" s="326" t="s">
        <v>1621</v>
      </c>
      <c r="AD79" s="322"/>
      <c r="AE79" s="322"/>
      <c r="AF79" s="322"/>
      <c r="AG79" s="322">
        <v>1</v>
      </c>
      <c r="AH79" s="322">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ht="13.5" customHeight="1">
      <c r="A80" s="327">
        <v>72</v>
      </c>
      <c r="B80" s="327" t="s">
        <v>1921</v>
      </c>
      <c r="C80" s="327"/>
      <c r="D80" s="327"/>
      <c r="E80" s="327"/>
      <c r="F80" s="327"/>
      <c r="G80" s="327"/>
      <c r="H80" s="328" t="s">
        <v>1922</v>
      </c>
      <c r="I80" s="328" t="s">
        <v>1923</v>
      </c>
      <c r="J80" s="335"/>
      <c r="K80" s="328"/>
      <c r="L80" s="328" t="s">
        <v>1924</v>
      </c>
      <c r="M80" s="328"/>
      <c r="N80" s="328" t="s">
        <v>1924</v>
      </c>
      <c r="O80" s="328"/>
      <c r="P80" s="328"/>
      <c r="Q80" s="328"/>
      <c r="R80" s="328"/>
      <c r="S80" s="336" t="s">
        <v>823</v>
      </c>
      <c r="T80" s="336" t="s">
        <v>823</v>
      </c>
      <c r="U80" s="336" t="s">
        <v>823</v>
      </c>
      <c r="V80" s="328"/>
      <c r="W80" s="328" t="s">
        <v>864</v>
      </c>
      <c r="X80" s="328" t="s">
        <v>1925</v>
      </c>
      <c r="Y80" s="328"/>
      <c r="Z80" s="328"/>
      <c r="AA80" s="328" t="s">
        <v>864</v>
      </c>
      <c r="AB80" s="328" t="s">
        <v>864</v>
      </c>
      <c r="AC80" s="337" t="s">
        <v>1621</v>
      </c>
      <c r="AD80" s="328"/>
      <c r="AE80" s="328"/>
      <c r="AF80" s="328"/>
      <c r="AG80" s="328">
        <v>1</v>
      </c>
      <c r="AH80" s="328">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ht="13.5" customHeight="1">
      <c r="A81" s="331">
        <v>73</v>
      </c>
      <c r="B81" s="331"/>
      <c r="C81" s="331" t="s">
        <v>1065</v>
      </c>
      <c r="D81" s="331"/>
      <c r="E81" s="331"/>
      <c r="F81" s="331"/>
      <c r="G81" s="331"/>
      <c r="H81" s="322" t="s">
        <v>1926</v>
      </c>
      <c r="I81" s="322" t="s">
        <v>1927</v>
      </c>
      <c r="J81" s="322" t="s">
        <v>1928</v>
      </c>
      <c r="K81" s="322" t="s">
        <v>864</v>
      </c>
      <c r="L81" s="322" t="s">
        <v>1710</v>
      </c>
      <c r="M81" s="322"/>
      <c r="N81" s="322" t="s">
        <v>1710</v>
      </c>
      <c r="O81" s="322"/>
      <c r="P81" s="322"/>
      <c r="Q81" s="322"/>
      <c r="R81" s="322"/>
      <c r="S81" s="325" t="s">
        <v>820</v>
      </c>
      <c r="T81" s="325" t="s">
        <v>820</v>
      </c>
      <c r="U81" s="325" t="s">
        <v>820</v>
      </c>
      <c r="V81" s="322"/>
      <c r="W81" s="322"/>
      <c r="X81" s="322" t="s">
        <v>863</v>
      </c>
      <c r="Y81" s="322"/>
      <c r="Z81" s="322" t="s">
        <v>1929</v>
      </c>
      <c r="AA81" s="322" t="s">
        <v>864</v>
      </c>
      <c r="AB81" s="322" t="s">
        <v>864</v>
      </c>
      <c r="AC81" s="326" t="s">
        <v>1621</v>
      </c>
      <c r="AD81" s="322"/>
      <c r="AE81" s="322"/>
      <c r="AF81" s="322"/>
      <c r="AG81" s="322">
        <v>1</v>
      </c>
      <c r="AH81" s="322">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ht="13.5" customHeight="1">
      <c r="A82" s="327">
        <v>74</v>
      </c>
      <c r="B82" s="327"/>
      <c r="C82" s="327" t="s">
        <v>1676</v>
      </c>
      <c r="D82" s="327"/>
      <c r="E82" s="327"/>
      <c r="F82" s="327"/>
      <c r="G82" s="327"/>
      <c r="H82" s="328" t="s">
        <v>1930</v>
      </c>
      <c r="I82" s="328" t="s">
        <v>1931</v>
      </c>
      <c r="J82" s="328" t="s">
        <v>1932</v>
      </c>
      <c r="K82" s="328" t="s">
        <v>864</v>
      </c>
      <c r="L82" s="328" t="s">
        <v>1680</v>
      </c>
      <c r="M82" s="328"/>
      <c r="N82" s="328" t="s">
        <v>1680</v>
      </c>
      <c r="O82" s="328"/>
      <c r="P82" s="328"/>
      <c r="Q82" s="328"/>
      <c r="R82" s="328"/>
      <c r="S82" s="338" t="s">
        <v>817</v>
      </c>
      <c r="T82" s="338" t="s">
        <v>817</v>
      </c>
      <c r="U82" s="338" t="s">
        <v>817</v>
      </c>
      <c r="V82" s="328"/>
      <c r="W82" s="328"/>
      <c r="X82" s="328" t="s">
        <v>863</v>
      </c>
      <c r="Y82" s="328"/>
      <c r="Z82" s="328"/>
      <c r="AA82" s="328" t="s">
        <v>864</v>
      </c>
      <c r="AB82" s="328" t="s">
        <v>864</v>
      </c>
      <c r="AC82" s="326" t="s">
        <v>1621</v>
      </c>
      <c r="AD82" s="328"/>
      <c r="AE82" s="328"/>
      <c r="AF82" s="328"/>
      <c r="AG82" s="328">
        <v>1</v>
      </c>
      <c r="AH82" s="328">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ht="13.5" customHeight="1">
      <c r="A83" s="331">
        <v>75</v>
      </c>
      <c r="B83" s="331"/>
      <c r="C83" s="331" t="s">
        <v>1933</v>
      </c>
      <c r="D83" s="331"/>
      <c r="E83" s="331"/>
      <c r="F83" s="331"/>
      <c r="G83" s="331"/>
      <c r="H83" s="322" t="s">
        <v>1934</v>
      </c>
      <c r="I83" s="322" t="s">
        <v>1935</v>
      </c>
      <c r="J83" s="322" t="s">
        <v>1936</v>
      </c>
      <c r="K83" s="322" t="s">
        <v>864</v>
      </c>
      <c r="L83" s="322" t="s">
        <v>831</v>
      </c>
      <c r="M83" s="322"/>
      <c r="N83" s="322" t="s">
        <v>831</v>
      </c>
      <c r="O83" s="322"/>
      <c r="P83" s="322"/>
      <c r="Q83" s="322"/>
      <c r="R83" s="322"/>
      <c r="S83" s="332" t="s">
        <v>817</v>
      </c>
      <c r="T83" s="333" t="s">
        <v>820</v>
      </c>
      <c r="U83" s="334" t="s">
        <v>817</v>
      </c>
      <c r="V83" s="322" t="s">
        <v>864</v>
      </c>
      <c r="W83" s="322"/>
      <c r="X83" s="322" t="s">
        <v>863</v>
      </c>
      <c r="Y83" s="322"/>
      <c r="Z83" s="322"/>
      <c r="AA83" s="322" t="s">
        <v>864</v>
      </c>
      <c r="AB83" s="322" t="s">
        <v>864</v>
      </c>
      <c r="AC83" s="326" t="s">
        <v>1621</v>
      </c>
      <c r="AD83" s="322"/>
      <c r="AE83" s="322"/>
      <c r="AF83" s="322"/>
      <c r="AG83" s="322">
        <v>1</v>
      </c>
      <c r="AH83" s="322">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ht="13.5" customHeight="1">
      <c r="A84" s="327">
        <v>76</v>
      </c>
      <c r="B84" s="327"/>
      <c r="C84" s="327" t="s">
        <v>1937</v>
      </c>
      <c r="D84" s="344"/>
      <c r="E84" s="327"/>
      <c r="F84" s="327"/>
      <c r="G84" s="327"/>
      <c r="H84" s="328" t="s">
        <v>1938</v>
      </c>
      <c r="I84" s="328" t="s">
        <v>1939</v>
      </c>
      <c r="J84" s="322" t="s">
        <v>1688</v>
      </c>
      <c r="K84" s="328" t="s">
        <v>864</v>
      </c>
      <c r="L84" s="328" t="s">
        <v>1689</v>
      </c>
      <c r="M84" s="328"/>
      <c r="N84" s="328" t="s">
        <v>1689</v>
      </c>
      <c r="O84" s="328"/>
      <c r="P84" s="328"/>
      <c r="Q84" s="328"/>
      <c r="R84" s="328"/>
      <c r="S84" s="338" t="s">
        <v>817</v>
      </c>
      <c r="T84" s="338" t="s">
        <v>817</v>
      </c>
      <c r="U84" s="338" t="s">
        <v>817</v>
      </c>
      <c r="V84" s="328"/>
      <c r="W84" s="328"/>
      <c r="X84" s="328" t="s">
        <v>863</v>
      </c>
      <c r="Y84" s="328"/>
      <c r="Z84" s="328"/>
      <c r="AA84" s="328" t="s">
        <v>864</v>
      </c>
      <c r="AB84" s="328" t="s">
        <v>864</v>
      </c>
      <c r="AC84" s="326" t="s">
        <v>1621</v>
      </c>
      <c r="AD84" s="328"/>
      <c r="AE84" s="328"/>
      <c r="AF84" s="328"/>
      <c r="AG84" s="328">
        <v>1</v>
      </c>
      <c r="AH84" s="328">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ht="13.5" customHeight="1">
      <c r="A85" s="331">
        <v>77</v>
      </c>
      <c r="B85" s="331"/>
      <c r="C85" s="331" t="s">
        <v>1940</v>
      </c>
      <c r="D85" s="331"/>
      <c r="E85" s="331"/>
      <c r="F85" s="331"/>
      <c r="G85" s="331"/>
      <c r="H85" s="322" t="s">
        <v>1941</v>
      </c>
      <c r="I85" s="322" t="s">
        <v>1942</v>
      </c>
      <c r="J85" s="322" t="s">
        <v>1943</v>
      </c>
      <c r="K85" s="322" t="s">
        <v>864</v>
      </c>
      <c r="L85" s="322" t="s">
        <v>1698</v>
      </c>
      <c r="M85" s="322"/>
      <c r="N85" s="322" t="s">
        <v>1698</v>
      </c>
      <c r="O85" s="322"/>
      <c r="P85" s="322"/>
      <c r="Q85" s="322"/>
      <c r="R85" s="322"/>
      <c r="S85" s="332" t="s">
        <v>817</v>
      </c>
      <c r="T85" s="333" t="s">
        <v>820</v>
      </c>
      <c r="U85" s="334" t="s">
        <v>817</v>
      </c>
      <c r="V85" s="322" t="s">
        <v>864</v>
      </c>
      <c r="W85" s="322"/>
      <c r="X85" s="322" t="s">
        <v>863</v>
      </c>
      <c r="Y85" s="322"/>
      <c r="Z85" s="322"/>
      <c r="AA85" s="322" t="s">
        <v>864</v>
      </c>
      <c r="AB85" s="322" t="s">
        <v>864</v>
      </c>
      <c r="AC85" s="337" t="s">
        <v>1621</v>
      </c>
      <c r="AD85" s="322"/>
      <c r="AE85" s="322"/>
      <c r="AF85" s="322"/>
      <c r="AG85" s="322">
        <v>1</v>
      </c>
      <c r="AH85" s="322">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ht="13.5" customHeight="1">
      <c r="A86" s="327">
        <v>78</v>
      </c>
      <c r="B86" s="327"/>
      <c r="C86" s="327" t="s">
        <v>1944</v>
      </c>
      <c r="D86" s="327"/>
      <c r="E86" s="327"/>
      <c r="F86" s="327"/>
      <c r="G86" s="327"/>
      <c r="H86" s="328" t="s">
        <v>1945</v>
      </c>
      <c r="I86" s="328" t="s">
        <v>1946</v>
      </c>
      <c r="J86" s="328" t="s">
        <v>1791</v>
      </c>
      <c r="K86" s="328" t="s">
        <v>864</v>
      </c>
      <c r="L86" s="328" t="s">
        <v>1792</v>
      </c>
      <c r="M86" s="328"/>
      <c r="N86" s="328" t="s">
        <v>1792</v>
      </c>
      <c r="O86" s="328"/>
      <c r="P86" s="328"/>
      <c r="Q86" s="328"/>
      <c r="R86" s="328"/>
      <c r="S86" s="338" t="s">
        <v>817</v>
      </c>
      <c r="T86" s="338" t="s">
        <v>817</v>
      </c>
      <c r="U86" s="338" t="s">
        <v>817</v>
      </c>
      <c r="V86" s="328"/>
      <c r="W86" s="328"/>
      <c r="X86" s="328" t="s">
        <v>863</v>
      </c>
      <c r="Y86" s="328"/>
      <c r="Z86" s="328" t="s">
        <v>1947</v>
      </c>
      <c r="AA86" s="328" t="s">
        <v>864</v>
      </c>
      <c r="AB86" s="328" t="s">
        <v>864</v>
      </c>
      <c r="AC86" s="326" t="s">
        <v>1621</v>
      </c>
      <c r="AD86" s="328"/>
      <c r="AE86" s="328"/>
      <c r="AF86" s="328"/>
      <c r="AG86" s="328">
        <v>1</v>
      </c>
      <c r="AH86" s="328">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ht="13.5" customHeight="1">
      <c r="A87" s="331">
        <v>79</v>
      </c>
      <c r="B87" s="331"/>
      <c r="C87" s="331" t="s">
        <v>1948</v>
      </c>
      <c r="D87" s="331"/>
      <c r="E87" s="331"/>
      <c r="F87" s="331"/>
      <c r="G87" s="331"/>
      <c r="H87" s="323" t="s">
        <v>1949</v>
      </c>
      <c r="I87" s="322" t="s">
        <v>1950</v>
      </c>
      <c r="J87" s="322" t="s">
        <v>1951</v>
      </c>
      <c r="K87" s="322" t="s">
        <v>864</v>
      </c>
      <c r="L87" s="322" t="s">
        <v>1952</v>
      </c>
      <c r="M87" s="322"/>
      <c r="N87" s="322" t="s">
        <v>1952</v>
      </c>
      <c r="O87" s="322"/>
      <c r="P87" s="322"/>
      <c r="Q87" s="322"/>
      <c r="R87" s="322"/>
      <c r="S87" s="332" t="s">
        <v>817</v>
      </c>
      <c r="T87" s="333" t="s">
        <v>820</v>
      </c>
      <c r="U87" s="334" t="s">
        <v>817</v>
      </c>
      <c r="V87" s="322" t="s">
        <v>864</v>
      </c>
      <c r="W87" s="322"/>
      <c r="X87" s="322" t="s">
        <v>879</v>
      </c>
      <c r="Y87" s="322"/>
      <c r="Z87" s="322"/>
      <c r="AA87" s="322" t="s">
        <v>864</v>
      </c>
      <c r="AB87" s="322" t="s">
        <v>864</v>
      </c>
      <c r="AC87" s="326" t="s">
        <v>1621</v>
      </c>
      <c r="AD87" s="322"/>
      <c r="AE87" s="322"/>
      <c r="AF87" s="322"/>
      <c r="AG87" s="322">
        <v>1</v>
      </c>
      <c r="AH87" s="322">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ht="13.5" customHeight="1">
      <c r="A88" s="327">
        <v>80</v>
      </c>
      <c r="B88" s="327"/>
      <c r="C88" s="327" t="s">
        <v>1953</v>
      </c>
      <c r="D88" s="327"/>
      <c r="E88" s="327"/>
      <c r="F88" s="327"/>
      <c r="G88" s="327"/>
      <c r="H88" s="328" t="s">
        <v>1954</v>
      </c>
      <c r="I88" s="328" t="s">
        <v>1955</v>
      </c>
      <c r="J88" s="328" t="s">
        <v>1956</v>
      </c>
      <c r="K88" s="328" t="s">
        <v>864</v>
      </c>
      <c r="L88" s="328" t="s">
        <v>1957</v>
      </c>
      <c r="M88" s="328"/>
      <c r="N88" s="328" t="s">
        <v>1957</v>
      </c>
      <c r="O88" s="328"/>
      <c r="P88" s="328"/>
      <c r="Q88" s="328"/>
      <c r="R88" s="328"/>
      <c r="S88" s="338" t="s">
        <v>817</v>
      </c>
      <c r="T88" s="339" t="s">
        <v>817</v>
      </c>
      <c r="U88" s="339" t="s">
        <v>817</v>
      </c>
      <c r="V88" s="328"/>
      <c r="W88" s="328"/>
      <c r="X88" s="328" t="s">
        <v>879</v>
      </c>
      <c r="Y88" s="328"/>
      <c r="Z88" s="328"/>
      <c r="AA88" s="328" t="s">
        <v>864</v>
      </c>
      <c r="AB88" s="328" t="s">
        <v>864</v>
      </c>
      <c r="AC88" s="326" t="s">
        <v>1621</v>
      </c>
      <c r="AD88" s="328"/>
      <c r="AE88" s="328"/>
      <c r="AF88" s="328"/>
      <c r="AG88" s="328">
        <v>1</v>
      </c>
      <c r="AH88" s="328">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ht="13.5" customHeight="1">
      <c r="A89" s="331">
        <v>81</v>
      </c>
      <c r="B89" s="331"/>
      <c r="C89" s="331" t="s">
        <v>1958</v>
      </c>
      <c r="D89" s="331"/>
      <c r="E89" s="331"/>
      <c r="F89" s="331"/>
      <c r="G89" s="331"/>
      <c r="H89" s="322" t="s">
        <v>1959</v>
      </c>
      <c r="I89" s="322" t="s">
        <v>1960</v>
      </c>
      <c r="J89" s="322" t="s">
        <v>1961</v>
      </c>
      <c r="K89" s="322" t="s">
        <v>864</v>
      </c>
      <c r="L89" s="322" t="s">
        <v>1962</v>
      </c>
      <c r="M89" s="322"/>
      <c r="N89" s="322" t="s">
        <v>1962</v>
      </c>
      <c r="O89" s="322"/>
      <c r="P89" s="322"/>
      <c r="Q89" s="322"/>
      <c r="R89" s="322"/>
      <c r="S89" s="332" t="s">
        <v>817</v>
      </c>
      <c r="T89" s="332" t="s">
        <v>817</v>
      </c>
      <c r="U89" s="332" t="s">
        <v>817</v>
      </c>
      <c r="V89" s="322"/>
      <c r="W89" s="322"/>
      <c r="X89" s="322" t="s">
        <v>863</v>
      </c>
      <c r="Y89" s="322"/>
      <c r="Z89" s="322"/>
      <c r="AA89" s="322" t="s">
        <v>864</v>
      </c>
      <c r="AB89" s="322" t="s">
        <v>864</v>
      </c>
      <c r="AC89" s="326" t="s">
        <v>1621</v>
      </c>
      <c r="AD89" s="322"/>
      <c r="AE89" s="322"/>
      <c r="AF89" s="322"/>
      <c r="AG89" s="322">
        <v>1</v>
      </c>
      <c r="AH89" s="322">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ht="13.5" customHeight="1">
      <c r="A90" s="341">
        <v>82</v>
      </c>
      <c r="B90" s="341"/>
      <c r="C90" s="341" t="s">
        <v>1963</v>
      </c>
      <c r="D90" s="341"/>
      <c r="E90" s="341"/>
      <c r="F90" s="341"/>
      <c r="G90" s="341"/>
      <c r="H90" s="328" t="s">
        <v>1964</v>
      </c>
      <c r="I90" s="328" t="s">
        <v>1965</v>
      </c>
      <c r="J90" s="328"/>
      <c r="K90" s="328" t="s">
        <v>864</v>
      </c>
      <c r="L90" s="328" t="s">
        <v>1966</v>
      </c>
      <c r="M90" s="328"/>
      <c r="N90" s="328" t="s">
        <v>1966</v>
      </c>
      <c r="O90" s="328"/>
      <c r="P90" s="328"/>
      <c r="Q90" s="328"/>
      <c r="R90" s="328"/>
      <c r="S90" s="336" t="s">
        <v>823</v>
      </c>
      <c r="T90" s="336" t="s">
        <v>823</v>
      </c>
      <c r="U90" s="336" t="s">
        <v>823</v>
      </c>
      <c r="V90" s="328"/>
      <c r="W90" s="328"/>
      <c r="X90" s="328" t="s">
        <v>863</v>
      </c>
      <c r="Y90" s="328"/>
      <c r="Z90" s="328"/>
      <c r="AA90" s="328" t="s">
        <v>864</v>
      </c>
      <c r="AB90" s="328" t="s">
        <v>864</v>
      </c>
      <c r="AC90" s="337" t="s">
        <v>1621</v>
      </c>
      <c r="AD90" s="328"/>
      <c r="AE90" s="328"/>
      <c r="AF90" s="328"/>
      <c r="AG90" s="328">
        <v>1</v>
      </c>
      <c r="AH90" s="328"/>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ht="13.5" customHeight="1">
      <c r="A91" s="321">
        <v>83</v>
      </c>
      <c r="B91" s="321"/>
      <c r="C91" s="321" t="s">
        <v>1967</v>
      </c>
      <c r="D91" s="321"/>
      <c r="E91" s="321"/>
      <c r="F91" s="321"/>
      <c r="G91" s="321"/>
      <c r="H91" s="322" t="s">
        <v>1968</v>
      </c>
      <c r="I91" s="322" t="s">
        <v>1969</v>
      </c>
      <c r="J91" s="322"/>
      <c r="K91" s="322" t="s">
        <v>864</v>
      </c>
      <c r="L91" s="322" t="s">
        <v>1970</v>
      </c>
      <c r="M91" s="322"/>
      <c r="N91" s="322" t="s">
        <v>1970</v>
      </c>
      <c r="O91" s="322"/>
      <c r="P91" s="322"/>
      <c r="Q91" s="322"/>
      <c r="R91" s="322"/>
      <c r="S91" s="349" t="s">
        <v>823</v>
      </c>
      <c r="T91" s="349" t="s">
        <v>823</v>
      </c>
      <c r="U91" s="349" t="s">
        <v>823</v>
      </c>
      <c r="V91" s="322"/>
      <c r="W91" s="322"/>
      <c r="X91" s="322" t="s">
        <v>863</v>
      </c>
      <c r="Y91" s="322"/>
      <c r="Z91" s="322"/>
      <c r="AA91" s="322" t="s">
        <v>864</v>
      </c>
      <c r="AB91" s="322" t="s">
        <v>864</v>
      </c>
      <c r="AC91" s="326" t="s">
        <v>1621</v>
      </c>
      <c r="AD91" s="322"/>
      <c r="AE91" s="322"/>
      <c r="AF91" s="322"/>
      <c r="AG91" s="322">
        <v>1</v>
      </c>
      <c r="AH91" s="322"/>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ht="13.5" customHeight="1">
      <c r="A92" s="341">
        <v>84</v>
      </c>
      <c r="B92" s="341"/>
      <c r="C92" s="341" t="s">
        <v>1971</v>
      </c>
      <c r="D92" s="341"/>
      <c r="E92" s="341"/>
      <c r="F92" s="341"/>
      <c r="G92" s="341"/>
      <c r="H92" s="329" t="s">
        <v>1972</v>
      </c>
      <c r="I92" s="328" t="s">
        <v>1973</v>
      </c>
      <c r="J92" s="328" t="s">
        <v>1974</v>
      </c>
      <c r="K92" s="328" t="s">
        <v>864</v>
      </c>
      <c r="L92" s="328" t="s">
        <v>1975</v>
      </c>
      <c r="M92" s="328"/>
      <c r="N92" s="328" t="s">
        <v>1975</v>
      </c>
      <c r="O92" s="328"/>
      <c r="P92" s="328"/>
      <c r="Q92" s="328"/>
      <c r="R92" s="328"/>
      <c r="S92" s="338" t="s">
        <v>817</v>
      </c>
      <c r="T92" s="338" t="s">
        <v>817</v>
      </c>
      <c r="U92" s="338" t="s">
        <v>817</v>
      </c>
      <c r="V92" s="328"/>
      <c r="W92" s="328"/>
      <c r="X92" s="328" t="s">
        <v>863</v>
      </c>
      <c r="Y92" s="328"/>
      <c r="Z92" s="328"/>
      <c r="AA92" s="328" t="s">
        <v>864</v>
      </c>
      <c r="AB92" s="328" t="s">
        <v>864</v>
      </c>
      <c r="AC92" s="326" t="s">
        <v>1621</v>
      </c>
      <c r="AD92" s="328"/>
      <c r="AE92" s="328"/>
      <c r="AF92" s="328"/>
      <c r="AG92" s="328">
        <v>1</v>
      </c>
      <c r="AH92" s="328"/>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ht="13.5" customHeight="1">
      <c r="A93" s="331">
        <v>85</v>
      </c>
      <c r="B93" s="331"/>
      <c r="C93" s="331" t="s">
        <v>1976</v>
      </c>
      <c r="D93" s="331" t="s">
        <v>1977</v>
      </c>
      <c r="E93" s="331"/>
      <c r="F93" s="331"/>
      <c r="G93" s="331"/>
      <c r="H93" s="322" t="s">
        <v>1978</v>
      </c>
      <c r="I93" s="322" t="s">
        <v>1877</v>
      </c>
      <c r="J93" s="343"/>
      <c r="K93" s="322" t="s">
        <v>864</v>
      </c>
      <c r="L93" s="322" t="s">
        <v>1878</v>
      </c>
      <c r="M93" s="322"/>
      <c r="N93" s="322" t="s">
        <v>1878</v>
      </c>
      <c r="O93" s="322"/>
      <c r="P93" s="322"/>
      <c r="Q93" s="322"/>
      <c r="R93" s="322"/>
      <c r="S93" s="332" t="s">
        <v>817</v>
      </c>
      <c r="T93" s="334" t="s">
        <v>817</v>
      </c>
      <c r="U93" s="334" t="s">
        <v>817</v>
      </c>
      <c r="V93" s="322"/>
      <c r="W93" s="322" t="s">
        <v>864</v>
      </c>
      <c r="X93" s="322" t="s">
        <v>1879</v>
      </c>
      <c r="Y93" s="322"/>
      <c r="Z93" s="322"/>
      <c r="AA93" s="322" t="s">
        <v>864</v>
      </c>
      <c r="AB93" s="322" t="s">
        <v>864</v>
      </c>
      <c r="AC93" s="326" t="s">
        <v>1621</v>
      </c>
      <c r="AD93" s="322"/>
      <c r="AE93" s="322" t="s">
        <v>1979</v>
      </c>
      <c r="AF93" s="322"/>
      <c r="AG93" s="322">
        <v>1</v>
      </c>
      <c r="AH93" s="322">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ht="13.5" customHeight="1">
      <c r="A94" s="327">
        <v>86</v>
      </c>
      <c r="B94" s="327"/>
      <c r="C94" s="327" t="s">
        <v>1980</v>
      </c>
      <c r="D94" s="327"/>
      <c r="E94" s="327"/>
      <c r="F94" s="327"/>
      <c r="G94" s="327"/>
      <c r="H94" s="328" t="s">
        <v>1981</v>
      </c>
      <c r="I94" s="328" t="s">
        <v>1982</v>
      </c>
      <c r="J94" s="328">
        <v>5</v>
      </c>
      <c r="K94" s="328" t="s">
        <v>864</v>
      </c>
      <c r="L94" s="328" t="s">
        <v>1983</v>
      </c>
      <c r="M94" s="328"/>
      <c r="N94" s="328" t="s">
        <v>1983</v>
      </c>
      <c r="O94" s="328"/>
      <c r="P94" s="328"/>
      <c r="Q94" s="328"/>
      <c r="R94" s="328"/>
      <c r="S94" s="338" t="s">
        <v>817</v>
      </c>
      <c r="T94" s="338" t="s">
        <v>817</v>
      </c>
      <c r="U94" s="338" t="s">
        <v>817</v>
      </c>
      <c r="V94" s="328"/>
      <c r="W94" s="328"/>
      <c r="X94" s="328" t="s">
        <v>863</v>
      </c>
      <c r="Y94" s="328"/>
      <c r="Z94" s="328" t="s">
        <v>1984</v>
      </c>
      <c r="AA94" s="328" t="s">
        <v>864</v>
      </c>
      <c r="AB94" s="328" t="s">
        <v>864</v>
      </c>
      <c r="AC94" s="326" t="s">
        <v>1621</v>
      </c>
      <c r="AD94" s="328"/>
      <c r="AE94" s="328"/>
      <c r="AF94" s="328"/>
      <c r="AG94" s="328">
        <v>1</v>
      </c>
      <c r="AH94" s="328">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ht="13.5" customHeight="1">
      <c r="A95" s="347">
        <v>87</v>
      </c>
      <c r="B95" s="347" t="s">
        <v>1985</v>
      </c>
      <c r="C95" s="348"/>
      <c r="D95" s="348"/>
      <c r="E95" s="348"/>
      <c r="F95" s="348"/>
      <c r="G95" s="348"/>
      <c r="H95" s="322" t="s">
        <v>1986</v>
      </c>
      <c r="I95" s="322" t="s">
        <v>1987</v>
      </c>
      <c r="J95" s="343"/>
      <c r="K95" s="322"/>
      <c r="L95" s="322" t="s">
        <v>1988</v>
      </c>
      <c r="M95" s="322"/>
      <c r="N95" s="322" t="s">
        <v>1988</v>
      </c>
      <c r="O95" s="322"/>
      <c r="P95" s="322"/>
      <c r="Q95" s="322"/>
      <c r="R95" s="322"/>
      <c r="S95" s="349" t="s">
        <v>823</v>
      </c>
      <c r="T95" s="322"/>
      <c r="U95" s="355" t="s">
        <v>823</v>
      </c>
      <c r="V95" s="322"/>
      <c r="W95" s="322" t="s">
        <v>864</v>
      </c>
      <c r="X95" s="322" t="s">
        <v>1329</v>
      </c>
      <c r="Y95" s="322"/>
      <c r="Z95" s="322"/>
      <c r="AA95" s="322" t="s">
        <v>864</v>
      </c>
      <c r="AB95" s="322" t="s">
        <v>864</v>
      </c>
      <c r="AC95" s="337" t="s">
        <v>1621</v>
      </c>
      <c r="AD95" s="322"/>
      <c r="AE95" s="322"/>
      <c r="AF95" s="322"/>
      <c r="AG95" s="322"/>
      <c r="AH95" s="322"/>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ht="13.5" customHeight="1">
      <c r="A96" s="356">
        <v>88</v>
      </c>
      <c r="B96" s="356"/>
      <c r="C96" s="356" t="s">
        <v>1989</v>
      </c>
      <c r="D96" s="356"/>
      <c r="E96" s="356"/>
      <c r="F96" s="356"/>
      <c r="G96" s="356"/>
      <c r="H96" s="328" t="s">
        <v>1990</v>
      </c>
      <c r="I96" s="328" t="s">
        <v>1991</v>
      </c>
      <c r="J96" s="335"/>
      <c r="K96" s="328" t="s">
        <v>864</v>
      </c>
      <c r="L96" s="328" t="s">
        <v>1992</v>
      </c>
      <c r="M96" s="328"/>
      <c r="N96" s="328" t="s">
        <v>1992</v>
      </c>
      <c r="O96" s="328"/>
      <c r="P96" s="328"/>
      <c r="Q96" s="328"/>
      <c r="R96" s="328"/>
      <c r="S96" s="330" t="s">
        <v>820</v>
      </c>
      <c r="T96" s="328"/>
      <c r="U96" s="357" t="s">
        <v>820</v>
      </c>
      <c r="V96" s="328"/>
      <c r="W96" s="328" t="s">
        <v>864</v>
      </c>
      <c r="X96" s="328" t="s">
        <v>1993</v>
      </c>
      <c r="Y96" s="328"/>
      <c r="Z96" s="328"/>
      <c r="AA96" s="328" t="s">
        <v>864</v>
      </c>
      <c r="AB96" s="328" t="s">
        <v>864</v>
      </c>
      <c r="AC96" s="326" t="s">
        <v>1621</v>
      </c>
      <c r="AD96" s="328"/>
      <c r="AE96" s="328"/>
      <c r="AF96" s="328"/>
      <c r="AG96" s="328"/>
      <c r="AH96" s="328">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ht="13.5" customHeight="1">
      <c r="A97" s="358">
        <v>89</v>
      </c>
      <c r="B97" s="358"/>
      <c r="C97" s="358"/>
      <c r="D97" s="358" t="s">
        <v>1994</v>
      </c>
      <c r="E97" s="359"/>
      <c r="F97" s="358"/>
      <c r="G97" s="358"/>
      <c r="H97" s="322" t="s">
        <v>1995</v>
      </c>
      <c r="I97" s="322" t="s">
        <v>1996</v>
      </c>
      <c r="J97" s="322" t="s">
        <v>1997</v>
      </c>
      <c r="K97" s="322"/>
      <c r="L97" s="322" t="s">
        <v>1998</v>
      </c>
      <c r="M97" s="322"/>
      <c r="N97" s="322" t="s">
        <v>1998</v>
      </c>
      <c r="O97" s="322"/>
      <c r="P97" s="322"/>
      <c r="Q97" s="322"/>
      <c r="R97" s="322"/>
      <c r="S97" s="322" t="s">
        <v>893</v>
      </c>
      <c r="T97" s="322"/>
      <c r="U97" s="360" t="s">
        <v>893</v>
      </c>
      <c r="V97" s="322"/>
      <c r="W97" s="322"/>
      <c r="X97" s="322" t="s">
        <v>863</v>
      </c>
      <c r="Y97" s="322"/>
      <c r="Z97" s="322" t="s">
        <v>1999</v>
      </c>
      <c r="AA97" s="322" t="s">
        <v>864</v>
      </c>
      <c r="AB97" s="322" t="s">
        <v>864</v>
      </c>
      <c r="AC97" s="326" t="s">
        <v>1621</v>
      </c>
      <c r="AD97" s="322"/>
      <c r="AE97" s="322"/>
      <c r="AF97" s="322"/>
      <c r="AG97" s="322"/>
      <c r="AH97" s="322">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ht="13.5" customHeight="1">
      <c r="A98" s="350">
        <v>90</v>
      </c>
      <c r="B98" s="350"/>
      <c r="C98" s="350"/>
      <c r="D98" s="350" t="s">
        <v>2000</v>
      </c>
      <c r="E98" s="131"/>
      <c r="F98" s="350"/>
      <c r="G98" s="350"/>
      <c r="H98" s="328" t="s">
        <v>2001</v>
      </c>
      <c r="I98" s="328" t="s">
        <v>2002</v>
      </c>
      <c r="J98" s="328"/>
      <c r="K98" s="328"/>
      <c r="L98" s="328" t="s">
        <v>2003</v>
      </c>
      <c r="M98" s="328"/>
      <c r="N98" s="328" t="s">
        <v>2003</v>
      </c>
      <c r="O98" s="328"/>
      <c r="P98" s="328"/>
      <c r="Q98" s="328"/>
      <c r="R98" s="328"/>
      <c r="S98" s="336" t="s">
        <v>823</v>
      </c>
      <c r="T98" s="346"/>
      <c r="U98" s="361" t="s">
        <v>823</v>
      </c>
      <c r="V98" s="328"/>
      <c r="W98" s="328"/>
      <c r="X98" s="328" t="s">
        <v>863</v>
      </c>
      <c r="Y98" s="328"/>
      <c r="Z98" s="328" t="s">
        <v>2004</v>
      </c>
      <c r="AA98" s="328" t="s">
        <v>864</v>
      </c>
      <c r="AB98" s="328" t="s">
        <v>864</v>
      </c>
      <c r="AC98" s="326" t="s">
        <v>1621</v>
      </c>
      <c r="AD98" s="328"/>
      <c r="AE98" s="328"/>
      <c r="AF98" s="328"/>
      <c r="AG98" s="328"/>
      <c r="AH98" s="328"/>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ht="13.5" customHeight="1">
      <c r="A99" s="347">
        <v>91</v>
      </c>
      <c r="B99" s="347"/>
      <c r="C99" s="347"/>
      <c r="D99" s="347" t="s">
        <v>2005</v>
      </c>
      <c r="E99" s="351"/>
      <c r="F99" s="347"/>
      <c r="G99" s="347"/>
      <c r="H99" s="322" t="s">
        <v>2006</v>
      </c>
      <c r="I99" s="322" t="s">
        <v>2007</v>
      </c>
      <c r="J99" s="322"/>
      <c r="K99" s="322"/>
      <c r="L99" s="322" t="s">
        <v>2008</v>
      </c>
      <c r="M99" s="322"/>
      <c r="N99" s="322" t="s">
        <v>2008</v>
      </c>
      <c r="O99" s="322"/>
      <c r="P99" s="322"/>
      <c r="Q99" s="322"/>
      <c r="R99" s="322"/>
      <c r="S99" s="349" t="s">
        <v>823</v>
      </c>
      <c r="T99" s="322"/>
      <c r="U99" s="355" t="s">
        <v>823</v>
      </c>
      <c r="V99" s="322"/>
      <c r="W99" s="322"/>
      <c r="X99" s="322" t="s">
        <v>863</v>
      </c>
      <c r="Y99" s="322"/>
      <c r="Z99" s="322"/>
      <c r="AA99" s="322" t="s">
        <v>864</v>
      </c>
      <c r="AB99" s="322" t="s">
        <v>864</v>
      </c>
      <c r="AC99" s="326" t="s">
        <v>1621</v>
      </c>
      <c r="AD99" s="322"/>
      <c r="AE99" s="322"/>
      <c r="AF99" s="322"/>
      <c r="AG99" s="322"/>
      <c r="AH99" s="322"/>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ht="13.5" customHeight="1">
      <c r="A100" s="356">
        <v>92</v>
      </c>
      <c r="B100" s="356"/>
      <c r="C100" s="356" t="s">
        <v>2009</v>
      </c>
      <c r="D100" s="356"/>
      <c r="E100" s="356"/>
      <c r="F100" s="356"/>
      <c r="G100" s="356"/>
      <c r="H100" s="328" t="s">
        <v>2010</v>
      </c>
      <c r="I100" s="328" t="s">
        <v>2011</v>
      </c>
      <c r="J100" s="328" t="s">
        <v>1961</v>
      </c>
      <c r="K100" s="328" t="s">
        <v>864</v>
      </c>
      <c r="L100" s="328" t="s">
        <v>831</v>
      </c>
      <c r="M100" s="328"/>
      <c r="N100" s="328" t="s">
        <v>831</v>
      </c>
      <c r="O100" s="328"/>
      <c r="P100" s="328"/>
      <c r="Q100" s="328"/>
      <c r="R100" s="328"/>
      <c r="S100" s="338" t="s">
        <v>817</v>
      </c>
      <c r="T100" s="328"/>
      <c r="U100" s="362" t="s">
        <v>817</v>
      </c>
      <c r="V100" s="328"/>
      <c r="W100" s="328"/>
      <c r="X100" s="328" t="s">
        <v>863</v>
      </c>
      <c r="Y100" s="328"/>
      <c r="Z100" s="328" t="s">
        <v>2012</v>
      </c>
      <c r="AA100" s="328" t="s">
        <v>864</v>
      </c>
      <c r="AB100" s="328" t="s">
        <v>864</v>
      </c>
      <c r="AC100" s="337" t="s">
        <v>1621</v>
      </c>
      <c r="AD100" s="328"/>
      <c r="AE100" s="328"/>
      <c r="AF100" s="328"/>
      <c r="AG100" s="328"/>
      <c r="AH100" s="328">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ht="13.5" customHeight="1">
      <c r="A101" s="358">
        <v>93</v>
      </c>
      <c r="B101" s="358"/>
      <c r="C101" s="358" t="s">
        <v>1937</v>
      </c>
      <c r="D101" s="359"/>
      <c r="E101" s="358"/>
      <c r="F101" s="358"/>
      <c r="G101" s="358"/>
      <c r="H101" s="322" t="s">
        <v>2013</v>
      </c>
      <c r="I101" s="322" t="s">
        <v>2014</v>
      </c>
      <c r="J101" s="322" t="s">
        <v>2015</v>
      </c>
      <c r="K101" s="322" t="s">
        <v>864</v>
      </c>
      <c r="L101" s="322" t="s">
        <v>1689</v>
      </c>
      <c r="M101" s="322"/>
      <c r="N101" s="322" t="s">
        <v>1689</v>
      </c>
      <c r="O101" s="322"/>
      <c r="P101" s="322"/>
      <c r="Q101" s="322"/>
      <c r="R101" s="322"/>
      <c r="S101" s="332" t="s">
        <v>817</v>
      </c>
      <c r="T101" s="322"/>
      <c r="U101" s="363" t="s">
        <v>817</v>
      </c>
      <c r="V101" s="322"/>
      <c r="W101" s="322"/>
      <c r="X101" s="322" t="s">
        <v>863</v>
      </c>
      <c r="Y101" s="322"/>
      <c r="Z101" s="322"/>
      <c r="AA101" s="322" t="s">
        <v>864</v>
      </c>
      <c r="AB101" s="322" t="s">
        <v>864</v>
      </c>
      <c r="AC101" s="326" t="s">
        <v>1621</v>
      </c>
      <c r="AD101" s="322"/>
      <c r="AE101" s="322"/>
      <c r="AF101" s="322"/>
      <c r="AG101" s="322"/>
      <c r="AH101" s="322">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ht="13.5" customHeight="1">
      <c r="A102" s="356">
        <v>94</v>
      </c>
      <c r="B102" s="356"/>
      <c r="C102" s="356" t="s">
        <v>2016</v>
      </c>
      <c r="D102" s="356"/>
      <c r="E102" s="356"/>
      <c r="F102" s="356"/>
      <c r="G102" s="356"/>
      <c r="H102" s="328" t="s">
        <v>2017</v>
      </c>
      <c r="I102" s="328" t="s">
        <v>2018</v>
      </c>
      <c r="J102" s="328" t="s">
        <v>2019</v>
      </c>
      <c r="K102" s="328" t="s">
        <v>864</v>
      </c>
      <c r="L102" s="328" t="s">
        <v>1698</v>
      </c>
      <c r="M102" s="328"/>
      <c r="N102" s="328" t="s">
        <v>1698</v>
      </c>
      <c r="O102" s="328"/>
      <c r="P102" s="328"/>
      <c r="Q102" s="328"/>
      <c r="R102" s="328"/>
      <c r="S102" s="338" t="s">
        <v>817</v>
      </c>
      <c r="T102" s="328"/>
      <c r="U102" s="362" t="s">
        <v>817</v>
      </c>
      <c r="V102" s="328"/>
      <c r="W102" s="328"/>
      <c r="X102" s="328" t="s">
        <v>863</v>
      </c>
      <c r="Y102" s="328"/>
      <c r="Z102" s="328"/>
      <c r="AA102" s="328" t="s">
        <v>864</v>
      </c>
      <c r="AB102" s="328" t="s">
        <v>864</v>
      </c>
      <c r="AC102" s="326" t="s">
        <v>1621</v>
      </c>
      <c r="AD102" s="328"/>
      <c r="AE102" s="328"/>
      <c r="AF102" s="328"/>
      <c r="AG102" s="328"/>
      <c r="AH102" s="328">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ht="13.5" customHeight="1">
      <c r="A103" s="358">
        <v>95</v>
      </c>
      <c r="B103" s="358"/>
      <c r="C103" s="358" t="s">
        <v>2020</v>
      </c>
      <c r="D103" s="358"/>
      <c r="E103" s="358"/>
      <c r="F103" s="358"/>
      <c r="G103" s="358"/>
      <c r="H103" s="322" t="s">
        <v>2021</v>
      </c>
      <c r="I103" s="322"/>
      <c r="J103" s="322"/>
      <c r="K103" s="322" t="s">
        <v>864</v>
      </c>
      <c r="L103" s="322" t="s">
        <v>1680</v>
      </c>
      <c r="M103" s="322"/>
      <c r="N103" s="322" t="s">
        <v>1680</v>
      </c>
      <c r="O103" s="322"/>
      <c r="P103" s="322"/>
      <c r="Q103" s="322"/>
      <c r="R103" s="322"/>
      <c r="S103" s="332" t="s">
        <v>817</v>
      </c>
      <c r="T103" s="354"/>
      <c r="U103" s="363" t="s">
        <v>817</v>
      </c>
      <c r="V103" s="322"/>
      <c r="W103" s="322"/>
      <c r="X103" s="322" t="s">
        <v>863</v>
      </c>
      <c r="Y103" s="322"/>
      <c r="Z103" s="322"/>
      <c r="AA103" s="322" t="s">
        <v>864</v>
      </c>
      <c r="AB103" s="322" t="s">
        <v>864</v>
      </c>
      <c r="AC103" s="326" t="s">
        <v>1621</v>
      </c>
      <c r="AD103" s="322"/>
      <c r="AE103" s="322"/>
      <c r="AF103" s="322"/>
      <c r="AG103" s="322"/>
      <c r="AH103" s="322">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ht="13.5" customHeight="1">
      <c r="A104" s="356">
        <v>96</v>
      </c>
      <c r="B104" s="356"/>
      <c r="C104" s="356" t="s">
        <v>2022</v>
      </c>
      <c r="D104" s="356"/>
      <c r="E104" s="356"/>
      <c r="F104" s="356"/>
      <c r="G104" s="356"/>
      <c r="H104" s="328" t="s">
        <v>2023</v>
      </c>
      <c r="I104" s="328" t="s">
        <v>2024</v>
      </c>
      <c r="J104" s="335"/>
      <c r="K104" s="328" t="s">
        <v>864</v>
      </c>
      <c r="L104" s="328" t="s">
        <v>2025</v>
      </c>
      <c r="M104" s="328"/>
      <c r="N104" s="328" t="s">
        <v>2025</v>
      </c>
      <c r="O104" s="328"/>
      <c r="P104" s="328"/>
      <c r="Q104" s="328"/>
      <c r="R104" s="328"/>
      <c r="S104" s="336" t="s">
        <v>823</v>
      </c>
      <c r="T104" s="328"/>
      <c r="U104" s="361" t="s">
        <v>823</v>
      </c>
      <c r="V104" s="328"/>
      <c r="W104" s="328" t="s">
        <v>864</v>
      </c>
      <c r="X104" s="328" t="s">
        <v>2026</v>
      </c>
      <c r="Y104" s="328"/>
      <c r="Z104" s="328"/>
      <c r="AA104" s="328" t="s">
        <v>864</v>
      </c>
      <c r="AB104" s="328" t="s">
        <v>864</v>
      </c>
      <c r="AC104" s="326" t="s">
        <v>1621</v>
      </c>
      <c r="AD104" s="328"/>
      <c r="AE104" s="328"/>
      <c r="AF104" s="328"/>
      <c r="AG104" s="328"/>
      <c r="AH104" s="328">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ht="13.5" customHeight="1">
      <c r="A105" s="358">
        <v>97</v>
      </c>
      <c r="B105" s="358"/>
      <c r="C105" s="358"/>
      <c r="D105" s="358" t="s">
        <v>2027</v>
      </c>
      <c r="E105" s="359"/>
      <c r="F105" s="358"/>
      <c r="G105" s="358"/>
      <c r="H105" s="322" t="s">
        <v>2028</v>
      </c>
      <c r="I105" s="322" t="s">
        <v>2029</v>
      </c>
      <c r="J105" s="322" t="s">
        <v>2030</v>
      </c>
      <c r="K105" s="322" t="s">
        <v>864</v>
      </c>
      <c r="L105" s="322" t="s">
        <v>1823</v>
      </c>
      <c r="M105" s="322"/>
      <c r="N105" s="322" t="s">
        <v>1823</v>
      </c>
      <c r="O105" s="322"/>
      <c r="P105" s="322"/>
      <c r="Q105" s="322"/>
      <c r="R105" s="322"/>
      <c r="S105" s="332" t="s">
        <v>817</v>
      </c>
      <c r="T105" s="322"/>
      <c r="U105" s="363" t="s">
        <v>817</v>
      </c>
      <c r="V105" s="322"/>
      <c r="W105" s="322"/>
      <c r="X105" s="322" t="s">
        <v>879</v>
      </c>
      <c r="Y105" s="322"/>
      <c r="Z105" s="322"/>
      <c r="AA105" s="322" t="s">
        <v>864</v>
      </c>
      <c r="AB105" s="322" t="s">
        <v>864</v>
      </c>
      <c r="AC105" s="337" t="s">
        <v>1621</v>
      </c>
      <c r="AD105" s="322"/>
      <c r="AE105" s="322"/>
      <c r="AF105" s="322"/>
      <c r="AG105" s="322"/>
      <c r="AH105" s="322">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ht="13.5" customHeight="1">
      <c r="A106" s="356">
        <v>98</v>
      </c>
      <c r="B106" s="356"/>
      <c r="C106" s="356"/>
      <c r="D106" s="356" t="s">
        <v>1749</v>
      </c>
      <c r="E106" s="356"/>
      <c r="F106" s="356"/>
      <c r="G106" s="356"/>
      <c r="H106" s="328" t="s">
        <v>2031</v>
      </c>
      <c r="I106" s="328" t="s">
        <v>2032</v>
      </c>
      <c r="J106" s="328" t="s">
        <v>2033</v>
      </c>
      <c r="K106" s="328" t="s">
        <v>864</v>
      </c>
      <c r="L106" s="328" t="s">
        <v>1710</v>
      </c>
      <c r="M106" s="328"/>
      <c r="N106" s="328" t="s">
        <v>1710</v>
      </c>
      <c r="O106" s="328"/>
      <c r="P106" s="328"/>
      <c r="Q106" s="328"/>
      <c r="R106" s="328"/>
      <c r="S106" s="330" t="s">
        <v>820</v>
      </c>
      <c r="T106" s="328"/>
      <c r="U106" s="357" t="s">
        <v>820</v>
      </c>
      <c r="V106" s="328"/>
      <c r="W106" s="328"/>
      <c r="X106" s="328" t="s">
        <v>863</v>
      </c>
      <c r="Y106" s="328"/>
      <c r="Z106" s="328" t="s">
        <v>2034</v>
      </c>
      <c r="AA106" s="328" t="s">
        <v>864</v>
      </c>
      <c r="AB106" s="328" t="s">
        <v>864</v>
      </c>
      <c r="AC106" s="326" t="s">
        <v>1621</v>
      </c>
      <c r="AD106" s="328"/>
      <c r="AE106" s="328"/>
      <c r="AF106" s="328"/>
      <c r="AG106" s="328"/>
      <c r="AH106" s="328">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ht="13.5" customHeight="1">
      <c r="A107" s="358">
        <v>99</v>
      </c>
      <c r="B107" s="358"/>
      <c r="C107" s="358"/>
      <c r="D107" s="358" t="s">
        <v>1703</v>
      </c>
      <c r="E107" s="358"/>
      <c r="F107" s="358"/>
      <c r="G107" s="358"/>
      <c r="H107" s="322" t="s">
        <v>2035</v>
      </c>
      <c r="I107" s="322"/>
      <c r="J107" s="322" t="s">
        <v>2036</v>
      </c>
      <c r="K107" s="322" t="s">
        <v>864</v>
      </c>
      <c r="L107" s="322" t="s">
        <v>1680</v>
      </c>
      <c r="M107" s="322"/>
      <c r="N107" s="322" t="s">
        <v>1680</v>
      </c>
      <c r="O107" s="322"/>
      <c r="P107" s="322"/>
      <c r="Q107" s="322"/>
      <c r="R107" s="322"/>
      <c r="S107" s="332" t="s">
        <v>817</v>
      </c>
      <c r="T107" s="322"/>
      <c r="U107" s="363" t="s">
        <v>817</v>
      </c>
      <c r="V107" s="322"/>
      <c r="W107" s="322"/>
      <c r="X107" s="322" t="s">
        <v>863</v>
      </c>
      <c r="Y107" s="322"/>
      <c r="Z107" s="322"/>
      <c r="AA107" s="322" t="s">
        <v>864</v>
      </c>
      <c r="AB107" s="322" t="s">
        <v>864</v>
      </c>
      <c r="AC107" s="326" t="s">
        <v>1621</v>
      </c>
      <c r="AD107" s="322"/>
      <c r="AE107" s="322"/>
      <c r="AF107" s="322"/>
      <c r="AG107" s="322"/>
      <c r="AH107" s="322">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ht="13.5" customHeight="1">
      <c r="A108" s="356">
        <v>100</v>
      </c>
      <c r="B108" s="356"/>
      <c r="C108" s="356"/>
      <c r="D108" s="356" t="s">
        <v>2037</v>
      </c>
      <c r="E108" s="356"/>
      <c r="F108" s="356"/>
      <c r="G108" s="356"/>
      <c r="H108" s="328" t="s">
        <v>2038</v>
      </c>
      <c r="I108" s="328" t="s">
        <v>2039</v>
      </c>
      <c r="J108" s="328"/>
      <c r="K108" s="328"/>
      <c r="L108" s="328" t="s">
        <v>831</v>
      </c>
      <c r="M108" s="328"/>
      <c r="N108" s="328" t="s">
        <v>831</v>
      </c>
      <c r="O108" s="328"/>
      <c r="P108" s="328"/>
      <c r="Q108" s="328"/>
      <c r="R108" s="328"/>
      <c r="S108" s="338" t="s">
        <v>817</v>
      </c>
      <c r="T108" s="346"/>
      <c r="U108" s="362" t="s">
        <v>817</v>
      </c>
      <c r="V108" s="328"/>
      <c r="W108" s="328"/>
      <c r="X108" s="328" t="s">
        <v>863</v>
      </c>
      <c r="Y108" s="328"/>
      <c r="Z108" s="328"/>
      <c r="AA108" s="328" t="s">
        <v>864</v>
      </c>
      <c r="AB108" s="328" t="s">
        <v>864</v>
      </c>
      <c r="AC108" s="326" t="s">
        <v>1621</v>
      </c>
      <c r="AD108" s="328"/>
      <c r="AE108" s="328"/>
      <c r="AF108" s="328"/>
      <c r="AG108" s="328"/>
      <c r="AH108" s="328">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ht="13.5" customHeight="1">
      <c r="A109" s="358">
        <v>101</v>
      </c>
      <c r="B109" s="358"/>
      <c r="C109" s="358"/>
      <c r="D109" s="358" t="s">
        <v>2040</v>
      </c>
      <c r="E109" s="359" t="s">
        <v>1977</v>
      </c>
      <c r="F109" s="358"/>
      <c r="G109" s="358"/>
      <c r="H109" s="322" t="s">
        <v>2041</v>
      </c>
      <c r="I109" s="322" t="s">
        <v>2042</v>
      </c>
      <c r="J109" s="343"/>
      <c r="K109" s="322" t="s">
        <v>864</v>
      </c>
      <c r="L109" s="322" t="s">
        <v>1878</v>
      </c>
      <c r="M109" s="322"/>
      <c r="N109" s="322" t="s">
        <v>1878</v>
      </c>
      <c r="O109" s="322"/>
      <c r="P109" s="322"/>
      <c r="Q109" s="322"/>
      <c r="R109" s="322"/>
      <c r="S109" s="349" t="s">
        <v>823</v>
      </c>
      <c r="T109" s="322"/>
      <c r="U109" s="355" t="s">
        <v>823</v>
      </c>
      <c r="V109" s="322"/>
      <c r="W109" s="322" t="s">
        <v>864</v>
      </c>
      <c r="X109" s="322" t="s">
        <v>1879</v>
      </c>
      <c r="Y109" s="322"/>
      <c r="Z109" s="322"/>
      <c r="AA109" s="322" t="s">
        <v>864</v>
      </c>
      <c r="AB109" s="322" t="s">
        <v>864</v>
      </c>
      <c r="AC109" s="326" t="s">
        <v>1621</v>
      </c>
      <c r="AD109" s="322"/>
      <c r="AE109" s="322"/>
      <c r="AF109" s="322"/>
      <c r="AG109" s="322"/>
      <c r="AH109" s="322">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ht="13.5" customHeight="1">
      <c r="A110" s="350">
        <v>102</v>
      </c>
      <c r="B110" s="350"/>
      <c r="C110" s="350" t="s">
        <v>2043</v>
      </c>
      <c r="D110" s="350"/>
      <c r="E110" s="350"/>
      <c r="F110" s="350"/>
      <c r="G110" s="350"/>
      <c r="H110" s="328" t="s">
        <v>2044</v>
      </c>
      <c r="I110" s="328" t="s">
        <v>2045</v>
      </c>
      <c r="J110" s="328">
        <v>1</v>
      </c>
      <c r="K110" s="328"/>
      <c r="L110" s="328" t="s">
        <v>2046</v>
      </c>
      <c r="M110" s="328"/>
      <c r="N110" s="328" t="s">
        <v>2046</v>
      </c>
      <c r="O110" s="328"/>
      <c r="P110" s="328"/>
      <c r="Q110" s="328"/>
      <c r="R110" s="328"/>
      <c r="S110" s="338" t="s">
        <v>817</v>
      </c>
      <c r="T110" s="328"/>
      <c r="U110" s="362" t="s">
        <v>817</v>
      </c>
      <c r="V110" s="328"/>
      <c r="W110" s="328"/>
      <c r="X110" s="328" t="s">
        <v>1055</v>
      </c>
      <c r="Y110" s="328"/>
      <c r="Z110" s="328"/>
      <c r="AA110" s="328" t="s">
        <v>864</v>
      </c>
      <c r="AB110" s="328" t="s">
        <v>864</v>
      </c>
      <c r="AC110" s="337" t="s">
        <v>1621</v>
      </c>
      <c r="AD110" s="328"/>
      <c r="AE110" s="328"/>
      <c r="AF110" s="328"/>
      <c r="AG110" s="328"/>
      <c r="AH110" s="328"/>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ht="13.5" customHeight="1">
      <c r="A111" s="347">
        <v>103</v>
      </c>
      <c r="B111" s="347"/>
      <c r="C111" s="347" t="s">
        <v>2047</v>
      </c>
      <c r="D111" s="351"/>
      <c r="E111" s="347"/>
      <c r="F111" s="347"/>
      <c r="G111" s="347"/>
      <c r="H111" s="322" t="s">
        <v>2048</v>
      </c>
      <c r="I111" s="322" t="s">
        <v>2049</v>
      </c>
      <c r="J111" s="322"/>
      <c r="K111" s="322"/>
      <c r="L111" s="322" t="s">
        <v>2050</v>
      </c>
      <c r="M111" s="322"/>
      <c r="N111" s="322" t="s">
        <v>2050</v>
      </c>
      <c r="O111" s="322"/>
      <c r="P111" s="322"/>
      <c r="Q111" s="322"/>
      <c r="R111" s="322"/>
      <c r="S111" s="332" t="s">
        <v>817</v>
      </c>
      <c r="T111" s="322"/>
      <c r="U111" s="363" t="s">
        <v>817</v>
      </c>
      <c r="V111" s="322"/>
      <c r="W111" s="322"/>
      <c r="X111" s="322" t="s">
        <v>863</v>
      </c>
      <c r="Y111" s="322"/>
      <c r="Z111" s="322" t="s">
        <v>2051</v>
      </c>
      <c r="AA111" s="322" t="s">
        <v>864</v>
      </c>
      <c r="AB111" s="322" t="s">
        <v>864</v>
      </c>
      <c r="AC111" s="326" t="s">
        <v>1621</v>
      </c>
      <c r="AD111" s="322"/>
      <c r="AE111" s="322"/>
      <c r="AF111" s="322"/>
      <c r="AG111" s="322"/>
      <c r="AH111" s="322"/>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ht="13.5" customHeight="1">
      <c r="A112" s="356">
        <v>104</v>
      </c>
      <c r="B112" s="356"/>
      <c r="C112" s="356" t="s">
        <v>2052</v>
      </c>
      <c r="D112" s="356"/>
      <c r="E112" s="356"/>
      <c r="F112" s="356"/>
      <c r="G112" s="356"/>
      <c r="H112" s="328" t="s">
        <v>2053</v>
      </c>
      <c r="I112" s="328" t="s">
        <v>2054</v>
      </c>
      <c r="J112" s="328" t="s">
        <v>2055</v>
      </c>
      <c r="K112" s="328" t="s">
        <v>864</v>
      </c>
      <c r="L112" s="328" t="s">
        <v>1792</v>
      </c>
      <c r="M112" s="328"/>
      <c r="N112" s="328" t="s">
        <v>1792</v>
      </c>
      <c r="O112" s="328"/>
      <c r="P112" s="328"/>
      <c r="Q112" s="328"/>
      <c r="R112" s="328"/>
      <c r="S112" s="338" t="s">
        <v>817</v>
      </c>
      <c r="T112" s="328"/>
      <c r="U112" s="362" t="s">
        <v>817</v>
      </c>
      <c r="V112" s="328"/>
      <c r="W112" s="328"/>
      <c r="X112" s="328" t="s">
        <v>863</v>
      </c>
      <c r="Y112" s="328"/>
      <c r="Z112" s="328" t="s">
        <v>2056</v>
      </c>
      <c r="AA112" s="328" t="s">
        <v>864</v>
      </c>
      <c r="AB112" s="328" t="s">
        <v>864</v>
      </c>
      <c r="AC112" s="326" t="s">
        <v>1621</v>
      </c>
      <c r="AD112" s="328"/>
      <c r="AE112" s="328"/>
      <c r="AF112" s="328"/>
      <c r="AG112" s="328"/>
      <c r="AH112" s="328">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ht="13.5" customHeight="1">
      <c r="A113" s="347">
        <v>105</v>
      </c>
      <c r="B113" s="347"/>
      <c r="C113" s="347" t="s">
        <v>2057</v>
      </c>
      <c r="D113" s="347"/>
      <c r="E113" s="347"/>
      <c r="F113" s="347"/>
      <c r="G113" s="347"/>
      <c r="H113" s="322" t="s">
        <v>2058</v>
      </c>
      <c r="I113" s="322" t="s">
        <v>2059</v>
      </c>
      <c r="J113" s="322" t="s">
        <v>1245</v>
      </c>
      <c r="K113" s="322"/>
      <c r="L113" s="322" t="s">
        <v>2060</v>
      </c>
      <c r="M113" s="322"/>
      <c r="N113" s="322" t="s">
        <v>2060</v>
      </c>
      <c r="O113" s="322"/>
      <c r="P113" s="322"/>
      <c r="Q113" s="322"/>
      <c r="R113" s="322"/>
      <c r="S113" s="332" t="s">
        <v>817</v>
      </c>
      <c r="T113" s="354"/>
      <c r="U113" s="363" t="s">
        <v>817</v>
      </c>
      <c r="V113" s="322"/>
      <c r="W113" s="322"/>
      <c r="X113" s="322" t="s">
        <v>863</v>
      </c>
      <c r="Y113" s="322"/>
      <c r="Z113" s="322"/>
      <c r="AA113" s="322" t="s">
        <v>864</v>
      </c>
      <c r="AB113" s="322" t="s">
        <v>864</v>
      </c>
      <c r="AC113" s="326" t="s">
        <v>1621</v>
      </c>
      <c r="AD113" s="322"/>
      <c r="AE113" s="322"/>
      <c r="AF113" s="322"/>
      <c r="AG113" s="322"/>
      <c r="AH113" s="322"/>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ht="13.5" customHeight="1">
      <c r="A114" s="350">
        <v>106</v>
      </c>
      <c r="B114" s="350"/>
      <c r="C114" s="350" t="s">
        <v>2061</v>
      </c>
      <c r="D114" s="352"/>
      <c r="E114" s="352"/>
      <c r="F114" s="352"/>
      <c r="G114" s="352"/>
      <c r="H114" s="328" t="s">
        <v>2062</v>
      </c>
      <c r="I114" s="328" t="s">
        <v>2063</v>
      </c>
      <c r="J114" s="335"/>
      <c r="K114" s="328" t="s">
        <v>864</v>
      </c>
      <c r="L114" s="328" t="s">
        <v>2064</v>
      </c>
      <c r="M114" s="328"/>
      <c r="N114" s="328" t="s">
        <v>2064</v>
      </c>
      <c r="O114" s="328"/>
      <c r="P114" s="328"/>
      <c r="Q114" s="328"/>
      <c r="R114" s="328"/>
      <c r="S114" s="336" t="s">
        <v>823</v>
      </c>
      <c r="T114" s="328"/>
      <c r="U114" s="361" t="s">
        <v>823</v>
      </c>
      <c r="V114" s="328"/>
      <c r="W114" s="328" t="s">
        <v>864</v>
      </c>
      <c r="X114" s="328" t="s">
        <v>1228</v>
      </c>
      <c r="Y114" s="328"/>
      <c r="Z114" s="328"/>
      <c r="AA114" s="328" t="s">
        <v>864</v>
      </c>
      <c r="AB114" s="328" t="s">
        <v>864</v>
      </c>
      <c r="AC114" s="326" t="s">
        <v>1621</v>
      </c>
      <c r="AD114" s="328"/>
      <c r="AE114" s="328"/>
      <c r="AF114" s="328"/>
      <c r="AG114" s="328"/>
      <c r="AH114" s="328"/>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ht="13.5" customHeight="1">
      <c r="A115" s="347">
        <v>107</v>
      </c>
      <c r="B115" s="347"/>
      <c r="C115" s="347"/>
      <c r="D115" s="347" t="s">
        <v>2065</v>
      </c>
      <c r="E115" s="347"/>
      <c r="F115" s="347"/>
      <c r="G115" s="347"/>
      <c r="H115" s="322" t="s">
        <v>2066</v>
      </c>
      <c r="I115" s="322" t="s">
        <v>2067</v>
      </c>
      <c r="J115" s="322" t="s">
        <v>1232</v>
      </c>
      <c r="K115" s="322" t="s">
        <v>864</v>
      </c>
      <c r="L115" s="322" t="s">
        <v>1710</v>
      </c>
      <c r="M115" s="322"/>
      <c r="N115" s="322" t="s">
        <v>1710</v>
      </c>
      <c r="O115" s="322"/>
      <c r="P115" s="322"/>
      <c r="Q115" s="322"/>
      <c r="R115" s="322"/>
      <c r="S115" s="325" t="s">
        <v>820</v>
      </c>
      <c r="T115" s="322"/>
      <c r="U115" s="364" t="s">
        <v>820</v>
      </c>
      <c r="V115" s="322"/>
      <c r="W115" s="322"/>
      <c r="X115" s="322" t="s">
        <v>863</v>
      </c>
      <c r="Y115" s="322"/>
      <c r="Z115" s="322" t="s">
        <v>1233</v>
      </c>
      <c r="AA115" s="322" t="s">
        <v>864</v>
      </c>
      <c r="AB115" s="322" t="s">
        <v>864</v>
      </c>
      <c r="AC115" s="337" t="s">
        <v>1621</v>
      </c>
      <c r="AD115" s="322"/>
      <c r="AE115" s="322"/>
      <c r="AF115" s="322"/>
      <c r="AG115" s="322"/>
      <c r="AH115" s="322"/>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ht="13.5" customHeight="1">
      <c r="A116" s="350">
        <v>108</v>
      </c>
      <c r="B116" s="350"/>
      <c r="C116" s="350"/>
      <c r="D116" s="350" t="s">
        <v>2068</v>
      </c>
      <c r="E116" s="350"/>
      <c r="F116" s="350"/>
      <c r="G116" s="350"/>
      <c r="H116" s="328" t="s">
        <v>2069</v>
      </c>
      <c r="I116" s="328" t="s">
        <v>2070</v>
      </c>
      <c r="J116" s="397">
        <v>606070707</v>
      </c>
      <c r="K116" s="328" t="s">
        <v>864</v>
      </c>
      <c r="L116" s="328" t="s">
        <v>2071</v>
      </c>
      <c r="M116" s="328"/>
      <c r="N116" s="328" t="s">
        <v>2071</v>
      </c>
      <c r="O116" s="328"/>
      <c r="P116" s="328"/>
      <c r="Q116" s="328"/>
      <c r="R116" s="328"/>
      <c r="S116" s="330" t="s">
        <v>820</v>
      </c>
      <c r="T116" s="328"/>
      <c r="U116" s="357" t="s">
        <v>820</v>
      </c>
      <c r="V116" s="328"/>
      <c r="W116" s="328"/>
      <c r="X116" s="328" t="s">
        <v>863</v>
      </c>
      <c r="Y116" s="328"/>
      <c r="Z116" s="328"/>
      <c r="AA116" s="328" t="s">
        <v>864</v>
      </c>
      <c r="AB116" s="328" t="s">
        <v>864</v>
      </c>
      <c r="AC116" s="326" t="s">
        <v>1621</v>
      </c>
      <c r="AD116" s="328"/>
      <c r="AE116" s="328"/>
      <c r="AF116" s="328"/>
      <c r="AG116" s="328"/>
      <c r="AH116" s="328"/>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ht="15">
      <c r="A117" s="365">
        <f>COUNTA(A9:A116)</f>
        <v>108</v>
      </c>
      <c r="B117" s="365">
        <f t="shared" ref="B117:G117" si="0">COUNTA(B9:B116)</f>
        <v>4</v>
      </c>
      <c r="C117" s="365">
        <f t="shared" si="0"/>
        <v>54</v>
      </c>
      <c r="D117" s="365">
        <f t="shared" si="0"/>
        <v>41</v>
      </c>
      <c r="E117" s="365">
        <f t="shared" si="0"/>
        <v>8</v>
      </c>
      <c r="F117" s="365">
        <f t="shared" si="0"/>
        <v>3</v>
      </c>
      <c r="G117" s="365">
        <f t="shared" si="0"/>
        <v>0</v>
      </c>
      <c r="H117" s="366"/>
      <c r="I117" s="366"/>
      <c r="J117" s="366"/>
      <c r="K117" s="366"/>
      <c r="L117" s="366"/>
      <c r="M117" s="366"/>
      <c r="N117" s="366"/>
      <c r="O117" s="366"/>
      <c r="P117" s="366"/>
      <c r="Q117" s="366"/>
      <c r="R117" s="366"/>
      <c r="S117" s="366"/>
      <c r="T117" s="366"/>
      <c r="U117" s="366"/>
      <c r="V117" s="366"/>
      <c r="W117" s="366">
        <v>21</v>
      </c>
      <c r="X117" s="366">
        <v>128</v>
      </c>
      <c r="Y117" s="366"/>
      <c r="Z117" s="366"/>
      <c r="AA117" s="366"/>
      <c r="AB117" s="366"/>
      <c r="AC117" s="367" t="s">
        <v>1621</v>
      </c>
      <c r="AD117" s="366">
        <v>11</v>
      </c>
      <c r="AE117" s="366">
        <v>1</v>
      </c>
      <c r="AF117" s="366">
        <v>0</v>
      </c>
      <c r="AG117" s="366">
        <v>82</v>
      </c>
      <c r="AH117" s="366">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8"/>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c r="A119" s="129"/>
      <c r="B119" s="369"/>
      <c r="C119" s="369"/>
      <c r="D119" s="369"/>
      <c r="E119" s="369"/>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8"/>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8"/>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8"/>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8"/>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8"/>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c r="A124" s="128"/>
      <c r="B124" s="128"/>
      <c r="C124" s="128"/>
      <c r="D124" s="128"/>
      <c r="E124" s="128"/>
      <c r="F124" s="128"/>
      <c r="G124" s="128"/>
      <c r="H124" s="128"/>
      <c r="I124" s="128"/>
      <c r="J124" s="128"/>
      <c r="K124" s="128"/>
      <c r="L124" s="128"/>
      <c r="M124" s="128"/>
      <c r="N124" s="128"/>
      <c r="P124" s="128"/>
      <c r="Q124" s="128"/>
      <c r="R124" s="128"/>
      <c r="S124" s="128"/>
      <c r="AC124" s="368"/>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8"/>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c r="A126" s="117"/>
      <c r="B126" s="117"/>
      <c r="C126" s="117"/>
      <c r="D126" s="117"/>
      <c r="E126" s="117"/>
      <c r="F126" s="117"/>
      <c r="G126" s="117"/>
      <c r="H126" s="117"/>
      <c r="I126" s="117"/>
      <c r="J126" s="117"/>
      <c r="K126" s="117"/>
      <c r="L126" s="117"/>
      <c r="M126" s="117"/>
      <c r="N126" s="117"/>
      <c r="P126" s="117"/>
      <c r="Q126" s="117"/>
      <c r="R126" s="117"/>
      <c r="S126" s="117"/>
      <c r="AC126" s="368"/>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c r="A127" s="128"/>
      <c r="B127" s="128"/>
      <c r="C127" s="128"/>
      <c r="D127" s="128"/>
      <c r="E127" s="128"/>
      <c r="F127" s="96"/>
      <c r="G127" s="96"/>
      <c r="H127" s="96"/>
      <c r="I127" s="96"/>
      <c r="J127" s="96"/>
      <c r="K127" s="96"/>
      <c r="L127" s="96"/>
      <c r="M127" s="96"/>
      <c r="N127" s="96"/>
      <c r="P127" s="96"/>
      <c r="Q127" s="96"/>
      <c r="R127" s="96"/>
      <c r="S127" s="96"/>
      <c r="AC127" s="368"/>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c r="A128" s="128"/>
      <c r="B128" s="128"/>
      <c r="C128" s="128"/>
      <c r="D128" s="128"/>
      <c r="E128" s="128"/>
      <c r="F128" s="96"/>
      <c r="G128" s="96"/>
      <c r="H128" s="96"/>
      <c r="I128" s="96"/>
      <c r="J128" s="96"/>
      <c r="K128" s="96"/>
      <c r="L128" s="96"/>
      <c r="M128" s="96"/>
      <c r="N128" s="96"/>
      <c r="P128" s="96"/>
      <c r="Q128" s="96"/>
      <c r="R128" s="96"/>
      <c r="S128" s="96"/>
      <c r="AC128" s="368"/>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c r="A139" s="130"/>
      <c r="B139" s="370"/>
      <c r="C139" s="370"/>
      <c r="D139" s="370"/>
      <c r="E139" s="370"/>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c r="A140" s="371"/>
      <c r="B140" s="372"/>
      <c r="C140" s="372"/>
      <c r="D140" s="372"/>
      <c r="E140" s="372"/>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c r="A141" s="371"/>
      <c r="B141" s="372"/>
      <c r="C141" s="372"/>
      <c r="D141" s="372"/>
      <c r="E141" s="372"/>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c r="A142" s="371"/>
      <c r="B142" s="372"/>
      <c r="C142" s="372"/>
      <c r="D142" s="372"/>
      <c r="E142" s="372"/>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c r="A143" s="371"/>
      <c r="B143" s="372"/>
      <c r="C143" s="372"/>
      <c r="D143" s="372"/>
      <c r="E143" s="372"/>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c r="A144" s="371"/>
      <c r="B144" s="372"/>
      <c r="C144" s="372"/>
      <c r="D144" s="372"/>
      <c r="E144" s="372"/>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c r="A145" s="371"/>
      <c r="B145" s="372"/>
      <c r="C145" s="372"/>
      <c r="D145" s="372"/>
      <c r="E145" s="372"/>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c r="A146" s="371"/>
      <c r="B146" s="372"/>
      <c r="C146" s="372"/>
      <c r="D146" s="372"/>
      <c r="E146" s="372"/>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c r="A147" s="373"/>
      <c r="B147" s="374"/>
      <c r="C147" s="374"/>
      <c r="D147" s="374"/>
      <c r="E147" s="374"/>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c r="A148" s="373"/>
      <c r="B148" s="374"/>
      <c r="C148" s="374"/>
      <c r="D148" s="374"/>
      <c r="E148" s="374"/>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c r="A149" s="373"/>
      <c r="B149" s="374"/>
      <c r="C149" s="374"/>
      <c r="D149" s="374"/>
      <c r="E149" s="374"/>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c r="A150" s="373"/>
      <c r="B150" s="374"/>
      <c r="C150" s="374"/>
      <c r="D150" s="374"/>
      <c r="E150" s="374"/>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c r="A151" s="373"/>
      <c r="B151" s="374"/>
      <c r="C151" s="374"/>
      <c r="D151" s="374"/>
      <c r="E151" s="374"/>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c r="A152" s="373"/>
      <c r="B152" s="374"/>
      <c r="C152" s="374"/>
      <c r="D152" s="374"/>
      <c r="E152" s="374"/>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c r="A153" s="373"/>
      <c r="B153" s="374"/>
      <c r="C153" s="374"/>
      <c r="D153" s="374"/>
      <c r="E153" s="374"/>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c r="A154" s="373"/>
      <c r="B154" s="374"/>
      <c r="C154" s="374"/>
      <c r="D154" s="374"/>
      <c r="E154" s="374"/>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c r="A155" s="371"/>
      <c r="B155" s="372"/>
      <c r="C155" s="372"/>
      <c r="D155" s="372"/>
      <c r="E155" s="372"/>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c r="A156" s="375"/>
      <c r="B156" s="376"/>
      <c r="C156" s="376"/>
      <c r="D156" s="376"/>
      <c r="E156" s="376"/>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c r="A157" s="375"/>
      <c r="B157" s="376"/>
      <c r="C157" s="376"/>
      <c r="D157" s="376"/>
      <c r="E157" s="376"/>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c r="A158" s="375"/>
      <c r="B158" s="376"/>
      <c r="C158" s="376"/>
      <c r="D158" s="376"/>
      <c r="E158" s="376"/>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c r="A159" s="375"/>
      <c r="B159" s="376"/>
      <c r="C159" s="376"/>
      <c r="D159" s="376"/>
      <c r="E159" s="376"/>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c r="A160" s="375"/>
      <c r="B160" s="376"/>
      <c r="C160" s="376"/>
      <c r="D160" s="376"/>
      <c r="E160" s="376"/>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c r="A161" s="375"/>
      <c r="B161" s="376"/>
      <c r="C161" s="376"/>
      <c r="D161" s="376"/>
      <c r="E161" s="376"/>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c r="A162" s="375"/>
      <c r="B162" s="376"/>
      <c r="C162" s="376"/>
      <c r="D162" s="376"/>
      <c r="E162" s="376"/>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c r="A163" s="371"/>
      <c r="B163" s="372"/>
      <c r="C163" s="372"/>
      <c r="D163" s="372"/>
      <c r="E163" s="372"/>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c r="A164" s="371"/>
      <c r="B164" s="372"/>
      <c r="C164" s="372"/>
      <c r="D164" s="372"/>
      <c r="E164" s="372"/>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c r="A165" s="371"/>
      <c r="B165" s="372"/>
      <c r="C165" s="372"/>
      <c r="D165" s="372"/>
      <c r="E165" s="372"/>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c r="A166" s="136"/>
      <c r="B166" s="377"/>
      <c r="C166" s="377"/>
      <c r="D166" s="377"/>
      <c r="E166" s="377"/>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c r="A167" s="136"/>
      <c r="B167" s="377"/>
      <c r="C167" s="377"/>
      <c r="D167" s="377"/>
      <c r="E167" s="377"/>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mergeCells count="4">
    <mergeCell ref="H1:L2"/>
    <mergeCell ref="O7:R7"/>
    <mergeCell ref="AA7:AB7"/>
    <mergeCell ref="AG7:AH7"/>
  </mergeCells>
  <pageMargins left="0.69999999999999996" right="0.69999999999999996" top="0.75" bottom="0.75" header="0.29999999999999999" footer="0.29999999999999999"/>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C22" workbookViewId="0">
      <selection activeCell="O29" sqref="O29"/>
    </sheetView>
  </sheetViews>
  <sheetFormatPr defaultColWidth="11" defaultRowHeight="14.25"/>
  <sheetData/>
  <pageMargins left="0.69999999999999996" right="0.69999999999999996" top="0.75" bottom="0.75" header="0.29999999999999999" footer="0.29999999999999999"/>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Normal="100" zoomScalePageLayoutView="60" workbookViewId="0"/>
  </sheetViews>
  <sheetFormatPr defaultColWidth="9" defaultRowHeight="15"/>
  <cols>
    <col customWidth="1" min="1" max="1" style="131" width="3.5"/>
    <col customWidth="1" min="2" max="2" style="131" width="24"/>
    <col min="3" max="5" style="131" width="9"/>
    <col customWidth="1" min="6" max="6" style="131" width="22"/>
    <col min="7" max="1023" style="131" width="9"/>
    <col customWidth="1" min="1024" max="1024" style="131" width="9"/>
  </cols>
  <sheetData>
    <row r="1" s="132" customFormat="1">
      <c r="B1" s="133" t="s">
        <v>2072</v>
      </c>
    </row>
    <row r="2" s="4" customFormat="1"/>
    <row r="3" s="134" customFormat="1">
      <c r="B3" s="133" t="s">
        <v>2073</v>
      </c>
      <c r="C3" s="135"/>
      <c r="D3" s="135"/>
      <c r="E3" s="135"/>
      <c r="F3" s="135"/>
    </row>
    <row r="4" ht="18" customHeight="1">
      <c r="B4" s="131" t="s">
        <v>2074</v>
      </c>
    </row>
    <row r="5" ht="18" customHeight="1">
      <c r="B5" s="131" t="s">
        <v>2075</v>
      </c>
    </row>
    <row r="6" ht="18" customHeight="1">
      <c r="B6" s="131" t="s">
        <v>2076</v>
      </c>
    </row>
    <row r="7" ht="18" customHeight="1">
      <c r="B7" s="131" t="s">
        <v>2077</v>
      </c>
    </row>
    <row r="8" ht="18" customHeight="1">
      <c r="B8" s="131" t="s">
        <v>2078</v>
      </c>
    </row>
    <row r="9" ht="24" customHeight="1">
      <c r="B9" s="437" t="s">
        <v>2079</v>
      </c>
      <c r="C9" s="437"/>
      <c r="D9" s="437"/>
      <c r="E9" s="437"/>
      <c r="F9" s="437"/>
    </row>
    <row r="10" ht="14.25" customHeight="1">
      <c r="B10" s="438" t="s">
        <v>2080</v>
      </c>
      <c r="C10" s="438"/>
      <c r="D10" s="438"/>
      <c r="E10" s="438"/>
      <c r="F10" s="438"/>
    </row>
  </sheetData>
  <mergeCells count="2">
    <mergeCell ref="B9:F9"/>
    <mergeCell ref="B10:F10"/>
  </mergeCells>
  <pageMargins left="0" right="0" top="0.13888888888888898" bottom="0.27777777777777796"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5f25723db95d46bd813c254178c12b28">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bc30f4eda6069462a66ebc021061e2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110FAA5B-89A6-4018-9C02-695FB51FB063}"/>
</file>

<file path=docProps/app.xml><?xml version="1.0" encoding="utf-8"?>
<Properties xmlns="http://schemas.openxmlformats.org/officeDocument/2006/extended-properties" xmlns:vt="http://schemas.openxmlformats.org/officeDocument/2006/docPropsVTypes">
  <Application>ONLYOFFICE/7.5.1.23</Application>
  <Company/>
  <HyperlinkBase/>
  <Manager/>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2023-12-20T16:38:39Z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