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1221" documentId="13_ncr:1_{25E1360D-3F9F-4661-933F-5159F3386708}" xr6:coauthVersionLast="47" xr6:coauthVersionMax="47" xr10:uidLastSave="{D13604BE-5E79-0847-8BB3-D51A7DFF6068}"/>
  <bookViews>
    <workbookView xWindow="0" yWindow="760" windowWidth="34560" windowHeight="20040" tabRatio="84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'RS-DDR'!$A$8:$M$72</definedName>
    <definedName name="_xlnm._FilterDatabase" localSheetId="13" hidden="1">'RS-RDR'!$A$8:$M$38</definedName>
    <definedName name="_xlnm._FilterDatabase" localSheetId="11" hidden="1">'RS-RIG'!$A$8:$M$107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62" i="74" l="1"/>
  <c r="A61" i="74"/>
  <c r="A60" i="74"/>
  <c r="A59" i="74"/>
  <c r="A58" i="74"/>
  <c r="A57" i="74"/>
  <c r="A56" i="74"/>
  <c r="A55" i="74"/>
  <c r="A54" i="74"/>
  <c r="A53" i="74"/>
  <c r="A52" i="74"/>
  <c r="A51" i="74"/>
  <c r="A50" i="74"/>
  <c r="A49" i="74"/>
  <c r="A48" i="74"/>
  <c r="A47" i="74"/>
  <c r="A46" i="74"/>
  <c r="A45" i="74"/>
  <c r="A44" i="74"/>
  <c r="A43" i="74"/>
  <c r="A42" i="74"/>
  <c r="A41" i="74"/>
  <c r="A40" i="74"/>
  <c r="A39" i="74"/>
  <c r="A38" i="74"/>
  <c r="A37" i="74"/>
  <c r="A36" i="74"/>
  <c r="A35" i="74"/>
  <c r="A34" i="74"/>
  <c r="A33" i="74"/>
  <c r="A32" i="74"/>
  <c r="A31" i="74"/>
  <c r="A30" i="74"/>
  <c r="A29" i="74"/>
  <c r="A28" i="74"/>
  <c r="A27" i="74"/>
  <c r="A26" i="74"/>
  <c r="A25" i="74"/>
  <c r="A24" i="74"/>
  <c r="A23" i="74"/>
  <c r="A22" i="74"/>
  <c r="A21" i="74"/>
  <c r="A20" i="74"/>
  <c r="A19" i="74"/>
  <c r="A18" i="74"/>
  <c r="A17" i="74"/>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9"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73" i="74"/>
  <c r="V73" i="74"/>
  <c r="T73" i="74"/>
  <c r="S73" i="74"/>
  <c r="M73" i="74"/>
  <c r="L73" i="74"/>
  <c r="J73" i="74"/>
  <c r="I73" i="74"/>
  <c r="H73" i="74"/>
  <c r="G73" i="74"/>
  <c r="F73" i="74"/>
  <c r="E73" i="74"/>
  <c r="D73" i="74"/>
  <c r="C73" i="74"/>
  <c r="A73" i="74"/>
  <c r="W108" i="73"/>
  <c r="V108" i="73"/>
  <c r="T108" i="73"/>
  <c r="S108" i="73"/>
  <c r="M108" i="73"/>
  <c r="L108" i="73"/>
  <c r="J108" i="73"/>
  <c r="I108" i="73"/>
  <c r="H108" i="73"/>
  <c r="G108" i="73"/>
  <c r="F108" i="73"/>
  <c r="E108" i="73"/>
  <c r="D108" i="73"/>
  <c r="C108" i="73"/>
  <c r="A108"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95" i="33" l="1"/>
  <c r="AD93" i="68"/>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3"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tc={1AB9A41C-3E4C-478D-A01B-608851A3FC62}</author>
    <author>tc={70C44118-6B12-4A03-B1FE-65538B3821F8}</author>
    <author>tc={8313B1E4-958B-46F5-9DAB-8999DD5EE96A}</author>
    <author>tc={B34685CE-7E85-4538-A295-D11534BA03B8}</author>
    <author>tc={5B08B3CF-11A5-4FD9-98BB-7481794005D8}</author>
    <author>tc={EB2C13B7-4F7F-4344-B1AE-AD3B63D62721}</author>
    <author>tc={635B7789-0EF6-4625-9FAB-44AB86872C98}</author>
    <author>tc={7463060B-7E82-4F94-9A86-A15203599FA2}</author>
    <author>tc={F87A492F-CE32-4B86-976B-E614C0E838EB}</author>
    <author>tc={A3C1EA1E-C26B-416E-9067-033428B33870}</author>
    <author>tc={4DA601C9-6AF5-499E-857A-82256D1E8538}</author>
    <author>tc={2F9FB9BC-C401-4300-9DF5-1B13E794860C}</author>
    <author>tc={C329C7CC-D76C-4AF8-A227-546EB23E60D6}</author>
    <author>tc={E4C2A5E4-FB12-4E3F-B7D0-E246E245B107}</author>
    <author>tc={CF099BE4-2349-45C2-B081-F839583C2DAC}</author>
    <author>tc={61DB900E-E6ED-4921-81CB-4103125B3B07}</author>
    <author>tc={276F7F5B-F977-4963-8D37-3E15383E24C8}</author>
    <author>tc={E4AC285C-F0AA-457C-ADD8-963E74B15084}</author>
    <author>tc={362382D7-A8CA-4BDD-B834-9C95A665EB88}</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 ref="B17" authorId="5" shapeId="0" xr:uid="{1AB9A41C-3E4C-478D-A01B-608851A3FC62}">
      <text>
        <t xml:space="preserve">[Threaded comment]
Your version of Excel allows you to read this threaded comment; however, any edits to it will get removed if the file is opened in a newer version of Excel. Learn more: https://go.microsoft.com/fwlink/?linkid=870924
Comment:
    1 par ressource ? Un peu lourd.
Reply:
    A mettre dans la demande de ressource, mais pour une simple info, la géolocalisation du véhicule devrait suffire. Ici c'est un message général pour indiquer qui intervient. Est-ce utile de dire où ?
</t>
      </text>
    </comment>
    <comment ref="K18" authorId="6" shapeId="0" xr:uid="{70C44118-6B12-4A03-B1FE-65538B3821F8}">
      <text>
        <t>[Threaded comment]
Your version of Excel allows you to read this threaded comment; however, any edits to it will get removed if the file is opened in a newer version of Excel. Learn more: https://go.microsoft.com/fwlink/?linkid=870924
Comment:
    Est-on obligé de garder ça en obligatoire pour le périmètre santé ?</t>
      </text>
    </comment>
    <comment ref="C19" authorId="7" shapeId="0" xr:uid="{8313B1E4-958B-46F5-9DAB-8999DD5EE96A}">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M19" authorId="8"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20" authorId="9" shapeId="0" xr:uid="{5B08B3CF-11A5-4FD9-98BB-7481794005D8}">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20" authorId="10" shapeId="0" xr:uid="{EB2C13B7-4F7F-4344-B1AE-AD3B63D6272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O22" authorId="11"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31" authorId="12" shapeId="0" xr:uid="{7463060B-7E82-4F94-9A86-A15203599FA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35" authorId="13" shapeId="0" xr:uid="{F87A492F-CE32-4B86-976B-E614C0E838E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44" authorId="14" shapeId="0" xr:uid="{A3C1EA1E-C26B-416E-9067-033428B33870}">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K47" authorId="15"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55" authorId="16" shapeId="0" xr:uid="{2F9FB9BC-C401-4300-9DF5-1B13E794860C}">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56" authorId="17" shapeId="0" xr:uid="{C329C7CC-D76C-4AF8-A227-546EB23E60D6}">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56" authorId="18" shapeId="0" xr:uid="{E4C2A5E4-FB12-4E3F-B7D0-E246E245B107}">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M56" authorId="19" shapeId="0" xr:uid="{CF099BE4-2349-45C2-B081-F839583C2DA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57" authorId="20" shapeId="0" xr:uid="{61DB900E-E6ED-4921-81CB-4103125B3B07}">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O58" authorId="21" shapeId="0" xr:uid="{276F7F5B-F977-4963-8D37-3E15383E24C8}">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61" authorId="22" shapeId="0" xr:uid="{E4AC285C-F0AA-457C-ADD8-963E74B15084}">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61" authorId="23" shapeId="0" xr:uid="{362382D7-A8CA-4BDD-B834-9C95A665EB88}">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<sst xmlns="http://schemas.openxmlformats.org/spreadsheetml/2006/main" count="10318" uniqueCount="2641">
  <si>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</si>
  <si>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</si>
  <si>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</si>
  <si>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</si>
  <si>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</si>
  <si>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</si>
  <si>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</si>
  <si>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</si>
  <si>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</si>
  <si>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</si>
  <si>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</si>
  <si>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</si>
  <si>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</si>
  <si>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</si>
  <si>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</si>
  <si>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</si>
  <si>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</si>
  <si>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</si>
  <si>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</si>
  <si>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</si>
  <si>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</si>
  <si>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</si>
  <si>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</si>
  <si>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</si>
  <si>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</si>
  <si>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</si>
  <si>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</si>
  <si>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</si>
  <si>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</si>
  <si>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</si>
  <si>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</si>
  <si>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</si>
  <si>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</si>
  <si>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</si>
  <si>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</si>
  <si>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</si>
  <si>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</si>
  <si>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</si>
  <si>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</si>
  <si>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</si>
  <si>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</si>
  <si>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</si>
  <si>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</si>
  <si>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</si>
  <si>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</si>
  <si>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</si>
  <si>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</si>
  <si>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</si>
  <si>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</si>
  <si>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</si>
  <si>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</si>
  <si>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</si>
  <si>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</si>
  <si>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</si>
  <si>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</si>
  <si>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</si>
  <si>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</si>
  <si>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</si>
  <si>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</si>
  <si>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</si>
  <si>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</si>
  <si>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</si>
  <si>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</si>
  <si>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</si>
  <si>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</si>
  <si>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</si>
  <si>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</si>
  <si>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</si>
  <si>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</si>
  <si>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</si>
  <si>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</si>
  <si>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</si>
  <si>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</si>
  <si>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</si>
  <si>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</si>
  <si>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</si>
  <si>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</si>
  <si>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</si>
  <si>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</si>
  <si>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</si>
  <si>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</si>
  <si>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</si>
  <si>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</si>
  <si>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</si>
  <si>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</si>
  <si>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</si>
  <si>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</si>
  <si>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</si>
  <si>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</si>
  <si>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</si>
  <si>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</si>
  <si>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</si>
  <si>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</si>
  <si>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</si>
  <si>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</si>
  <si>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</si>
  <si>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</si>
  <si>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</si>
  <si>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</si>
  <si>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</si>
  <si>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</si>
  <si>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</si>
  <si>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</si>
  <si>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</si>
  <si>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</si>
  <si>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</si>
  <si>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</si>
  <si>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</si>
  <si>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</si>
  <si>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</si>
  <si>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</si>
  <si>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</si>
  <si>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</si>
  <si>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</si>
  <si>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</si>
  <si>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</si>
  <si>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</si>
  <si>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</si>
  <si>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</si>
  <si>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</si>
  <si>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</si>
  <si>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</si>
  <si>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</si>
  <si>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</si>
  <si>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</si>
  <si>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</si>
  <si>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</si>
  <si>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</si>
  <si>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</si>
  <si>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</si>
  <si>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</si>
  <si>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</si>
  <si>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</si>
  <si>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</si>
  <si>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</si>
  <si>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</si>
  <si>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</si>
  <si>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</si>
  <si>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</si>
  <si>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</si>
  <si>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</si>
  <si>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</si>
  <si>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</si>
  <si>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</si>
  <si>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</si>
  <si>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</si>
  <si>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</si>
  <si>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</si>
  <si>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</si>
  <si>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</si>
  <si>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</si>
  <si>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</si>
  <si>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</si>
  <si>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</si>
  <si>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</si>
  <si>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</si>
  <si>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</si>
  <si>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</si>
  <si>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</si>
  <si>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</si>
  <si>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</si>
  <si>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</si>
  <si>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</si>
  <si>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</si>
  <si>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</si>
  <si>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</si>
  <si>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</si>
  <si>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</si>
  <si>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</si>
  <si>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</si>
  <si>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</si>
  <si>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</si>
  <si>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</si>
  <si>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</si>
  <si>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</si>
  <si>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</si>
  <si>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</si>
  <si>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</si>
  <si>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</si>
  <si>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</si>
  <si>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</si>
  <si>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</si>
  <si>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</si>
  <si>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</si>
  <si>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</si>
  <si>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</si>
  <si>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</si>
  <si>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</si>
  <si>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</si>
  <si>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</si>
  <si>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</si>
  <si>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</si>
  <si>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</si>
  <si>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</si>
  <si>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</si>
  <si>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</si>
  <si>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</si>
  <si>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</si>
  <si>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</si>
  <si>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</si>
  <si>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</si>
  <si>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</si>
  <si>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</si>
  <si>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</si>
  <si>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</si>
  <si>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</si>
  <si>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</si>
  <si>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</si>
  <si>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</si>
  <si>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</si>
  <si>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</si>
  <si>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</si>
  <si>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</si>
  <si>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</si>
  <si>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</si>
  <si>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</si>
  <si>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</si>
  <si>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</si>
  <si>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</si>
  <si>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</si>
  <si>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</si>
  <si>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</si>
  <si>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</si>
  <si>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</si>
  <si>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</si>
  <si>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</si>
  <si>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</si>
  <si>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</si>
  <si>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</si>
  <si>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</si>
  <si>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</si>
  <si>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</si>
  <si>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</si>
  <si>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</si>
  <si>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</si>
  <si>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</si>
  <si>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</si>
  <si>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</si>
  <si>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</si>
  <si>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</si>
  <si>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</si>
  <si>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</si>
  <si>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</si>
  <si>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</si>
  <si>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</si>
  <si>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</si>
  <si>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</si>
  <si>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</si>
  <si>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</si>
  <si>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</si>
  <si>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</si>
  <si>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</si>
  <si>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</si>
  <si>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</si>
  <si>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</si>
  <si>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</si>
  <si>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</si>
  <si>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</si>
  <si>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</si>
  <si>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</si>
  <si>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</si>
  <si>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</si>
  <si>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</si>
  <si>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</si>
  <si>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</si>
  <si>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</si>
  <si>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</si>
  <si>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</si>
  <si>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</si>
  <si>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</si>
  <si>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</si>
  <si>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</si>
  <si>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</si>
  <si>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</si>
  <si>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</si>
  <si>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</si>
  <si>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</si>
  <si>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</si>
  <si>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</si>
  <si>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</si>
  <si>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</si>
  <si>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</si>
  <si>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</si>
  <si>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</si>
  <si>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</si>
  <si>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</si>
  <si>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</si>
  <si>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</si>
  <si>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</si>
  <si>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</si>
  <si>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</si>
  <si>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</si>
  <si>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</si>
  <si>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</si>
  <si>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</si>
  <si>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</si>
  <si>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</si>
  <si>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</si>
  <si>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</si>
  <si>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</si>
  <si>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</si>
  <si>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</si>
  <si>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</si>
  <si>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</si>
  <si>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</si>
  <si>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</si>
  <si>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</si>
  <si>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</si>
  <si>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</si>
  <si>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</si>
  <si>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</si>
  <si>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</si>
  <si>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</si>
  <si>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</si>
  <si>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</si>
  <si>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</si>
  <si>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</si>
  <si>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</si>
  <si>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</si>
  <si>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</si>
  <si>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</si>
  <si>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</si>
  <si>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</si>
  <si>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</si>
  <si>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</si>
  <si>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</si>
  <si>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</si>
  <si>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</si>
  <si>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</si>
  <si>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</si>
  <si>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</si>
  <si>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</si>
  <si>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</si>
  <si>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</si>
  <si>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</si>
  <si>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</si>
  <si>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</si>
  <si>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</si>
  <si>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</si>
  <si>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</si>
  <si>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</si>
  <si>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</si>
  <si>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</si>
  <si>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</si>
  <si>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</si>
  <si>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</si>
  <si>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</si>
  <si>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</si>
  <si>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</si>
  <si>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</si>
  <si>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</si>
  <si>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</si>
  <si>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</si>
  <si>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</si>
  <si>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</si>
  <si>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</si>
  <si>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</si>
  <si>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</si>
  <si>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</si>
  <si>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</si>
  <si>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</si>
  <si>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</si>
  <si>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</si>
  <si>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</si>
  <si>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</si>
  <si>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</si>
  <si>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</si>
  <si>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</si>
  <si>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</si>
  <si>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</si>
  <si>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</si>
  <si>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</si>
  <si>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</si>
  <si>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</si>
  <si>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</si>
  <si>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</si>
  <si>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</si>
  <si>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</si>
  <si>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</si>
  <si>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</si>
  <si>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</si>
  <si>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</si>
  <si>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</si>
  <si>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</si>
  <si>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</si>
  <si>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</si>
  <si>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</si>
  <si>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</si>
  <si>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</si>
  <si>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</si>
  <si>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</si>
  <si>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</si>
  <si>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</si>
  <si>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</si>
  <si>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</si>
  <si>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</si>
  <si>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</si>
  <si>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</si>
  <si>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</si>
  <si>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</si>
  <si>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</si>
  <si>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</si>
  <si>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</si>
  <si>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</si>
  <si>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</si>
  <si>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</si>
  <si>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</si>
  <si>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</si>
  <si>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</si>
  <si>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</si>
  <si>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</si>
  <si>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</si>
  <si>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</si>
  <si>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</si>
  <si>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</si>
  <si>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</si>
  <si>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</si>
  <si>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</si>
  <si>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</si>
  <si>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</si>
  <si>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</si>
  <si>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</si>
  <si>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</si>
  <si>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</si>
  <si>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</si>
  <si>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</si>
  <si>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</si>
  <si>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</si>
  <si>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</si>
  <si>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</si>
  <si>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</si>
  <si>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</si>
  <si>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</si>
  <si>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</si>
  <si>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</si>
  <si>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</si>
  <si>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</si>
  <si>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</si>
  <si>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</si>
  <si>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</si>
  <si>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</si>
  <si>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</si>
  <si>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</si>
  <si>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</si>
  <si>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</si>
  <si>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</si>
  <si>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</si>
  <si>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</si>
  <si>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</si>
  <si>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</si>
  <si>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</si>
  <si>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</si>
  <si>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</si>
  <si>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</si>
  <si>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</si>
  <si>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</si>
  <si>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</si>
  <si>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</si>
  <si>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</si>
  <si>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</si>
  <si>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</si>
  <si>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</si>
  <si>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</si>
  <si>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</si>
  <si>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</si>
  <si>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</si>
  <si>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</si>
  <si>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</si>
  <si>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</si>
  <si>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</si>
  <si>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</si>
  <si>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</si>
  <si>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</si>
  <si>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</si>
  <si>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</si>
  <si>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</si>
  <si>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</si>
  <si>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</si>
  <si>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</si>
  <si>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</si>
  <si>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</si>
  <si>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</si>
  <si>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</si>
  <si>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</si>
  <si>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</si>
  <si>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</si>
  <si>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</si>
  <si>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</si>
  <si>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</si>
  <si>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</si>
  <si>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</si>
  <si>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</si>
  <si>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</si>
  <si>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</si>
  <si>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</si>
  <si>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</si>
  <si>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</si>
  <si>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</si>
  <si>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</si>
  <si>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</si>
  <si>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</si>
  <si>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</si>
  <si>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</si>
  <si>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</si>
  <si>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</si>
  <si>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</si>
  <si>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</si>
  <si>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</si>
  <si>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</si>
  <si>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</si>
  <si>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</si>
  <si>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</si>
  <si>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</si>
  <si>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</si>
  <si>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</si>
  <si>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</si>
  <si>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</si>
  <si>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</si>
  <si>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</si>
  <si>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</si>
  <si>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</si>
  <si>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</si>
  <si>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</si>
  <si>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</si>
  <si>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</si>
  <si>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</si>
  <si>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</si>
  <si>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</si>
  <si>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</si>
  <si>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</si>
  <si>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</si>
  <si>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</si>
  <si>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</si>
  <si>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</si>
  <si>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</si>
  <si>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</si>
  <si>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</si>
  <si>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</si>
  <si>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</si>
  <si>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</si>
  <si>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</si>
  <si>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</si>
  <si>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</si>
  <si>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</si>
  <si>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</si>
  <si>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</si>
  <si>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</si>
  <si>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</si>
  <si>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</si>
  <si>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</si>
  <si>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</si>
  <si>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</si>
  <si>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</si>
  <si>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</si>
  <si>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</si>
  <si>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</si>
  <si>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</si>
  <si>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</si>
  <si>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</si>
  <si>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</si>
  <si>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</si>
  <si>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</si>
  <si>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</si>
  <si>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</si>
  <si>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</si>
  <si>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</si>
  <si>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</si>
  <si>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</si>
  <si>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</si>
  <si>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</si>
  <si>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</si>
  <si>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</si>
  <si>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</si>
  <si>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</si>
  <si>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</si>
  <si>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</si>
  <si>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</si>
  <si>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</si>
  <si>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</si>
  <si>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</si>
  <si>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</si>
  <si>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</si>
  <si>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</si>
  <si>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</si>
  <si>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</si>
  <si>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</si>
  <si>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</si>
  <si>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</si>
  <si>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</si>
  <si>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</si>
  <si>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</si>
  <si>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</si>
  <si>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</si>
  <si>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</si>
  <si>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</si>
  <si>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</si>
  <si>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</si>
  <si>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</si>
  <si>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</si>
  <si>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</si>
  <si>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</si>
  <si>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</si>
  <si>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</si>
  <si>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</si>
  <si>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</si>
  <si>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</si>
  <si>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</si>
  <si>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</si>
  <si>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</si>
  <si>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</si>
  <si>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</si>
  <si>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</si>
  <si>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</si>
  <si>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</si>
  <si>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</si>
  <si>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</si>
  <si>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</si>
  <si>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</si>
  <si>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</si>
  <si>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</si>
  <si>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</si>
  <si>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</si>
  <si>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</si>
  <si>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</si>
  <si>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</si>
  <si>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</si>
  <si>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</si>
  <si>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</si>
  <si>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</si>
  <si>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</si>
  <si>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</si>
  <si>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</si>
  <si>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</si>
  <si>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</si>
  <si>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</si>
  <si>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</si>
  <si>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</si>
  <si>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</si>
  <si>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</si>
  <si>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</si>
  <si>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</si>
  <si>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</si>
  <si>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</si>
  <si>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</si>
  <si>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</si>
  <si>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</si>
  <si>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</si>
  <si>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</si>
  <si>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</si>
  <si>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</si>
  <si>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</si>
  <si>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</si>
  <si>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</si>
  <si>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</si>
  <si>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</si>
  <si>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</si>
  <si>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</si>
  <si>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</si>
  <si>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</si>
  <si>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</si>
  <si>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</si>
  <si>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</si>
  <si>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</si>
  <si>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</si>
  <si>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</si>
  <si>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</si>
  <si>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</si>
  <si>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</si>
  <si>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</si>
  <si>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</si>
  <si>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</si>
  <si>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</si>
  <si>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</si>
  <si>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</si>
  <si>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</si>
  <si>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</si>
  <si>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</si>
  <si>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</si>
  <si>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</si>
  <si>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</si>
  <si>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</si>
  <si>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</si>
  <si>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</si>
  <si>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</si>
  <si>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</si>
  <si>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</si>
  <si>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</si>
  <si>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</si>
  <si>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</si>
  <si>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</si>
  <si>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</si>
  <si>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</si>
  <si>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</si>
  <si>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</si>
  <si>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</si>
  <si>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</si>
  <si>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</si>
  <si>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</si>
  <si>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</si>
  <si>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</si>
  <si>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</si>
  <si>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</si>
  <si>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</si>
  <si>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</si>
  <si>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</si>
  <si>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</si>
  <si>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</si>
  <si>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</si>
  <si>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</si>
  <si>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</si>
  <si>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</si>
  <si>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</si>
  <si>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</si>
  <si>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</si>
  <si>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</si>
  <si>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</si>
  <si>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</si>
  <si>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</si>
  <si>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</si>
  <si>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</si>
  <si>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</si>
  <si>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</si>
  <si>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</si>
  <si>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</si>
  <si>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</si>
  <si>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</si>
  <si>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</si>
  <si>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</si>
  <si>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</si>
  <si>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</si>
  <si>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</si>
  <si>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</si>
  <si>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</si>
  <si>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</si>
  <si>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</si>
  <si>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</si>
  <si>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</si>
  <si>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</si>
  <si>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</si>
  <si>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</si>
  <si>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</si>
  <si>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</si>
  <si>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</si>
  <si>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</si>
  <si>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</si>
  <si>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</si>
  <si>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</si>
  <si>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</si>
  <si>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</si>
  <si>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</si>
  <si>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</si>
  <si>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</si>
  <si>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</si>
  <si>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</si>
  <si>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</si>
  <si>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</si>
  <si>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</si>
  <si>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</si>
  <si>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</si>
  <si>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</si>
  <si>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</si>
  <si>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</si>
  <si>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</si>
  <si>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</si>
  <si>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</si>
  <si>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</si>
  <si>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</si>
  <si>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</si>
  <si>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</si>
  <si>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</si>
  <si>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</si>
  <si>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</si>
  <si>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</si>
  <si>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</si>
  <si>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</si>
  <si>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</si>
  <si>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</si>
  <si>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</si>
  <si>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</si>
  <si>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</si>
  <si>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</si>
  <si>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</si>
  <si>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</si>
  <si>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</si>
  <si>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</si>
  <si>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</si>
  <si>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</si>
  <si>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</si>
  <si>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</si>
  <si>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</si>
  <si>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</si>
  <si>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</si>
  <si>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</si>
  <si>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</si>
  <si>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</si>
  <si>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</si>
  <si>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</si>
  <si>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</si>
  <si>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</si>
  <si>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</si>
  <si>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</si>
  <si>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</si>
  <si>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</si>
  <si>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</si>
  <si>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</si>
  <si>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</si>
  <si>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</si>
  <si>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</si>
  <si>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</si>
  <si>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</si>
  <si>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</si>
  <si>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</si>
  <si>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</si>
  <si>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</si>
  <si>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</si>
  <si>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</si>
  <si>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</si>
  <si>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</si>
  <si>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</si>
  <si>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</si>
  <si>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</si>
  <si>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</si>
  <si>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</si>
  <si>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</si>
  <si>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</si>
  <si>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</si>
  <si>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</si>
  <si>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</si>
  <si>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</si>
  <si>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</si>
  <si>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</si>
  <si>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</si>
  <si>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</si>
  <si>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</si>
  <si>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</si>
  <si>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</si>
  <si>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</si>
  <si>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</si>
  <si>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</si>
  <si>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</si>
  <si>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</si>
  <si>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</si>
  <si>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</si>
  <si>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</si>
  <si>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</si>
  <si>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</si>
  <si>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</si>
  <si>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</si>
  <si>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</si>
  <si>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</si>
  <si>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</si>
  <si>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</si>
  <si>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</si>
  <si>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</si>
  <si>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</si>
  <si>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</si>
  <si>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</si>
  <si>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</si>
  <si>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</si>
  <si>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</si>
  <si>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</si>
  <si>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</si>
  <si>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</si>
  <si>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</si>
  <si>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</si>
  <si>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</si>
  <si>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</si>
  <si>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</si>
  <si>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</si>
  <si>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</si>
  <si>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</si>
  <si>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</si>
  <si>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</si>
  <si>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</si>
  <si>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</si>
  <si>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</si>
  <si>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</si>
  <si>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</si>
  <si>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</si>
  <si>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</si>
  <si>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</si>
  <si>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</si>
  <si>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</si>
  <si>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</si>
  <si>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</si>
  <si>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</si>
  <si>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</si>
  <si>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</si>
  <si>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</si>
  <si>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</si>
  <si>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</si>
  <si>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</si>
  <si>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</si>
  <si>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</si>
  <si>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</si>
  <si>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</si>
  <si>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</si>
  <si>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</si>
  <si>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</si>
  <si>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</si>
  <si>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</si>
  <si>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</si>
  <si>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</si>
  <si>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</si>
  <si>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</si>
  <si>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</si>
  <si>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</si>
  <si>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</si>
  <si>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</si>
  <si>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</si>
  <si>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</si>
  <si>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</si>
  <si>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</si>
  <si>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</si>
  <si>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</si>
  <si>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</si>
  <si>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</si>
  <si>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</si>
  <si>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</si>
  <si>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</si>
  <si>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</si>
  <si>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</si>
  <si>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</si>
  <si>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</si>
  <si>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</si>
  <si>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</si>
  <si>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</si>
  <si>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</si>
  <si>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</si>
  <si>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</si>
  <si>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</si>
  <si>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</si>
  <si>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</si>
  <si>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</si>
  <si>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</si>
  <si>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</si>
  <si>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</si>
  <si>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</si>
  <si>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</si>
  <si>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</si>
  <si>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</si>
  <si>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</si>
  <si>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</si>
  <si>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</si>
  <si>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</si>
  <si>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</si>
  <si>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</si>
  <si>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</si>
  <si>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</si>
  <si>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</si>
  <si>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</si>
  <si>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</si>
  <si>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</si>
  <si>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</si>
  <si>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</si>
  <si>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</si>
  <si>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</si>
  <si>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</si>
  <si>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</si>
  <si>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</si>
  <si>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</si>
  <si>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</si>
  <si>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</si>
  <si>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</si>
  <si>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</si>
  <si>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</si>
  <si>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</si>
  <si>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</si>
  <si>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</si>
  <si>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</si>
  <si>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</si>
  <si>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</si>
  <si>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</si>
  <si>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</si>
  <si>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</si>
  <si>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</si>
  <si>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</si>
  <si>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</si>
  <si>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</si>
  <si>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</si>
  <si>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</si>
  <si>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</si>
  <si>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</si>
  <si>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</si>
  <si>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</si>
  <si>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</si>
  <si>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</si>
  <si>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</si>
  <si>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</si>
  <si>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</si>
  <si>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</si>
  <si>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</si>
  <si>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</si>
  <si>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</si>
  <si>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</si>
  <si>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</si>
  <si>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</si>
  <si>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</si>
  <si>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</si>
  <si>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</si>
  <si>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</si>
  <si>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</si>
  <si>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</si>
  <si>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</si>
  <si>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</si>
  <si>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</si>
  <si>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</si>
  <si>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</si>
  <si>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</si>
  <si>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</si>
  <si>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</si>
  <si>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</si>
  <si>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</si>
  <si>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</si>
  <si>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</si>
  <si>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</si>
  <si>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</si>
  <si>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</si>
  <si>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</si>
  <si>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</si>
  <si>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</si>
  <si>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</si>
  <si>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</si>
  <si>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</si>
  <si>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</si>
  <si>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</si>
  <si>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</si>
  <si>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</si>
  <si>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</si>
  <si>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</si>
  <si>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</si>
  <si>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</si>
  <si>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</si>
  <si>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</si>
  <si>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</si>
  <si>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</si>
  <si>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</si>
  <si>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</si>
  <si>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</si>
  <si>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</si>
  <si>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</si>
  <si>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</si>
  <si>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</si>
  <si>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</si>
  <si>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</si>
  <si>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</si>
  <si>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</si>
  <si>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</si>
  <si>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</si>
  <si>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</si>
  <si>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</si>
  <si>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</si>
  <si>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</si>
  <si>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</si>
  <si>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</si>
  <si>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</si>
  <si>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</si>
  <si>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</si>
  <si>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</si>
  <si>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</si>
  <si>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</si>
  <si>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</si>
  <si>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</si>
  <si>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</si>
  <si>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</si>
  <si>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</si>
  <si>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</si>
  <si>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</si>
  <si>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</si>
  <si>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</si>
  <si>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</si>
  <si>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</si>
  <si>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</si>
  <si>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</si>
  <si>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</si>
  <si>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</si>
  <si>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</si>
  <si>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</si>
  <si>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</si>
  <si>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</si>
  <si>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</si>
  <si>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</si>
  <si>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</si>
  <si>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</si>
  <si>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</si>
  <si>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</si>
  <si>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</si>
  <si>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</si>
  <si>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</si>
  <si>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</si>
  <si>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</si>
  <si>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</si>
  <si>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</si>
  <si>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</si>
  <si>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</si>
  <si>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</si>
  <si>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</si>
  <si>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</si>
  <si>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</si>
  <si>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</si>
  <si>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</si>
  <si>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</si>
  <si>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</si>
  <si>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</si>
  <si>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</si>
  <si>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</si>
  <si>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</si>
  <si>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</si>
  <si>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</si>
  <si>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</si>
  <si>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</si>
  <si>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</si>
  <si>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</si>
  <si>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</si>
  <si>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</si>
  <si>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</si>
  <si>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</si>
  <si>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</si>
  <si>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</si>
  <si>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</si>
  <si>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</si>
  <si>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</si>
  <si>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</si>
  <si>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</si>
  <si>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</si>
  <si>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</si>
  <si>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</si>
  <si>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</si>
  <si>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</si>
  <si>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</si>
  <si>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</si>
  <si>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</si>
  <si>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</si>
  <si>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</si>
  <si>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</si>
  <si>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</si>
  <si>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</si>
  <si>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</si>
  <si>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</si>
  <si>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</si>
  <si>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</si>
  <si>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</si>
  <si>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</si>
  <si>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</si>
  <si>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</si>
  <si>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</si>
  <si>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</si>
  <si>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</si>
  <si>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</si>
  <si>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</si>
  <si>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</si>
  <si>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</si>
  <si>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</si>
  <si>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</si>
  <si>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</si>
  <si>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</si>
  <si>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</si>
  <si>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</si>
  <si>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</si>
  <si>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</si>
  <si>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</si>
  <si>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</si>
  <si>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</si>
  <si>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</si>
  <si>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</si>
  <si>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</si>
  <si>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</si>
  <si>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</si>
  <si>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</si>
  <si>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</si>
  <si>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</si>
  <si>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</si>
  <si>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</si>
  <si>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</si>
  <si>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</si>
  <si>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</si>
  <si>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</si>
  <si>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</si>
  <si>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</si>
  <si>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</si>
  <si>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</si>
  <si>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</si>
  <si>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</si>
  <si>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</si>
  <si>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</si>
  <si>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</si>
  <si>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</si>
  <si>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</si>
  <si>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</si>
  <si>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</si>
  <si>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</si>
  <si>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</si>
  <si>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</si>
  <si>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</si>
  <si>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</si>
  <si>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</si>
  <si>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</si>
  <si>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</si>
  <si>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</si>
  <si>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</si>
  <si>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</si>
  <si>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</si>
  <si>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</si>
  <si>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</si>
  <si>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</si>
  <si>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</si>
  <si>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</si>
  <si>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</si>
  <si>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</si>
  <si>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</si>
  <si>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</si>
  <si>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</si>
  <si>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</si>
  <si>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</si>
  <si>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</si>
  <si>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</si>
  <si>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</si>
  <si>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</si>
  <si>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</si>
  <si>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</si>
  <si>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</si>
  <si>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</si>
  <si>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</si>
  <si>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</si>
  <si>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</si>
  <si>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</si>
  <si>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</si>
  <si>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</si>
  <si>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</si>
  <si>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</si>
  <si>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</si>
  <si>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</si>
  <si>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</si>
  <si>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</si>
  <si>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</si>
  <si>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</si>
  <si>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</si>
  <si>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</si>
  <si>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</si>
  <si>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</si>
  <si>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</si>
  <si>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</si>
  <si>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</si>
  <si>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</si>
  <si>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</si>
  <si>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</si>
  <si>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</si>
  <si>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</si>
  <si>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</si>
  <si>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</si>
  <si>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</si>
  <si>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</si>
  <si>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</si>
  <si>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</si>
  <si>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</si>
  <si>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</si>
  <si>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</si>
  <si>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</si>
  <si>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</si>
  <si>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</si>
  <si>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</si>
  <si>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</si>
  <si>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</si>
  <si>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</si>
  <si>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</si>
  <si>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</si>
  <si>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</si>
  <si>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</si>
  <si>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</si>
  <si>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</si>
  <si>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</si>
  <si>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</si>
  <si>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</si>
  <si>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</si>
  <si>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</si>
  <si>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</si>
  <si>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</si>
  <si>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</si>
  <si>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</si>
  <si>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</si>
  <si>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</si>
  <si>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</si>
  <si>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</si>
  <si>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</si>
  <si>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</si>
  <si>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</si>
  <si>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</si>
  <si>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</si>
  <si>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</si>
  <si>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</si>
  <si>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</si>
  <si>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</si>
  <si>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</si>
  <si>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</si>
  <si>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</si>
  <si>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</si>
  <si>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</si>
  <si>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</si>
  <si>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</si>
  <si>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</si>
  <si>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</si>
  <si>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</si>
  <si>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</si>
  <si>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</si>
  <si>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</si>
  <si>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</si>
  <si>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</si>
  <si>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</si>
  <si>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</si>
  <si>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</si>
  <si>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</si>
  <si>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</si>
  <si>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</si>
  <si>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</si>
  <si>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</si>
  <si>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</si>
  <si>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</si>
  <si>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</si>
  <si>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</si>
  <si>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</si>
  <si>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</si>
  <si>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</si>
  <si>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</si>
  <si>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</si>
  <si>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</si>
  <si>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</si>
  <si>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</si>
  <si>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</si>
  <si>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</si>
  <si>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</si>
  <si>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</si>
  <si>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</si>
  <si>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</si>
  <si>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</si>
  <si>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</si>
  <si>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</si>
  <si>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</si>
  <si>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</si>
  <si>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</si>
  <si>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</si>
  <si>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</si>
  <si>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</si>
  <si>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</si>
  <si>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</si>
  <si>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</si>
  <si>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</si>
  <si>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</si>
  <si>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</si>
  <si>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</si>
  <si>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</si>
  <si>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</si>
  <si>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</si>
  <si>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</si>
  <si>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</si>
  <si>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</si>
  <si>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</si>
  <si>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</si>
  <si>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</si>
  <si>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</si>
  <si>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</si>
  <si>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</si>
  <si>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</si>
  <si>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</si>
  <si>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</si>
  <si>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</si>
  <si>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</si>
  <si>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</si>
  <si>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</si>
  <si>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</si>
  <si>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</si>
  <si>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</si>
  <si>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</si>
  <si>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</si>
  <si>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</si>
  <si>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</si>
  <si>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</si>
  <si>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</si>
  <si>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</si>
  <si>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</si>
  <si>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</si>
  <si>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</si>
  <si>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</si>
  <si>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</si>
  <si>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</si>
  <si>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</si>
  <si>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</si>
  <si>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</si>
  <si>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</si>
  <si>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</si>
  <si>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</si>
  <si>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</si>
  <si>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</si>
  <si>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</si>
  <si>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</si>
  <si>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</si>
  <si>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</si>
  <si>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</si>
  <si>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</si>
  <si>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</si>
  <si>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</si>
  <si>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</si>
  <si>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</si>
  <si>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</si>
  <si>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</si>
  <si>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</si>
  <si>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</si>
  <si>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</si>
  <si>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</si>
  <si>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</si>
  <si>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</si>
  <si>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</si>
  <si>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</si>
  <si>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</si>
  <si>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</si>
  <si>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</si>
  <si>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</si>
  <si>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</si>
  <si>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</si>
  <si>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</si>
  <si>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</si>
  <si>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</si>
  <si>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</si>
  <si>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</si>
  <si>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</si>
  <si>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</si>
  <si>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</si>
  <si>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</si>
  <si>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</si>
  <si>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</si>
  <si>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</si>
  <si>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</si>
  <si>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</si>
  <si>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</si>
  <si>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</si>
  <si>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</si>
  <si>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</si>
  <si>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</si>
  <si>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</si>
  <si>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</si>
  <si>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</si>
  <si>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</si>
  <si>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</si>
  <si>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</si>
  <si>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</si>
  <si>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</si>
  <si>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</si>
  <si>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</si>
  <si>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</si>
  <si>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</si>
  <si>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</si>
  <si>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</si>
  <si>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</si>
  <si>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</si>
  <si>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</si>
  <si>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</si>
  <si>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</si>
  <si>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</si>
  <si>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</si>
  <si>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</si>
  <si>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</si>
  <si>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</si>
  <si>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</si>
  <si>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</si>
  <si>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</si>
  <si>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</si>
  <si>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</si>
  <si>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</si>
  <si>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</si>
  <si>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</si>
  <si>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</si>
  <si>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</si>
  <si>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</si>
  <si>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</si>
  <si>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</si>
  <si>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</si>
  <si>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</si>
  <si>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</si>
  <si>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</si>
  <si>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</si>
  <si>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</si>
  <si>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</si>
  <si>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</si>
  <si>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</si>
  <si>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</si>
  <si>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</si>
  <si>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</si>
  <si>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</si>
  <si>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</si>
  <si>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</si>
  <si>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</si>
  <si>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</si>
  <si>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</si>
  <si>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</si>
  <si>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</si>
  <si>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</si>
  <si>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</si>
  <si>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</si>
  <si>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</si>
  <si>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</si>
  <si>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</si>
  <si>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</si>
  <si>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</si>
  <si>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</si>
  <si>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</si>
  <si>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</si>
  <si>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</si>
  <si>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</si>
  <si>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</si>
  <si>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</si>
  <si>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</si>
  <si>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</si>
  <si>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</si>
  <si>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</si>
  <si>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</si>
  <si>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</si>
  <si>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</si>
  <si>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</si>
  <si>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</si>
  <si>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</si>
  <si>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</si>
  <si>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</si>
  <si>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</si>
  <si>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</si>
  <si>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</si>
  <si>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</si>
  <si>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</si>
  <si>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</si>
  <si>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</si>
  <si>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</si>
  <si>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</si>
  <si>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</si>
  <si>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</si>
  <si>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</si>
  <si>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</si>
  <si>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</si>
  <si>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</si>
  <si>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</si>
  <si>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</si>
  <si>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</si>
  <si>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</si>
  <si>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</si>
  <si>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</si>
  <si>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</si>
  <si>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</si>
  <si>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</si>
  <si>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</si>
  <si>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</si>
  <si>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</si>
  <si>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</si>
  <si>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</si>
  <si>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</si>
  <si>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</si>
  <si>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</si>
  <si>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</si>
  <si>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</si>
  <si>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</si>
  <si>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</si>
  <si>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</si>
  <si>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</si>
  <si>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</si>
  <si>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</si>
  <si>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</si>
  <si>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</si>
  <si>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</si>
  <si>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</si>
  <si>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</si>
  <si>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</si>
  <si>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</si>
  <si>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</si>
  <si>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</si>
  <si>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</si>
  <si>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</si>
  <si>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</si>
  <si>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</si>
  <si>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</si>
  <si>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</si>
  <si>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</si>
  <si>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</si>
  <si>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</si>
  <si>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</si>
  <si>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</si>
  <si>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</si>
  <si>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</si>
  <si>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</si>
  <si>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</si>
  <si>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</si>
  <si>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</si>
  <si>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</si>
  <si>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</si>
  <si>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</si>
  <si>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</si>
  <si>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</si>
  <si>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</si>
  <si>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</si>
  <si>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</si>
  <si>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</si>
  <si>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</si>
  <si>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</si>
  <si>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</si>
  <si>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</si>
  <si>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</si>
  <si>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</si>
  <si>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</si>
  <si>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</si>
  <si>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</si>
  <si>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</si>
  <si>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</si>
  <si>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</si>
  <si>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</si>
  <si>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</si>
  <si>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</si>
  <si>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</si>
  <si>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</si>
  <si>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</si>
  <si>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</si>
  <si>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</si>
  <si>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</si>
  <si>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</si>
  <si>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</si>
  <si>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</si>
  <si>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NOMENCLATURE: CISU-Code_Nature_de_fait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</si>
  <si>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</si>
  <si>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</si>
  <si>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</si>
  <si>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</si>
  <si>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</si>
  <si>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</si>
  <si>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</si>
  <si>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</si>
  <si>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</si>
  <si>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</si>
  <si>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</si>
  <si>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</si>
  <si>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</si>
  <si>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</si>
  <si>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</si>
  <si>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</si>
  <si>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</si>
  <si>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</si>
  <si>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</si>
  <si>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</si>
  <si>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</si>
  <si>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</si>
  <si>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</si>
  <si>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</si>
  <si>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</si>
  <si>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</si>
  <si>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</si>
  <si>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</si>
  <si>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</si>
  <si>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</si>
  <si>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</si>
  <si>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</si>
  <si>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</si>
  <si>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</si>
  <si>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</si>
  <si>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</si>
  <si>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</si>
  <si>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</si>
  <si>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</si>
  <si>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</si>
  <si>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</si>
  <si>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</si>
  <si>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</si>
  <si>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</si>
  <si>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</si>
  <si>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</si>
  <si>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</si>
  <si>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</si>
  <si>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</si>
  <si>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</si>
  <si>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</si>
  <si>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</si>
  <si>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</si>
  <si>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</si>
  <si>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</si>
  <si>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</si>
  <si>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</si>
  <si>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</si>
  <si>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</si>
  <si>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</si>
  <si>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</si>
  <si>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</si>
  <si>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</si>
  <si>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</si>
  <si>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</si>
  <si>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</si>
  <si>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</si>
  <si>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</si>
  <si>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</si>
  <si>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</si>
  <si>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</si>
  <si>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</si>
  <si>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</si>
  <si>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</si>
  <si>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</si>
  <si>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</si>
  <si>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</si>
  <si>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</si>
  <si>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</si>
  <si>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</si>
  <si>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</si>
  <si>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</si>
  <si>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</si>
  <si>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</si>
  <si>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</si>
  <si>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</si>
  <si>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</si>
  <si>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</si>
  <si>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</si>
  <si>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</si>
  <si>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</si>
  <si>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</si>
  <si>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</si>
  <si>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</si>
  <si>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</si>
  <si>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</si>
  <si>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</si>
  <si>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</si>
  <si>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</si>
  <si>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</si>
  <si>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</si>
  <si>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</si>
  <si>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</si>
  <si>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</si>
  <si>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</si>
  <si>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</si>
  <si>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</si>
  <si>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</si>
  <si>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</si>
  <si>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</si>
  <si>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</si>
  <si>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</si>
  <si>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</si>
  <si>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</si>
  <si>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</si>
  <si>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</si>
  <si>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</si>
  <si>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</si>
  <si>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</si>
  <si>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</si>
  <si>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</si>
  <si>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</si>
  <si>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</si>
  <si>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</si>
  <si>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</si>
  <si>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</si>
  <si>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</si>
  <si>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</si>
  <si>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</si>
  <si>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</si>
  <si>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</si>
  <si>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</si>
  <si>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</si>
  <si>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</si>
  <si>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</si>
  <si>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</si>
  <si>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</si>
  <si>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</si>
  <si>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</si>
  <si>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</si>
  <si>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</si>
  <si>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</si>
  <si>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</si>
  <si>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</si>
  <si>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</si>
  <si>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</si>
  <si>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</si>
  <si>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</si>
  <si>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</si>
  <si>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</si>
  <si>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</si>
  <si>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</si>
  <si>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</si>
  <si>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</si>
  <si>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</si>
  <si>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</si>
  <si>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</si>
  <si>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</si>
  <si>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</si>
  <si>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</si>
  <si>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</si>
  <si>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</si>
  <si>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</si>
  <si>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</si>
  <si>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</si>
  <si>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</si>
  <si>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</si>
  <si>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</si>
  <si>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</si>
  <si>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</si>
  <si>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</si>
  <si>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</si>
  <si>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</si>
  <si>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</si>
  <si>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</si>
  <si>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</si>
  <si>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</si>
  <si>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</si>
  <si>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</si>
  <si>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</si>
  <si>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</si>
  <si>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</si>
  <si>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</si>
  <si>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</si>
  <si>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</si>
  <si>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</si>
  <si>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</si>
  <si>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</si>
  <si>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</si>
  <si>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</si>
  <si>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</si>
  <si>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</si>
  <si>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</si>
  <si>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</si>
  <si>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</si>
  <si>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</si>
  <si>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</si>
  <si>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</si>
  <si>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</si>
  <si>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</si>
  <si>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</si>
  <si>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</si>
  <si>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</si>
  <si>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</si>
  <si>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</si>
  <si>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</si>
  <si>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</si>
  <si>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</si>
  <si>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</si>
  <si>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</si>
  <si>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</si>
  <si>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</si>
  <si>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</si>
  <si>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</si>
  <si>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</si>
  <si>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</si>
  <si>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</si>
  <si>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</si>
  <si>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</si>
  <si>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</si>
  <si>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</si>
  <si>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</si>
  <si>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</si>
  <si>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</si>
  <si>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</si>
  <si>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</si>
  <si>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</si>
  <si>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</si>
  <si>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</si>
  <si>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</si>
  <si>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</si>
  <si>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</si>
  <si>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</si>
  <si>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</si>
  <si>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</si>
  <si>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</si>
  <si>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</si>
  <si>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</si>
  <si>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</si>
  <si>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</si>
  <si>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</si>
  <si>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</si>
  <si>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</si>
  <si>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</si>
  <si>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</si>
  <si>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</si>
  <si>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</si>
  <si>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</si>
  <si>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</si>
  <si>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</si>
  <si>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</si>
  <si>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</si>
  <si>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</si>
  <si>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</si>
  <si>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</si>
  <si>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</si>
  <si>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</si>
  <si>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</si>
  <si>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</si>
  <si>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</si>
  <si>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</si>
  <si>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</si>
  <si>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</si>
  <si>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</si>
  <si>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</si>
  <si>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</si>
  <si>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</si>
  <si>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</si>
  <si>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</si>
  <si>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</si>
  <si>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</si>
  <si>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</si>
  <si>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</si>
  <si>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</si>
  <si>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</si>
  <si>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</si>
  <si>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</si>
  <si>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</si>
  <si>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</si>
  <si>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</si>
  <si>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</si>
  <si>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</si>
  <si>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</si>
  <si>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</si>
  <si>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</si>
  <si>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</si>
  <si>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</si>
  <si>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</si>
  <si>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</si>
  <si>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</si>
  <si>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</si>
  <si>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</si>
  <si>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</si>
  <si>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</si>
  <si>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</si>
  <si>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</si>
  <si>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</si>
  <si>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</si>
  <si>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</si>
  <si>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</si>
  <si>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</si>
  <si>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</si>
  <si>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</si>
  <si>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</si>
  <si>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</si>
  <si>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</si>
  <si>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</si>
  <si>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</si>
  <si>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</si>
  <si>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</si>
  <si>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</si>
  <si>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</si>
  <si>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</si>
  <si>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</si>
  <si>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</si>
  <si>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</si>
  <si>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</si>
  <si>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</si>
  <si>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</si>
  <si>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</si>
  <si>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</si>
  <si>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</si>
  <si>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</si>
  <si>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</si>
  <si>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</si>
  <si>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</si>
  <si>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</si>
  <si>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</si>
  <si>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</si>
  <si>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</si>
  <si>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</si>
  <si>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</si>
  <si>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</si>
  <si>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</si>
  <si>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</si>
  <si>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</si>
  <si>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</si>
  <si>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</si>
  <si>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</si>
  <si>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</si>
  <si>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</si>
  <si>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</si>
  <si>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</si>
  <si>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</si>
  <si>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</si>
  <si>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</si>
  <si>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</si>
  <si>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</si>
  <si>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</si>
  <si>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</si>
  <si>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</si>
  <si>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</si>
  <si>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</si>
  <si>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</si>
  <si>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</si>
  <si>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</si>
  <si>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</si>
  <si>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</si>
  <si>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</si>
  <si>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</si>
  <si>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</si>
  <si>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</si>
  <si>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</si>
  <si>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</si>
  <si>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</si>
  <si>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</si>
  <si>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</si>
  <si>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</si>
  <si>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</si>
  <si>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</si>
  <si>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</si>
  <si>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</si>
  <si>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</si>
  <si>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</si>
  <si>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</si>
  <si>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</si>
  <si>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</si>
  <si>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</si>
  <si>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</si>
  <si>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</si>
  <si>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</si>
  <si>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</si>
  <si>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</si>
  <si>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</si>
  <si>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</si>
  <si>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</si>
  <si>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</si>
  <si>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</si>
  <si>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</si>
  <si>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</si>
  <si>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</si>
  <si>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</si>
  <si>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</si>
  <si>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</si>
  <si>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</si>
  <si>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</si>
  <si>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</si>
  <si>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</si>
  <si>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</si>
  <si>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</si>
  <si>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</si>
  <si>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</si>
  <si>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</si>
  <si>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</si>
  <si>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</si>
  <si>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</si>
  <si>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</si>
  <si>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</si>
  <si>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</si>
  <si>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</si>
  <si>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</si>
  <si>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</si>
  <si>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</si>
  <si>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</si>
  <si>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</si>
  <si>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</si>
  <si>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</si>
  <si>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</si>
  <si>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</si>
  <si>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</si>
  <si>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</si>
  <si>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</si>
  <si>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</si>
  <si>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</si>
  <si>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</si>
  <si>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</si>
  <si>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</si>
  <si>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</si>
  <si>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</si>
  <si>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</si>
  <si>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</si>
  <si>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</si>
  <si>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</si>
  <si>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</si>
  <si>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</si>
  <si>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</si>
  <si>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</si>
  <si>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</si>
  <si>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</si>
  <si>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</si>
  <si>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</si>
  <si>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</si>
  <si>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</si>
  <si>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</si>
  <si>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</si>
  <si>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</si>
  <si>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</si>
  <si>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</si>
  <si>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</si>
  <si>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</si>
  <si>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</si>
  <si>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</si>
  <si>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</si>
  <si>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</si>
  <si>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</si>
  <si>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</si>
  <si>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</si>
  <si>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</si>
  <si>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</si>
  <si>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</si>
  <si>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</si>
  <si>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</si>
  <si>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</si>
  <si>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</si>
  <si>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</si>
  <si>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</si>
  <si>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</si>
  <si>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</si>
  <si>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</si>
  <si>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</si>
  <si>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</si>
  <si>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</si>
  <si>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</si>
  <si>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</si>
  <si>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</si>
  <si>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</si>
  <si>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</si>
  <si>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</si>
  <si>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</si>
  <si>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</si>
  <si>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</si>
  <si>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</si>
  <si>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</si>
  <si>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</si>
  <si>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</si>
  <si>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</si>
  <si>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</si>
  <si>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</si>
  <si>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</si>
  <si>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</si>
  <si>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</si>
  <si>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</si>
  <si>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</si>
  <si>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</si>
  <si>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</si>
  <si>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</si>
  <si>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</si>
  <si>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</si>
  <si>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</si>
  <si>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</si>
  <si>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</si>
  <si>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</si>
  <si>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</si>
  <si>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</si>
  <si>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</si>
  <si>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</si>
  <si>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</si>
  <si>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</si>
  <si>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</si>
  <si>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</si>
  <si>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</si>
  <si>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</si>
  <si>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</si>
  <si>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</si>
  <si>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</si>
  <si>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</si>
  <si>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</si>
  <si>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</si>
  <si>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</si>
  <si>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</si>
  <si>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</si>
  <si>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</si>
  <si>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</si>
  <si>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</si>
  <si>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</si>
  <si>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</si>
  <si>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</si>
  <si>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</si>
  <si>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</si>
  <si>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</si>
  <si>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</si>
  <si>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</si>
  <si>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</si>
  <si>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</si>
  <si>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</si>
  <si>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</si>
  <si>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</si>
  <si>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</si>
  <si>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</si>
  <si>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</si>
  <si>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</si>
  <si>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</si>
  <si>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</si>
  <si>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</si>
  <si>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</si>
  <si>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</si>
  <si>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</si>
  <si>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</si>
  <si>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</si>
  <si>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</si>
  <si>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</si>
  <si>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</si>
  <si>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</si>
  <si>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</si>
  <si>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</si>
  <si>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</si>
  <si>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</si>
  <si>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</si>
  <si>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</si>
  <si>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</si>
  <si>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</si>
  <si>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</si>
  <si>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</si>
  <si>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</si>
  <si>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</si>
  <si>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</si>
  <si>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</si>
  <si>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</si>
  <si>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</si>
  <si>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</si>
  <si>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</si>
  <si>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</si>
  <si>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</si>
  <si>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</si>
  <si>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</si>
  <si>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</si>
  <si>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</si>
  <si>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</si>
  <si>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</si>
  <si>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</si>
  <si>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</si>
  <si>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</si>
  <si>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</si>
  <si>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</si>
  <si>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</si>
  <si>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</si>
  <si>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</si>
  <si>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</si>
  <si>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</si>
  <si>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</si>
  <si>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</si>
  <si>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</si>
  <si>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</si>
  <si>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</si>
  <si>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</si>
  <si>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</si>
  <si>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</si>
  <si>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</si>
  <si>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</si>
  <si>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</si>
  <si>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</si>
  <si>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</si>
  <si>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</si>
  <si>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</si>
  <si>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</si>
  <si>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</si>
  <si>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</si>
  <si>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</si>
  <si>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</si>
  <si>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</si>
  <si>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</si>
  <si>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</si>
  <si>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</si>
  <si>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</si>
  <si>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</si>
  <si>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</si>
  <si>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</si>
  <si>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</si>
  <si>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</si>
  <si>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</si>
  <si>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</si>
  <si>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</si>
  <si>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</si>
  <si>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</si>
  <si>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</si>
  <si>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</si>
  <si>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</si>
  <si>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</si>
  <si>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</si>
  <si>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</si>
  <si>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</si>
  <si>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</si>
  <si>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</si>
  <si>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</si>
  <si>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</si>
  <si>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</si>
  <si>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</si>
  <si>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</si>
  <si>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</si>
  <si>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</si>
  <si>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</si>
  <si>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</si>
  <si>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</si>
  <si>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</si>
  <si>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</si>
  <si>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</si>
  <si>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</si>
  <si>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</si>
  <si>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</si>
  <si>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</si>
  <si>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</si>
  <si>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</si>
  <si>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</si>
  <si>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</si>
  <si>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</si>
  <si>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</si>
  <si>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</si>
  <si>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</si>
  <si>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</si>
  <si>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</si>
  <si>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</si>
  <si>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</si>
  <si>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</si>
  <si>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</si>
  <si>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</si>
  <si>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</si>
  <si>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</si>
  <si>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</si>
  <si>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</si>
  <si>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</si>
  <si>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</si>
  <si>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</si>
  <si>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</si>
  <si>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</si>
  <si>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</si>
  <si>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</si>
  <si>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</si>
  <si>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</si>
  <si>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</si>
  <si>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</si>
  <si>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</si>
  <si>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</si>
  <si>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</si>
  <si>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</si>
  <si>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</si>
  <si>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</si>
  <si>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</si>
  <si>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</si>
  <si>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</si>
  <si>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</si>
  <si>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</si>
  <si>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</si>
  <si>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</si>
  <si>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</si>
  <si>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</si>
  <si>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</si>
  <si>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</si>
  <si>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</si>
  <si>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</si>
  <si>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</si>
  <si>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</si>
  <si>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</si>
  <si>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</si>
  <si>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</si>
  <si>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</si>
  <si>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</si>
  <si>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</si>
  <si>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</si>
  <si>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</si>
  <si>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</si>
  <si>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</si>
  <si>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</si>
  <si>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</si>
  <si>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</si>
  <si>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</si>
  <si>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</si>
  <si>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</si>
  <si>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</si>
  <si>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</si>
  <si>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</si>
  <si>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</si>
  <si>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</si>
  <si>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</si>
  <si>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</si>
  <si>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</si>
  <si>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</si>
  <si>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</si>
  <si>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</si>
  <si>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</si>
  <si>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</si>
  <si>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</si>
  <si>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</si>
  <si>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</si>
  <si>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</si>
  <si>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</si>
  <si>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</si>
  <si>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</si>
  <si>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</si>
  <si>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</si>
  <si>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</si>
  <si>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</si>
  <si>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</si>
  <si>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</si>
  <si>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</si>
  <si>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</si>
  <si>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</si>
  <si>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</si>
  <si>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</si>
  <si>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</si>
  <si>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</si>
  <si>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</si>
  <si>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</si>
  <si>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</si>
  <si>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</si>
  <si>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</si>
  <si>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</si>
  <si>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</si>
  <si>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</si>
  <si>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</si>
  <si>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</si>
  <si>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</si>
  <si>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</si>
  <si>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</si>
  <si>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</si>
  <si>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</si>
  <si>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</si>
  <si>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</si>
  <si>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</si>
  <si>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</si>
  <si>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</si>
  <si>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</si>
  <si>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</si>
  <si>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</si>
  <si>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</si>
  <si>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</si>
  <si>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</si>
  <si>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</si>
  <si>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</si>
  <si>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</si>
  <si>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</si>
  <si>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</si>
  <si>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</si>
  <si>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</si>
  <si>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</si>
  <si>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</si>
  <si>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</si>
  <si>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</si>
  <si>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</si>
  <si>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</si>
  <si>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</si>
  <si>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</si>
  <si>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</si>
  <si>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</si>
  <si>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</si>
  <si>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</si>
  <si>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</si>
  <si>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</si>
  <si>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</si>
  <si>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</si>
  <si>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</si>
  <si>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</si>
  <si>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</si>
  <si>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</si>
  <si>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</si>
  <si>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</si>
  <si>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</si>
  <si>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</si>
  <si>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</si>
  <si>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</si>
  <si>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</si>
  <si>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</si>
  <si>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</si>
  <si>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</si>
  <si>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</si>
  <si>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</si>
  <si>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</si>
  <si>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</si>
  <si>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</si>
  <si>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</si>
  <si>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</si>
  <si>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</si>
  <si>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</si>
  <si>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</si>
  <si>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</si>
  <si>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</si>
  <si>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</si>
  <si>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</si>
  <si>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</si>
  <si>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</si>
  <si>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</si>
  <si>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</si>
  <si>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</si>
  <si>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</si>
  <si>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</si>
  <si>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</si>
  <si>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</si>
  <si>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</si>
  <si>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</si>
  <si>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</si>
  <si>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</si>
  <si>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</si>
  <si>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</si>
  <si>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</si>
  <si>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</si>
  <si>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</si>
  <si>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</si>
  <si>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</si>
  <si>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</si>
  <si>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</si>
  <si>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</si>
  <si>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</si>
  <si>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</si>
  <si>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</si>
  <si>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</si>
  <si>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</si>
  <si>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</si>
  <si>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</si>
  <si>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</si>
  <si>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</si>
  <si>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</si>
  <si>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</si>
  <si>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</si>
  <si>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</si>
  <si>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</si>
  <si>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</si>
  <si>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</si>
  <si>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</si>
  <si>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</si>
  <si>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</si>
  <si>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</si>
  <si>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</si>
  <si>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</si>
  <si>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</si>
  <si>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</si>
  <si>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</si>
  <si>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</si>
  <si>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</si>
  <si>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</si>
  <si>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</si>
  <si>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</si>
  <si>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</si>
  <si>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</si>
  <si>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</si>
  <si>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</si>
  <si>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</si>
  <si>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</si>
  <si>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</si>
  <si>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</si>
  <si>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</si>
  <si>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</si>
  <si>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</si>
  <si>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</si>
  <si>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</si>
  <si>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</si>
  <si>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</si>
  <si>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</si>
  <si>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</si>
  <si>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</si>
  <si>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</si>
  <si>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</si>
  <si>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</si>
  <si>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</si>
  <si>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</si>
  <si>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</si>
  <si>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</si>
  <si>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</si>
  <si>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</si>
  <si>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</si>
  <si>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</si>
  <si>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</si>
  <si>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</si>
  <si>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</si>
  <si>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</si>
  <si>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</si>
  <si>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</si>
  <si>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</si>
  <si>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</si>
  <si>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</si>
  <si>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</si>
  <si>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</si>
  <si>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</si>
  <si>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</si>
  <si>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</si>
  <si>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</si>
  <si>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</si>
  <si>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</si>
  <si>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</si>
  <si>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</si>
  <si>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</si>
  <si>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</si>
  <si>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</si>
  <si>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</si>
  <si>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</si>
  <si>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</si>
  <si>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</si>
  <si>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</si>
  <si>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</si>
  <si>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</si>
  <si>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</si>
  <si>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</si>
  <si>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</si>
  <si>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</si>
  <si>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</si>
  <si>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</si>
  <si>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</si>
  <si>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</si>
  <si>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</si>
  <si>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</si>
  <si>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</si>
  <si>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</si>
  <si>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</si>
  <si>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</si>
  <si>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</si>
  <si>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</si>
  <si>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</si>
  <si>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</si>
  <si>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</si>
  <si>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</si>
  <si>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</si>
  <si>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</si>
  <si>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</si>
  <si>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</si>
  <si>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</si>
  <si>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</si>
  <si>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</si>
  <si>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</si>
  <si>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</si>
  <si>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</si>
  <si>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</si>
  <si>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</si>
  <si>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</si>
  <si>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</si>
  <si>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</si>
  <si>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</si>
  <si>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</si>
  <si>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</si>
  <si>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</si>
  <si>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</si>
  <si>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</si>
  <si>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</si>
  <si>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</si>
  <si>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</si>
  <si>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</si>
  <si>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</si>
  <si>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</si>
  <si>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</si>
  <si>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</si>
  <si>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</si>
  <si>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</si>
  <si>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</si>
  <si>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</si>
  <si>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</si>
  <si>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</si>
  <si>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</si>
  <si>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</si>
  <si>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</si>
  <si>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</si>
  <si>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</si>
  <si>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</si>
  <si>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</si>
  <si>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</si>
  <si>
    <t>codeAndLabel</t>
  </si>
  <si>
    <t># Voir whatsHappen (type codeAndLabel)</t>
  </si>
  <si>
    <t xml:space="preserve">ID central d’appel </t>
  </si>
  <si>
    <t>(PSAP, …) qui a déclenché le vecteur et coordonne le vecteur</t>
  </si>
  <si>
    <t>ownerID</t>
  </si>
  <si>
    <t>ID mission local</t>
  </si>
  <si>
    <t>Numéro de mission du central d’appel (PSAP, …) qui a déclenché le vecteur</t>
  </si>
  <si>
    <t>ID partagé du message RS-EDR</t>
  </si>
  <si>
    <t>Date/heure de transmission du message</t>
  </si>
  <si>
    <t>Pour moi c'est dans l'en-tete du message ?</t>
  </si>
  <si>
    <t>Organisation d’appartenance (samu, pompiers, atsu, fdo, ….)</t>
  </si>
  <si>
    <t>Oui c'est déjà là</t>
  </si>
  <si>
    <t>ID Organisation propriétaire</t>
  </si>
  <si>
    <t>Nom donné à la ressource par l’organisation d’appartenance</t>
  </si>
  <si>
    <t>ID Centre d’affectation</t>
  </si>
  <si>
    <t>Lieu d'intervention des ressources</t>
  </si>
  <si>
    <t>Permet de décrire le lieu d'intervention, lorsqu'il est différent de celui porté au dossier</t>
  </si>
  <si>
    <t>interveningLocation</t>
  </si>
  <si>
    <t>RC-EDA:15-18:createCase RS-EDA:15-15:createCaseHealth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</si>
</sst>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51" fillId="0" borderId="0" applyNumberFormat="0" applyFill="0" applyBorder="0" applyAlignment="0" applyProtection="0"/>
  </cellStyleXfs>
  <cellXfs count="766">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6"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0" fillId="0" borderId="0" xfId="0" applyFont="1"/>
    <xf numFmtId="0" fontId="101"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2" fillId="0" borderId="28" xfId="0" applyFont="1" applyBorder="1"/>
    <xf numFmtId="0" fontId="38" fillId="32" borderId="1" xfId="0" applyFont="1" applyFill="1" applyBorder="1"/>
    <xf numFmtId="0" fontId="53" fillId="0" borderId="4" xfId="0" applyFont="1" applyBorder="1"/>
    <xf numFmtId="0" fontId="103"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5"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6" fillId="43" borderId="7" xfId="0" applyFont="1" applyFill="1" applyBorder="1" applyAlignment="1">
      <alignment wrapText="1"/>
    </xf>
    <xf numFmtId="0" fontId="9" fillId="28" borderId="7" xfId="0" applyFont="1" applyFill="1" applyBorder="1"/>
    <xf numFmtId="0" fontId="106" fillId="28" borderId="7" xfId="0" applyFont="1" applyFill="1" applyBorder="1" applyAlignment="1">
      <alignment wrapText="1"/>
    </xf>
    <xf numFmtId="0" fontId="9" fillId="41" borderId="7" xfId="0" applyFont="1" applyFill="1" applyBorder="1"/>
    <xf numFmtId="0" fontId="9"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2"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9" fillId="24" borderId="0" xfId="0" applyFont="1" applyFill="1" applyAlignment="1">
      <alignment vertical="center"/>
    </xf>
    <xf numFmtId="0" fontId="9" fillId="24" borderId="0" xfId="0" applyFont="1" applyFill="1" applyAlignment="1">
      <alignment horizontal="center" vertical="center"/>
    </xf>
    <xf numFmtId="0" fontId="64" fillId="53" borderId="0" xfId="0" applyFont="1" applyFill="1"/>
    <xf numFmtId="0" fontId="115" fillId="0" borderId="0" xfId="0" applyFont="1" applyAlignment="1">
      <alignment wrapText="1"/>
    </xf>
    <xf numFmtId="0" fontId="38" fillId="0" borderId="29" xfId="0" applyFont="1" applyBorder="1"/>
    <xf numFmtId="0" fontId="116"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17" fillId="0" borderId="7" xfId="0" applyFont="1" applyBorder="1"/>
    <xf numFmtId="0" fontId="9" fillId="57" borderId="33" xfId="0" applyFont="1" applyFill="1" applyBorder="1"/>
    <xf numFmtId="0" fontId="117" fillId="58" borderId="7" xfId="0" applyFont="1" applyFill="1" applyBorder="1"/>
    <xf numFmtId="0" fontId="106"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6" fillId="43" borderId="39" xfId="0" applyFont="1" applyFill="1" applyBorder="1"/>
    <xf numFmtId="0" fontId="9" fillId="31" borderId="39" xfId="0" applyFont="1" applyFill="1" applyBorder="1"/>
    <xf numFmtId="0" fontId="106" fillId="31" borderId="39" xfId="0" applyFont="1" applyFill="1" applyBorder="1"/>
    <xf numFmtId="0" fontId="9" fillId="19" borderId="39" xfId="0" applyFont="1" applyFill="1" applyBorder="1" applyAlignment="1">
      <alignment wrapText="1"/>
    </xf>
    <xf numFmtId="0" fontId="117" fillId="19" borderId="39" xfId="0" applyFont="1" applyFill="1" applyBorder="1"/>
    <xf numFmtId="0" fontId="9" fillId="55" borderId="39" xfId="0" applyFont="1" applyFill="1" applyBorder="1" applyAlignment="1">
      <alignment wrapText="1"/>
    </xf>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18" fillId="0" borderId="30" xfId="0" applyFont="1" applyBorder="1"/>
    <xf numFmtId="0" fontId="9" fillId="51" borderId="7" xfId="0" applyFont="1" applyFill="1" applyBorder="1" applyAlignment="1">
      <alignment horizontal="left" wrapText="1"/>
    </xf>
    <xf numFmtId="0" fontId="46"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6" fillId="43" borderId="52" xfId="0" applyFont="1" applyFill="1" applyBorder="1" applyAlignment="1">
      <alignment vertical="center"/>
    </xf>
    <xf numFmtId="0" fontId="9" fillId="48" borderId="52" xfId="0" applyFont="1" applyFill="1" applyBorder="1" applyAlignment="1">
      <alignment vertical="center"/>
    </xf>
    <xf numFmtId="0" fontId="106"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57" fillId="0" borderId="51" xfId="0" applyFont="1" applyBorder="1" applyAlignment="1">
      <alignment horizontal="center"/>
    </xf>
    <xf numFmtId="0" fontId="57" fillId="0" borderId="51" xfId="0" applyFont="1" applyBorder="1"/>
    <xf numFmtId="0" fontId="106" fillId="24" borderId="53" xfId="0" applyFont="1" applyFill="1" applyBorder="1"/>
    <xf numFmtId="0" fontId="106" fillId="43" borderId="52" xfId="0" applyFont="1" applyFill="1" applyBorder="1"/>
    <xf numFmtId="0" fontId="9" fillId="31" borderId="52" xfId="0" applyFont="1" applyFill="1" applyBorder="1"/>
    <xf numFmtId="0" fontId="106"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17" fillId="19" borderId="52" xfId="0" applyFont="1" applyFill="1" applyBorder="1"/>
    <xf numFmtId="0" fontId="9"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57" fillId="14" borderId="0" xfId="0" applyFont="1" applyFill="1" applyAlignment="1">
      <alignment horizontal="left"/>
    </xf>
    <xf numFmtId="0" fontId="88" fillId="14" borderId="0" xfId="0" applyFont="1" applyFill="1" applyAlignment="1">
      <alignment horizontal="left"/>
    </xf>
    <xf numFmtId="0" fontId="60" fillId="0" borderId="0" xfId="0" applyFont="1" applyAlignment="1">
      <alignment horizontal="left" wrapText="1"/>
    </xf>
    <xf numFmtId="0" fontId="119" fillId="0" borderId="0" xfId="0" applyFont="1" applyAlignment="1">
      <alignment horizontal="left" wrapText="1"/>
    </xf>
    <xf numFmtId="0" fontId="60" fillId="0" borderId="0" xfId="0" applyFont="1" applyAlignment="1">
      <alignment vertical="top" wrapText="1"/>
    </xf>
    <xf numFmtId="0" fontId="60" fillId="26" borderId="0" xfId="0" applyFont="1" applyFill="1"/>
    <xf numFmtId="0" fontId="60" fillId="20" borderId="0" xfId="0" applyFont="1" applyFill="1" applyAlignment="1">
      <alignment horizontal="lef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8" fillId="0" borderId="0" xfId="0" applyFont="1"/>
    <xf numFmtId="0" fontId="88" fillId="0" borderId="51" xfId="0" applyFont="1" applyBorder="1"/>
    <xf numFmtId="0" fontId="9" fillId="19" borderId="39" xfId="0" applyFont="1" applyFill="1" applyBorder="1"/>
    <xf numFmtId="0" fontId="28" fillId="19" borderId="39" xfId="0" applyFont="1" applyFill="1" applyBorder="1"/>
    <xf numFmtId="0" fontId="9" fillId="19" borderId="52" xfId="0" applyFont="1" applyFill="1" applyBorder="1"/>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11" fillId="0" borderId="0" xfId="0" applyFont="1" applyAlignment="1">
      <alignment horizontal="center" wrapText="1"/>
    </xf>
    <xf numFmtId="0" fontId="122" fillId="0" borderId="0" xfId="0" applyFont="1"/>
    <xf numFmtId="0" fontId="61" fillId="60" borderId="0" xfId="0" applyFont="1" applyFill="1" applyAlignment="1">
      <alignment horizontal="left"/>
    </xf>
    <xf numFmtId="0" fontId="9" fillId="60" borderId="0" xfId="0" applyFont="1" applyFill="1"/>
    <xf numFmtId="0" fontId="88" fillId="60" borderId="0" xfId="0" applyFont="1" applyFill="1" applyAlignment="1">
      <alignment horizontal="left"/>
    </xf>
    <xf numFmtId="0" fontId="106" fillId="0" borderId="0" xfId="0" applyFont="1"/>
    <xf numFmtId="0" fontId="123" fillId="0" borderId="0" xfId="0" applyFont="1" applyAlignment="1">
      <alignment wrapText="1"/>
    </xf>
    <xf numFmtId="0" fontId="85" fillId="51" borderId="0" xfId="0" applyFont="1" applyFill="1" applyAlignment="1">
      <alignment horizontal="left"/>
    </xf>
    <xf numFmtId="0" fontId="121" fillId="51" borderId="0" xfId="0" applyFont="1" applyFill="1" applyAlignment="1">
      <alignment horizontal="left"/>
    </xf>
    <xf numFmtId="0" fontId="57" fillId="20" borderId="0" xfId="0" applyFont="1" applyFill="1" applyAlignment="1">
      <alignment horizontal="left"/>
    </xf>
    <xf numFmtId="0" fontId="88" fillId="61" borderId="0" xfId="0" applyFont="1" applyFill="1" applyAlignment="1">
      <alignment horizontal="left"/>
    </xf>
    <xf numFmtId="0" fontId="63" fillId="61" borderId="0" xfId="0" applyFont="1" applyFill="1" applyAlignment="1">
      <alignment horizontal="left"/>
    </xf>
    <xf numFmtId="0" fontId="61" fillId="61" borderId="0" xfId="0" applyFont="1" applyFill="1" applyAlignment="1">
      <alignment horizontal="left"/>
    </xf>
    <xf numFmtId="0" fontId="88" fillId="20" borderId="0" xfId="0" applyFont="1" applyFill="1" applyAlignment="1">
      <alignment horizontal="left"/>
    </xf>
    <xf numFmtId="0" fontId="111" fillId="0" borderId="16" xfId="0" applyFont="1" applyBorder="1" applyAlignment="1">
      <alignment horizontal="center" wrapText="1"/>
    </xf>
    <xf numFmtId="0" fontId="111" fillId="0" borderId="0" xfId="0" applyFont="1" applyAlignment="1">
      <alignment horizontal="left" vertical="top" wrapText="1"/>
    </xf>
    <xf numFmtId="0" fontId="111" fillId="0" borderId="16" xfId="0" applyFont="1" applyBorder="1" applyAlignment="1">
      <alignment horizontal="left" wrapText="1"/>
    </xf>
    <xf numFmtId="0" fontId="120" fillId="0" borderId="0" xfId="0" applyFont="1"/>
    <xf numFmtId="0" fontId="124" fillId="0" borderId="0" xfId="0" applyFont="1" applyAlignment="1">
      <alignment horizontal="left" wrapText="1"/>
    </xf>
    <xf numFmtId="0" fontId="62" fillId="21" borderId="0" xfId="0" applyFont="1" applyFill="1" applyAlignment="1">
      <alignment horizontal="center" wrapText="1"/>
    </xf>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38" fillId="0" borderId="0" xfId="0" applyFont="1"/>
    <xf numFmtId="0" fontId="128" fillId="0" borderId="0" xfId="0" applyFont="1" applyAlignment="1">
      <alignment vertical="center"/>
    </xf>
    <xf numFmtId="0" fontId="129" fillId="0" borderId="0" xfId="0" applyFont="1"/>
    <xf numFmtId="0" fontId="130" fillId="0" borderId="0" xfId="0" applyFont="1" applyAlignment="1">
      <alignment horizontal="left" vertical="center" indent="1"/>
    </xf>
    <xf numFmtId="0" fontId="131" fillId="0" borderId="0" xfId="0" applyFont="1"/>
    <xf numFmtId="0" fontId="132" fillId="0" borderId="0" xfId="0" applyFont="1"/>
    <xf numFmtId="0" fontId="132" fillId="0" borderId="0" xfId="0" applyFont="1" applyAlignment="1">
      <alignment wrapText="1"/>
    </xf>
    <xf numFmtId="0" fontId="110" fillId="0" borderId="0" xfId="0" applyFont="1" applyAlignment="1">
      <alignment wrapText="1"/>
    </xf>
    <xf numFmtId="0" fontId="132" fillId="0" borderId="0" xfId="0" applyFont="1" applyAlignment="1">
      <alignment horizontal="left" wrapText="1"/>
    </xf>
    <xf numFmtId="0" fontId="131" fillId="21" borderId="0" xfId="0" applyFont="1" applyFill="1" applyAlignment="1">
      <alignment horizontal="center"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0" xfId="0" applyFont="1" applyAlignment="1">
      <alignment horizontal="left" vertical="top" wrapText="1"/>
    </xf>
    <xf numFmtId="0" fontId="133" fillId="0" borderId="0" xfId="0" applyFont="1" applyAlignment="1">
      <alignment horizontal="left"/>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4" fillId="0" borderId="0" xfId="0" applyFont="1"/>
    <xf numFmtId="0" fontId="135" fillId="0" borderId="1" xfId="0" applyFont="1" applyBorder="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24" borderId="0" xfId="0" applyFont="1" applyFill="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applyAlignment="1">
      <alignment wrapText="1"/>
    </xf>
    <xf numFmtId="0" fontId="138" fillId="0" borderId="0" xfId="0" applyFont="1" applyAlignment="1">
      <alignment horizontal="left"/>
    </xf>
    <xf numFmtId="0" fontId="139" fillId="0" borderId="0" xfId="0" applyFont="1" applyAlignment="1">
      <alignment horizontal="left"/>
    </xf>
    <xf numFmtId="0" fontId="140" fillId="19" borderId="7" xfId="0" applyFont="1" applyFill="1" applyBorder="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1" fillId="0" borderId="0" xfId="0" applyFont="1" applyAlignment="1">
      <alignment wrapText="1"/>
    </xf>
    <xf numFmtId="0" fontId="142" fillId="0" borderId="0" xfId="0" applyFont="1" applyAlignment="1">
      <alignment wrapText="1"/>
    </xf>
    <xf numFmtId="0" fontId="142" fillId="0" borderId="0" xfId="0" applyFont="1" applyAlignment="1">
      <alignment horizontal="left"/>
    </xf>
    <xf numFmtId="0" fontId="142" fillId="0" borderId="0" xfId="0" applyFont="1"/>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38" fillId="24" borderId="0" xfId="0" applyFont="1" applyFill="1" applyAlignment="1">
      <alignment horizontal="left" vertical="top" wrapText="1"/>
    </xf>
    <xf numFmtId="0" fontId="143" fillId="0" borderId="0" xfId="0" applyFont="1" applyAlignment="1">
      <alignment horizontal="left"/>
    </xf>
    <xf numFmtId="0" fontId="144" fillId="0" borderId="1" xfId="0" applyFont="1" applyBorder="1"/>
    <xf numFmtId="0" fontId="141" fillId="0" borderId="0" xfId="0" applyFont="1" applyAlignment="1">
      <alignment horizontal="center" vertical="center" wrapText="1"/>
    </xf>
    <xf numFmtId="0" fontId="138" fillId="0" borderId="0" xfId="0" quotePrefix="1" applyFont="1" applyAlignment="1">
      <alignment horizontal="left" wrapText="1"/>
    </xf>
    <xf numFmtId="0" fontId="141" fillId="0" borderId="0" xfId="0" applyFont="1" applyAlignment="1">
      <alignment horizontal="left" wrapText="1"/>
    </xf>
    <xf numFmtId="0" fontId="136" fillId="0" borderId="0" xfId="0" applyFont="1" applyAlignment="1">
      <alignment horizontal="left" vertical="top"/>
    </xf>
    <xf numFmtId="0" fontId="136" fillId="0" borderId="0" xfId="0" applyFont="1" applyAlignment="1">
      <alignment horizontal="left" vertical="top" wrapText="1"/>
    </xf>
    <xf numFmtId="0" fontId="138" fillId="0" borderId="7" xfId="0" applyFont="1" applyBorder="1" applyAlignment="1">
      <alignment wrapText="1"/>
    </xf>
    <xf numFmtId="0" fontId="137" fillId="0" borderId="0" xfId="0" applyFont="1" applyAlignment="1">
      <alignment wrapText="1"/>
    </xf>
    <xf numFmtId="0" fontId="137" fillId="0" borderId="0" xfId="0" applyFont="1" applyAlignment="1">
      <alignment horizontal="left" wrapText="1"/>
    </xf>
    <xf numFmtId="0" fontId="145"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xf numFmtId="0" fontId="146" fillId="0" borderId="1" xfId="0" applyFont="1" applyBorder="1"/>
    <xf numFmtId="0" fontId="145" fillId="0" borderId="0" xfId="0" applyFont="1" applyAlignment="1">
      <alignment wrapText="1"/>
    </xf>
    <xf numFmtId="0" fontId="138" fillId="0" borderId="0" xfId="0" applyFont="1" applyAlignment="1">
      <alignment wrapText="1" shrinkToFit="1"/>
    </xf>
    <xf numFmtId="0" fontId="143" fillId="0" borderId="0" xfId="0" applyFont="1" applyAlignment="1">
      <alignment wrapText="1"/>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43" fillId="0" borderId="0" xfId="0" applyFont="1"/>
    <xf numFmtId="0" fontId="147" fillId="0" borderId="0" xfId="13" applyFont="1"/>
    <xf numFmtId="0" fontId="148" fillId="0" borderId="0" xfId="13" applyFont="1"/>
    <xf numFmtId="0" fontId="139" fillId="20" borderId="0" xfId="0" applyFont="1" applyFill="1" applyAlignment="1">
      <alignment wrapText="1"/>
    </xf>
    <xf numFmtId="0" fontId="149" fillId="0" borderId="0" xfId="0" applyFont="1"/>
    <xf numFmtId="0" fontId="138" fillId="0" borderId="0" xfId="0" quotePrefix="1" applyFont="1" applyAlignment="1">
      <alignment wrapText="1"/>
    </xf>
    <xf numFmtId="0" fontId="149" fillId="0" borderId="0" xfId="0" applyFont="1" applyAlignment="1">
      <alignment horizontal="center" wrapText="1"/>
    </xf>
    <xf numFmtId="0" fontId="149" fillId="0" borderId="0" xfId="0" applyFont="1" applyAlignment="1">
      <alignment horizontal="left" vertical="top" wrapText="1"/>
    </xf>
    <xf numFmtId="0" fontId="149" fillId="0" borderId="0" xfId="0" applyFont="1" applyAlignment="1">
      <alignment wrapText="1"/>
    </xf>
    <xf numFmtId="0" fontId="149" fillId="0" borderId="0" xfId="0" applyFont="1" applyAlignment="1">
      <alignment horizontal="left" wrapText="1"/>
    </xf>
    <xf numFmtId="0" fontId="150" fillId="0" borderId="0" xfId="0" applyFont="1"/>
    <xf numFmtId="0" fontId="150" fillId="0" borderId="0" xfId="0" applyFont="1" applyAlignment="1">
      <alignment horizontal="center" vertical="center"/>
    </xf>
    <xf numFmtId="0" fontId="141" fillId="0" borderId="0" xfId="0" applyFont="1" applyAlignment="1">
      <alignment horizontal="left"/>
    </xf>
    <xf numFmtId="0" fontId="141" fillId="0" borderId="0" xfId="0" applyFont="1" applyAlignment="1">
      <alignment horizontal="center" wrapText="1"/>
    </xf>
    <xf numFmtId="0" fontId="141" fillId="0" borderId="0" xfId="0" applyFont="1" applyAlignment="1">
      <alignment horizontal="left" vertical="top" wrapText="1"/>
    </xf>
    <xf numFmtId="0" fontId="138" fillId="19" borderId="7" xfId="0" applyFont="1" applyFill="1" applyBorder="1" applyAlignment="1">
      <alignment wrapText="1"/>
    </xf>
    <xf numFmtId="0" fontId="139" fillId="0" borderId="0" xfId="0" applyFont="1" applyAlignment="1">
      <alignment wrapText="1"/>
    </xf>
    <xf numFmtId="0" fontId="139" fillId="20" borderId="0" xfId="0" applyFont="1" applyFill="1" applyAlignment="1">
      <alignment horizontal="left" vertical="top" wrapText="1"/>
    </xf>
    <xf numFmtId="0" fontId="139" fillId="0" borderId="0" xfId="0" applyFont="1" applyAlignment="1">
      <alignment horizontal="left" vertical="top" wrapText="1"/>
    </xf>
    <xf numFmtId="0" fontId="138" fillId="0" borderId="0" xfId="0" applyFont="1" applyAlignment="1">
      <alignment horizontal="left" vertical="center" wrapText="1"/>
    </xf>
    <xf numFmtId="0" fontId="136" fillId="0" borderId="7" xfId="0" applyFont="1" applyBorder="1" applyAlignment="1">
      <alignment wrapText="1"/>
    </xf>
    <xf numFmtId="0" fontId="137" fillId="0" borderId="0" xfId="0" quotePrefix="1" applyFont="1" applyAlignment="1">
      <alignment horizontal="left" wrapText="1"/>
    </xf>
    <xf numFmtId="0" fontId="137" fillId="0" borderId="0" xfId="0" applyFont="1" applyAlignment="1">
      <alignment horizontal="center" vertical="center" wrapText="1"/>
    </xf>
    <xf numFmtId="0" fontId="137" fillId="19" borderId="7" xfId="0" applyFont="1" applyFill="1" applyBorder="1" applyAlignment="1">
      <alignment wrapText="1"/>
    </xf>
    <xf numFmtId="0" fontId="138" fillId="0" borderId="0" xfId="0" applyFont="1" applyAlignment="1">
      <alignment vertical="top" wrapText="1"/>
    </xf>
    <xf numFmtId="0" fontId="138" fillId="20" borderId="0" xfId="0" applyFont="1" applyFill="1" applyAlignment="1">
      <alignment wrapText="1"/>
    </xf>
    <xf numFmtId="0" fontId="138" fillId="20" borderId="0" xfId="0" applyFont="1" applyFill="1" applyAlignment="1">
      <alignment horizontal="left" vertical="top" wrapText="1"/>
    </xf>
    <xf numFmtId="0" fontId="138" fillId="14" borderId="0" xfId="0" applyFont="1" applyFill="1" applyAlignment="1">
      <alignment wrapText="1"/>
    </xf>
    <xf numFmtId="0" fontId="138" fillId="14" borderId="0" xfId="0" applyFont="1" applyFill="1" applyAlignment="1">
      <alignment horizontal="left"/>
    </xf>
    <xf numFmtId="0" fontId="84" fillId="21" borderId="16" xfId="0" applyFont="1" applyFill="1" applyBorder="1" applyAlignment="1">
      <alignment horizontal="center" vertical="center" wrapText="1"/>
    </xf>
    <xf numFmtId="0" fontId="138" fillId="62" borderId="0" xfId="0" applyFont="1" applyFill="1" applyAlignment="1">
      <alignment wrapText="1"/>
    </xf>
    <xf numFmtId="0" fontId="138" fillId="62" borderId="0" xfId="0" applyFont="1" applyFill="1" applyAlignment="1">
      <alignment horizontal="left"/>
    </xf>
    <xf numFmtId="0" fontId="138" fillId="62" borderId="0" xfId="0" applyFont="1" applyFill="1" applyAlignment="1">
      <alignment horizontal="left" wrapText="1"/>
    </xf>
    <xf numFmtId="0" fontId="138" fillId="62" borderId="0" xfId="0" applyFont="1" applyFill="1" applyAlignment="1">
      <alignment horizontal="center" vertical="center" wrapText="1"/>
    </xf>
    <xf numFmtId="0" fontId="138" fillId="62" borderId="0" xfId="0" applyFont="1" applyFill="1" applyAlignment="1">
      <alignment horizontal="center" wrapText="1"/>
    </xf>
    <xf numFmtId="0" fontId="138" fillId="62" borderId="16" xfId="0" applyFont="1" applyFill="1" applyBorder="1" applyAlignment="1">
      <alignment horizontal="center" wrapText="1"/>
    </xf>
    <xf numFmtId="0" fontId="138" fillId="62" borderId="0" xfId="0" applyFont="1" applyFill="1"/>
    <xf numFmtId="0" fontId="138" fillId="62" borderId="0" xfId="0" applyFont="1" applyFill="1" applyAlignment="1">
      <alignment horizontal="left" vertical="top" wrapText="1"/>
    </xf>
    <xf numFmtId="0" fontId="138" fillId="62" borderId="16" xfId="0" applyFont="1" applyFill="1" applyBorder="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left"/>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63" borderId="16" xfId="0" applyFont="1" applyFill="1" applyBorder="1" applyAlignment="1">
      <alignment horizontal="center" wrapText="1"/>
    </xf>
    <xf numFmtId="0" fontId="5" fillId="0" borderId="0" xfId="0" applyFont="1"/>
    <xf numFmtId="0" fontId="5" fillId="0" borderId="0" xfId="0" applyFont="1" applyAlignment="1">
      <alignment wrapText="1" shrinkToFi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19" borderId="0" xfId="0" applyFont="1" applyFill="1" applyAlignment="1">
      <alignment horizontal="left" wrapText="1"/>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14" fontId="5" fillId="0" borderId="0" xfId="0" applyNumberFormat="1" applyFont="1" applyAlignment="1">
      <alignment horizontal="left"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151" fillId="0" borderId="0" xfId="13"/>
    <xf numFmtId="0" fontId="4" fillId="0" borderId="0" xfId="0" quotePrefix="1" applyFont="1" applyAlignment="1">
      <alignment horizontal="left" wrapText="1"/>
    </xf>
    <xf numFmtId="0" fontId="3" fillId="0" borderId="0" xfId="0" applyFont="1" applyAlignment="1">
      <alignment wrapText="1"/>
    </xf>
    <xf numFmtId="0" fontId="2"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3" fillId="26" borderId="0" xfId="0" applyFont="1" applyFill="1"/>
    <xf numFmtId="0" fontId="153" fillId="0" borderId="1" xfId="0" applyFont="1" applyBorder="1"/>
    <xf numFmtId="0" fontId="152" fillId="0" borderId="0" xfId="0" applyFont="1" applyAlignment="1">
      <alignment vertical="center"/>
    </xf>
    <xf numFmtId="0" fontId="1" fillId="0" borderId="0" xfId="0" applyFont="1" applyAlignment="1">
      <alignment horizontal="left"/>
    </xf>
    <xf numFmtId="0" fontId="59" fillId="26" borderId="0" xfId="0" applyFont="1" applyFill="1"/>
    <xf numFmtId="0" fontId="1" fillId="26" borderId="0" xfId="0" applyFont="1" applyFill="1"/>
    <xf numFmtId="0" fontId="58" fillId="26" borderId="0" xfId="0" applyFont="1" applyFill="1"/>
    <xf numFmtId="0" fontId="61" fillId="26" borderId="0" xfId="0" applyFont="1" applyFill="1"/>
    <xf numFmtId="0" fontId="95" fillId="26" borderId="0" xfId="0" applyFont="1" applyFill="1"/>
    <xf numFmtId="0" fontId="96" fillId="26" borderId="0" xfId="0" applyFont="1" applyFill="1"/>
    <xf numFmtId="0" fontId="2" fillId="0" borderId="0" xfId="0" applyFont="1" applyAlignment="1">
      <alignment horizontal="center" wrapText="1"/>
    </xf>
    <xf numFmtId="0" fontId="63" fillId="0" borderId="0" xfId="0" quotePrefix="1"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62" fillId="23" borderId="0" xfId="0" applyFont="1" applyFill="1" applyAlignment="1">
      <alignment horizontal="center" vertic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114" fillId="23" borderId="0" xfId="0" applyFont="1" applyFill="1" applyAlignment="1">
      <alignment horizontal="center" wrapText="1"/>
    </xf>
    <xf numFmtId="0" fontId="38" fillId="28" borderId="0" xfId="0" applyFont="1" applyFill="1" applyAlignment="1">
      <alignment horizontal="center" vertical="center"/>
    </xf>
    <xf numFmtId="0" fontId="37" fillId="0" borderId="0" xfId="0" applyFont="1" applyAlignment="1">
      <alignment wrapText="1"/>
    </xf>
    <xf numFmtId="0" fontId="116" fillId="34" borderId="0" xfId="0" applyFont="1" applyFill="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2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27" dataDxfId="1826">
  <autoFilter ref="A8:AD20" xr:uid="{EF99425A-BF7C-494D-843B-A436A28F1D50}"/>
  <tableColumns count="30">
    <tableColumn id="26" xr3:uid="{F6E0102F-6A62-4676-8743-12C78DFD5AAE}" name="ID" totalsRowFunction="count" dataDxfId="1825" totalsRowDxfId="1824"/>
    <tableColumn id="34" xr3:uid="{C5C184C6-181D-45CF-A63D-7AEDCADFA43B}" name="Donnée (Niveau 1)" dataDxfId="1823" totalsRowDxfId="1822"/>
    <tableColumn id="1" xr3:uid="{48BA0677-2A51-4516-901D-245A32C9EF11}" name="Donnée (Niveau 2)" totalsRowFunction="count" dataDxfId="1821" totalsRowDxfId="1820"/>
    <tableColumn id="2" xr3:uid="{22B866D0-1B5E-4581-93E5-86229BC69C02}" name="Donnée (Niveau 3)" totalsRowFunction="count" dataDxfId="1819" totalsRowDxfId="1818"/>
    <tableColumn id="3" xr3:uid="{888BC815-3A76-4EEA-B68B-9A9CFFA21AC6}" name="Donnée (Niveau 4)" totalsRowFunction="count" dataDxfId="1817" totalsRowDxfId="1816"/>
    <tableColumn id="4" xr3:uid="{A1D31B95-E51B-44D1-A7C2-8E42F9D33E13}" name="Donnée (Niveau 5)" totalsRowFunction="count" dataDxfId="1815" totalsRowDxfId="1814"/>
    <tableColumn id="5" xr3:uid="{EA6D57DD-52EF-4D70-B539-0505DC6517EC}" name="Donnée (Niveau 6)" totalsRowFunction="count" dataDxfId="1813" totalsRowDxfId="1812"/>
    <tableColumn id="6" xr3:uid="{3FE552E2-2FEF-4E1A-B5DE-F4C21C13A296}" name="Description" totalsRowFunction="count" dataDxfId="1811" totalsRowDxfId="1810"/>
    <tableColumn id="14" xr3:uid="{BE5AEDCA-1CC5-4938-964E-9C68E6A07DC7}" name="Exemples" totalsRowFunction="count" dataDxfId="1809" totalsRowDxfId="1808"/>
    <tableColumn id="13" xr3:uid="{ED5FE47C-9997-4511-9856-83AF83A90171}" name="Fichier XSD" totalsRowFunction="count" dataDxfId="1807" totalsRowDxfId="1806"/>
    <tableColumn id="32" xr3:uid="{5C8C2495-D269-4E47-88B5-00584EF6B484}" name="Balise EMSI" dataDxfId="1805" totalsRowDxfId="1804"/>
    <tableColumn id="7" xr3:uid="{5C4F4C1E-17D3-4C4E-9650-A41F0BBB82B0}" name="Balise NexSIS" totalsRowFunction="count" dataDxfId="1803" totalsRowDxfId="1802"/>
    <tableColumn id="21" xr3:uid="{D8470834-C8F8-4F70-9302-7A4C602B72E6}" name="Nouvelle balise" totalsRowFunction="count" dataDxfId="1801" totalsRowDxfId="1800"/>
    <tableColumn id="8" xr3:uid="{D4E41060-B282-4AE5-8C87-3716CFB70625}" name="Nantes - balise" totalsRowFunction="count" dataDxfId="1799" totalsRowDxfId="1798"/>
    <tableColumn id="15" xr3:uid="{BB0E9A10-45CE-44DE-802C-D3A58D081A2F}" name="Nantes - description" totalsRowFunction="count" dataDxfId="1797" totalsRowDxfId="1796"/>
    <tableColumn id="18" xr3:uid="{8FE17C2A-E229-4B7F-B204-F356EEB4AE45}" name="GT399" totalsRowFunction="count" dataDxfId="1795" totalsRowDxfId="1794"/>
    <tableColumn id="9" xr3:uid="{4C9E2B92-3A78-454F-B9FF-8B97A2EAE3ED}" name="GT399 description" totalsRowFunction="count" dataDxfId="1793" totalsRowDxfId="1792"/>
    <tableColumn id="10" xr3:uid="{CCF33634-CF25-46BD-8DE3-12B24D24D5F8}" name="Priorisation" totalsRowFunction="count" dataDxfId="1791" totalsRowDxfId="1790"/>
    <tableColumn id="11" xr3:uid="{85B3828E-8687-4AA3-88CE-D610FCBDCFDE}" name="Cardinalité" dataDxfId="1789" totalsRowDxfId="1788"/>
    <tableColumn id="27" xr3:uid="{CF8F2F83-80E1-4F34-8CA4-101022C31379}" name="Objet" totalsRowFunction="count" dataDxfId="1787" totalsRowDxfId="1786"/>
    <tableColumn id="12" xr3:uid="{9491E93A-73C3-4214-8227-2A99EABCA3C1}" name="Format (ou type)" totalsRowFunction="count" dataDxfId="1785" totalsRowDxfId="1784"/>
    <tableColumn id="31" xr3:uid="{97801A1D-505C-4F61-ACF5-6EE844F5E23A}" name="Détails de format" dataDxfId="1783" totalsRowDxfId="1782"/>
    <tableColumn id="36" xr3:uid="{62248724-3AC6-48C6-B62F-D3C050A5A08F}" name="15-18" dataDxfId="1781" totalsRowDxfId="1780"/>
    <tableColumn id="35" xr3:uid="{2A6F94A4-B86B-4A8C-8862-6337DBF190B2}" name="15-15" dataDxfId="1779" totalsRowDxfId="1778"/>
    <tableColumn id="37" xr3:uid="{01782744-2942-D140-994A-3D343B0E0342}" name="CUT" dataDxfId="1777" totalsRowDxfId="1776"/>
    <tableColumn id="19" xr3:uid="{B112D546-E236-4723-880E-6D39731D2093}" name="Commentaire Hub Santé" totalsRowFunction="count" dataDxfId="1775" totalsRowDxfId="1774"/>
    <tableColumn id="16" xr3:uid="{E6CB6828-8B65-4F12-95B0-B9304BA135D8}" name="Commentaire Philippe Dreyfus" totalsRowFunction="count" dataDxfId="1773" totalsRowDxfId="1772"/>
    <tableColumn id="33" xr3:uid="{9AEA7D2D-C467-4E16-9414-C9877028EA11}" name="Commentaire FBE" dataDxfId="1771" totalsRowDxfId="1770"/>
    <tableColumn id="17" xr3:uid="{ACE48C56-220E-4341-8BEC-04B45FF1F728}" name="Commentaire Yann Penverne" totalsRowFunction="count" dataDxfId="1769" totalsRowDxfId="1768"/>
    <tableColumn id="20" xr3:uid="{A0AF1313-269D-4060-8F91-417D2F081DEB}" name="NexSIS" totalsRowFunction="custom" dataDxfId="1767" totalsRowDxfId="1766">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5" dataDxfId="1764" totalsRowDxfId="1763">
  <autoFilter ref="A8:AD14" xr:uid="{EF99425A-BF7C-494D-843B-A436A28F1D50}"/>
  <tableColumns count="30">
    <tableColumn id="26" xr3:uid="{D5B2518C-6D8E-6147-8C4F-B866728B3834}" name="ID" totalsRowFunction="count" dataDxfId="1762" totalsRowDxfId="1761"/>
    <tableColumn id="34" xr3:uid="{87148819-B7A5-7947-82EE-7CD825960AED}" name="Donnée (Niveau 1)" dataDxfId="1760" totalsRowDxfId="1759"/>
    <tableColumn id="1" xr3:uid="{D13C8DA4-A6E7-6647-83BF-735A36445504}" name="Donnée (Niveau 2)" totalsRowFunction="count" dataDxfId="1758" totalsRowDxfId="1757"/>
    <tableColumn id="2" xr3:uid="{9844E3D8-484C-674F-A6FE-C5E74C0BECD7}" name="Donnée (Niveau 3)" totalsRowFunction="count" dataDxfId="1756" totalsRowDxfId="1755"/>
    <tableColumn id="3" xr3:uid="{EDEAC3BB-E6E5-6D4A-81D4-0D53BDE32BE7}" name="Donnée (Niveau 4)" totalsRowFunction="count" dataDxfId="1754" totalsRowDxfId="1753"/>
    <tableColumn id="4" xr3:uid="{02D62420-0C0A-4A42-BF62-D538EE277DA2}" name="Donnée (Niveau 5)" totalsRowFunction="count" dataDxfId="1752" totalsRowDxfId="1751"/>
    <tableColumn id="5" xr3:uid="{AEDF2332-EB8E-3F47-A30F-62F4B295DC6E}" name="Donnée (Niveau 6)" totalsRowFunction="count" dataDxfId="1750" totalsRowDxfId="1749"/>
    <tableColumn id="6" xr3:uid="{6B82679A-C79E-B942-87C2-2A9AC62DFE61}" name="Description" totalsRowFunction="count" dataDxfId="1748" totalsRowDxfId="1747"/>
    <tableColumn id="14" xr3:uid="{64EB0DE7-7110-B649-B47F-39D14AB54769}" name="Exemples" totalsRowFunction="count" dataDxfId="1746" totalsRowDxfId="1745"/>
    <tableColumn id="7" xr3:uid="{30859462-25E2-6C4B-8D3C-5F2310CF2710}" name="Balise NexSIS" totalsRowFunction="count" dataDxfId="1744" totalsRowDxfId="1743"/>
    <tableColumn id="21" xr3:uid="{C7789C87-5B0F-9240-95BB-36A6DBBF16F7}" name="Nouvelle balise" totalsRowFunction="count" dataDxfId="1742" totalsRowDxfId="1741"/>
    <tableColumn id="8" xr3:uid="{56A311D2-6944-B44A-BA90-1B44FB783B25}" name="Nantes - balise" totalsRowFunction="count" dataDxfId="1740" totalsRowDxfId="1739"/>
    <tableColumn id="15" xr3:uid="{CC481BC4-1ACF-7849-B03D-7121652EE416}" name="Nantes - description" totalsRowFunction="count" dataDxfId="1738" totalsRowDxfId="1737"/>
    <tableColumn id="18" xr3:uid="{DA3EC825-B94E-6142-B1D1-58F763F6812E}" name="GT399" totalsRowFunction="count" dataDxfId="1736" totalsRowDxfId="1735"/>
    <tableColumn id="9" xr3:uid="{A60F6B9F-CF7A-6F48-A3FD-7FC591506696}" name="GT399 description" totalsRowFunction="count" dataDxfId="1734" totalsRowDxfId="1733"/>
    <tableColumn id="10" xr3:uid="{F183E99A-8936-D242-9E2F-7DF202579449}" name="Priorisation" totalsRowFunction="count" dataDxfId="1732" totalsRowDxfId="1731"/>
    <tableColumn id="11" xr3:uid="{0C55DBEB-B030-EB40-8778-44C43E402B7D}" name="Cardinalité" dataDxfId="1730" totalsRowDxfId="1729"/>
    <tableColumn id="27" xr3:uid="{3EA0014F-1F9E-3346-86AA-D19E79E32F71}" name="Objet" totalsRowFunction="count" dataDxfId="1728" totalsRowDxfId="1727"/>
    <tableColumn id="12" xr3:uid="{A3CD3B4C-97D3-9741-9A73-087C7A9F8936}" name="Format (ou type)" totalsRowFunction="count" dataDxfId="1726" totalsRowDxfId="1725"/>
    <tableColumn id="37" xr3:uid="{3FE45E5F-AD1E-7B48-BE25-BC7327DD16EC}" name="Nomenclature/ énumération" dataDxfId="1724" totalsRowDxfId="1723"/>
    <tableColumn id="31" xr3:uid="{9CB46CA4-597C-5148-8480-F8796E3C5AFD}" name="Détails de format" dataDxfId="1722" totalsRowDxfId="1721"/>
    <tableColumn id="36" xr3:uid="{97A47004-218F-7749-B82B-5B2AEE40A23C}" name="15-18" dataDxfId="1720" totalsRowDxfId="1719"/>
    <tableColumn id="35" xr3:uid="{544CEA0F-DCB5-C64C-9CDE-A40F1906888F}" name="15-15" dataDxfId="1718" totalsRowDxfId="1717"/>
    <tableColumn id="39" xr3:uid="{6DB8C4C4-E592-DA4D-B502-CA1F3A98FF18}" name="CUT" dataDxfId="1716" totalsRowDxfId="1715"/>
    <tableColumn id="19" xr3:uid="{F48E57B7-0080-CD4F-8CC0-D9866BEEABEE}" name="Commentaire Hub Santé" totalsRowFunction="count" dataDxfId="1714" totalsRowDxfId="1713"/>
    <tableColumn id="16" xr3:uid="{93611743-80E2-3A49-9F47-6E81E63C36BC}" name="Commentaire Philippe Dreyfus" totalsRowFunction="count" dataDxfId="1712" totalsRowDxfId="1711"/>
    <tableColumn id="33" xr3:uid="{E8582012-E1AA-5C48-84F3-81E85831EA3D}" name="Commentaire FBE" dataDxfId="1710" totalsRowDxfId="1709"/>
    <tableColumn id="17" xr3:uid="{10CD9342-79AA-B840-BD59-F6A02345EC01}" name="Commentaire Yann Penverne" totalsRowFunction="count" dataDxfId="1708" totalsRowDxfId="1707"/>
    <tableColumn id="20" xr3:uid="{36DD8A92-EC42-2849-A047-5EE0AABF1132}" name="NexSIS" totalsRowFunction="custom" dataDxfId="1706" totalsRowDxfId="1705">
      <totalsRowFormula>SUBTOTAL(103,createCase3[NexSIS])-COUNTIFS(createCase3[NexSIS],"=X")</totalsRowFormula>
    </tableColumn>
    <tableColumn id="22" xr3:uid="{055A2D99-D525-3349-A349-779652E6F495}" name="Métier" totalsRowFunction="custom" dataDxfId="1704" totalsRowDxfId="170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02" dataDxfId="1701" totalsRowDxfId="1700">
  <autoFilter ref="A11:AD191" xr:uid="{EF99425A-BF7C-494D-843B-A436A28F1D50}"/>
  <tableColumns count="30">
    <tableColumn id="26" xr3:uid="{ABF5D23D-E9BE-447B-A48E-850A8FE050AB}" name="ID" totalsRowFunction="count" dataDxfId="1699" totalsRowDxfId="1698"/>
    <tableColumn id="34" xr3:uid="{C603A664-BB7C-4E81-81F5-9AC771B920CE}" name="Donnée (Niveau 1)" dataDxfId="1697" totalsRowDxfId="1696"/>
    <tableColumn id="1" xr3:uid="{985EC22A-699F-4D1C-A0FF-90DCFB6591AE}" name="Donnée (Niveau 2)" totalsRowFunction="count" dataDxfId="1695" totalsRowDxfId="1694"/>
    <tableColumn id="2" xr3:uid="{9726EFFF-17E9-4567-9D61-3FDED4A1439C}" name="Donnée (Niveau 3)" totalsRowFunction="count" dataDxfId="1693" totalsRowDxfId="1692"/>
    <tableColumn id="3" xr3:uid="{DC2A9A2B-BD09-4CA3-892C-4DE6298A5712}" name="Donnée (Niveau 4)" totalsRowFunction="count" dataDxfId="1691" totalsRowDxfId="1690"/>
    <tableColumn id="4" xr3:uid="{B78C276D-8762-4642-9D7D-502A3706006F}" name="Donnée (Niveau 5)" totalsRowFunction="count" dataDxfId="1689" totalsRowDxfId="1688"/>
    <tableColumn id="5" xr3:uid="{E754A894-2972-4273-B6DD-CF0D8D93573D}" name="Donnée (Niveau 6)" totalsRowFunction="count" dataDxfId="1687" totalsRowDxfId="1686"/>
    <tableColumn id="6" xr3:uid="{24AAC4C6-656F-44C0-87E7-A586457237B4}" name="Description" totalsRowFunction="count" dataDxfId="1685" totalsRowDxfId="1684"/>
    <tableColumn id="14" xr3:uid="{5B142435-1C90-4234-8FB8-74C6ED9A57EB}" name="Exemples" totalsRowFunction="count" dataDxfId="1683" totalsRowDxfId="1682"/>
    <tableColumn id="7" xr3:uid="{23939F30-951A-4F60-A1C3-04B73AEA5803}" name="Balise NexSIS" totalsRowFunction="count" dataDxfId="1681" totalsRowDxfId="1680"/>
    <tableColumn id="21" xr3:uid="{DC207162-20F5-49F1-888F-349E9D3CC392}" name="Nouvelle balise" totalsRowFunction="count" dataDxfId="1679" totalsRowDxfId="1678"/>
    <tableColumn id="8" xr3:uid="{7556FAA0-1801-4DD7-900A-EE18363D5E82}" name="Nantes - balise" totalsRowFunction="count" dataDxfId="1677" totalsRowDxfId="1676"/>
    <tableColumn id="15" xr3:uid="{5FB127EE-7452-472C-AB5F-3281FCE1AA29}" name="Nantes - description" totalsRowFunction="count" dataDxfId="1675" totalsRowDxfId="1674"/>
    <tableColumn id="18" xr3:uid="{B55CBC10-E0E1-44C1-8A07-61AE2E43D1CB}" name="GT399" totalsRowFunction="count" dataDxfId="1673" totalsRowDxfId="1672"/>
    <tableColumn id="9" xr3:uid="{ED8CCBEC-AE8D-4416-B493-B3C4C06F7DE9}" name="GT399 description" totalsRowFunction="count" dataDxfId="1671" totalsRowDxfId="1670"/>
    <tableColumn id="10" xr3:uid="{46B3BCFD-A3E1-4528-930E-7787E8879562}" name="Priorisation" totalsRowFunction="count" dataDxfId="1669" totalsRowDxfId="1668"/>
    <tableColumn id="11" xr3:uid="{ABAA3778-8B61-4076-8B61-44A440D6CD31}" name="Cardinalité" dataDxfId="1667" totalsRowDxfId="1666"/>
    <tableColumn id="27" xr3:uid="{E5276C21-A4EF-4884-B4FB-C3E1823816EB}" name="Objet" totalsRowFunction="count" dataDxfId="1665" totalsRowDxfId="1664"/>
    <tableColumn id="12" xr3:uid="{5E7CF984-0D2D-4AB5-8857-24FA22847AFC}" name="Format (ou type)" totalsRowFunction="count" dataDxfId="1663" totalsRowDxfId="1662"/>
    <tableColumn id="37" xr3:uid="{2169D618-3BA4-45CD-952B-3014DC716E45}" name="Nomenclature/ énumération" dataDxfId="1661" totalsRowDxfId="1660"/>
    <tableColumn id="31" xr3:uid="{EC8DCE8F-9583-487D-94F2-441D28009773}" name="Détails de format" dataDxfId="1659" totalsRowDxfId="1658"/>
    <tableColumn id="36" xr3:uid="{2218AE1F-CDAB-423E-B754-D13BA6E01E7D}" name="Exos/RRAMU" dataDxfId="1657" totalsRowDxfId="1656"/>
    <tableColumn id="35" xr3:uid="{CF1EC0D3-4BCA-452A-AF26-36BE082E3351}" name="15-15" dataDxfId="1655" totalsRowDxfId="1654"/>
    <tableColumn id="39" xr3:uid="{4775AE16-DC68-4E34-8344-7B69CEBD7DD8}" name="CUT" dataDxfId="1653" totalsRowDxfId="1652"/>
    <tableColumn id="19" xr3:uid="{8FA91BE2-BC77-4525-BDE0-F6A9933290D7}" name="Commentaire Hub Santé" totalsRowFunction="count" dataDxfId="1651" totalsRowDxfId="1650"/>
    <tableColumn id="16" xr3:uid="{CFE0C64C-3AF3-4ED4-B261-757CDC0E4BAF}" name="Commentaire Philippe Dreyfus" totalsRowFunction="count" dataDxfId="1649" totalsRowDxfId="1648"/>
    <tableColumn id="33" xr3:uid="{DEAB7E62-6BC9-459A-9537-0973D7DAD581}" name="Commentaire FBE" dataDxfId="1647" totalsRowDxfId="1646"/>
    <tableColumn id="17" xr3:uid="{29D9B450-9ECA-42F9-BAF0-F3037CEEF915}" name="Commentaire Yann Penverne" totalsRowFunction="count" dataDxfId="1645" totalsRowDxfId="1644"/>
    <tableColumn id="20" xr3:uid="{DDA0A9DE-8EA2-4BC6-88A9-FC4FC0D98FFE}" name="NexSIS" totalsRowFunction="custom" dataDxfId="1643" totalsRowDxfId="1642">
      <totalsRowFormula>SUBTOTAL(103,createCase142[NexSIS])-COUNTIFS(createCase142[NexSIS],"=X")</totalsRowFormula>
    </tableColumn>
    <tableColumn id="22" xr3:uid="{1E79267D-7033-4469-BFCF-BBE2A69D6108}" name="Métier" totalsRowFunction="custom" dataDxfId="1641" totalsRowDxfId="164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639" dataDxfId="1638" totalsRowDxfId="1637">
  <autoFilter ref="A8:AE194" xr:uid="{EF99425A-BF7C-494D-843B-A436A28F1D50}"/>
  <tableColumns count="31">
    <tableColumn id="26" xr3:uid="{F89F79B0-EC13-4626-8B8B-E72803CF8D7F}" name="ID" totalsRowFunction="count" dataDxfId="1636" totalsRowDxfId="1635">
      <calculatedColumnFormula>ROW()-8</calculatedColumnFormula>
    </tableColumn>
    <tableColumn id="34" xr3:uid="{82D9E408-6E89-6548-8064-32C2C1C49796}" name="Donnée (Niveau 1)" dataDxfId="1634" totalsRowDxfId="1633"/>
    <tableColumn id="1" xr3:uid="{A4D81CB2-5DBF-46A1-831A-3B0CB8713987}" name="Donnée (Niveau 2)" totalsRowFunction="count" dataDxfId="1632" totalsRowDxfId="1631"/>
    <tableColumn id="2" xr3:uid="{70FEA672-42A5-4D50-83E3-20F1DC99F826}" name="Donnée (Niveau 3)" totalsRowFunction="count" dataDxfId="1630" totalsRowDxfId="1629"/>
    <tableColumn id="3" xr3:uid="{E5F546D4-3F7C-49D3-ACAD-5C0AA86EEA72}" name="Donnée (Niveau 4)" totalsRowFunction="count" dataDxfId="1628" totalsRowDxfId="1627"/>
    <tableColumn id="4" xr3:uid="{C36F63D5-6F86-4068-8553-7E11F2FF2E34}" name="Donnée (Niveau 5)" totalsRowFunction="count" dataDxfId="1626" totalsRowDxfId="1625"/>
    <tableColumn id="5" xr3:uid="{BCD32C8B-1BF5-4152-A4E3-856EB454D41F}" name="Donnée (Niveau 6)" totalsRowFunction="count" dataDxfId="1624" totalsRowDxfId="1623"/>
    <tableColumn id="6" xr3:uid="{31AB271A-A79E-4AD6-A425-139013E5C0ED}" name="Description" totalsRowFunction="count" dataDxfId="1622" totalsRowDxfId="1621"/>
    <tableColumn id="14" xr3:uid="{42356E16-5C2C-47EF-96D9-1439EB52D654}" name="Exemples" totalsRowFunction="count" dataDxfId="1620" totalsRowDxfId="1619"/>
    <tableColumn id="7" xr3:uid="{05B3DFF6-BC4E-40A1-862A-0EBD5F2686D8}" name="Balise NexSIS" totalsRowFunction="count" dataDxfId="1618" totalsRowDxfId="1617"/>
    <tableColumn id="21" xr3:uid="{A67EAB5D-C889-4A87-AEDD-CB5D507B5224}" name="Nouvelle balise" totalsRowFunction="count" dataDxfId="1616" totalsRowDxfId="1615"/>
    <tableColumn id="8" xr3:uid="{142E6E6B-2EEA-41C0-969F-103EB7FEE77B}" name="Nantes - balise" totalsRowFunction="count" dataDxfId="1614" totalsRowDxfId="1613"/>
    <tableColumn id="15" xr3:uid="{4B3C95EC-2C41-42CE-9528-75F02E532B07}" name="Nantes - description" totalsRowFunction="count" dataDxfId="1612" totalsRowDxfId="1611"/>
    <tableColumn id="18" xr3:uid="{DD4C49C8-6EEB-4810-B6DF-F5EA0958E68F}" name="GT399" totalsRowFunction="count" dataDxfId="1610" totalsRowDxfId="1609"/>
    <tableColumn id="9" xr3:uid="{1EF347D1-5F3C-455F-B7CC-0411A0A13BA5}" name="GT399 description" totalsRowFunction="count" dataDxfId="1608" totalsRowDxfId="1607"/>
    <tableColumn id="10" xr3:uid="{A688C13F-43B2-4D38-AB61-5A8FA70F8877}" name="Priorisation" totalsRowFunction="count" dataDxfId="1606" totalsRowDxfId="1605"/>
    <tableColumn id="11" xr3:uid="{740E98DF-4145-4688-96B5-1DB2B4C65860}" name="Cardinalité" dataDxfId="1604" totalsRowDxfId="1603"/>
    <tableColumn id="27" xr3:uid="{5362BDCB-F398-463F-807C-5642BE8139A3}" name="Objet" totalsRowFunction="count" dataDxfId="1602" totalsRowDxfId="1601"/>
    <tableColumn id="12" xr3:uid="{F99D40B9-B75A-4B6D-AD14-A9CC94A67A94}" name="Format (ou type)" totalsRowFunction="count" dataDxfId="1600" totalsRowDxfId="1599"/>
    <tableColumn id="37" xr3:uid="{C4249FC6-D549-4A35-98D7-D98FEFD604C7}" name="Nomenclature/ énumération" dataDxfId="1598" totalsRowDxfId="1597"/>
    <tableColumn id="31" xr3:uid="{165DCEEB-09D9-4414-9EB1-071322B65527}" name="Détails de format" dataDxfId="1596" totalsRowDxfId="1595"/>
    <tableColumn id="36" xr3:uid="{DFE77849-E589-4C00-A974-5EA32CAC9950}" name="15-18" dataDxfId="1594" totalsRowDxfId="1593"/>
    <tableColumn id="35" xr3:uid="{6F7422E5-A9F0-4CB5-94CC-23CADED3A1EA}" name="15-15" dataDxfId="1592" totalsRowDxfId="1591"/>
    <tableColumn id="24" xr3:uid="{84A6C4F7-D7B2-45A3-94D6-FA4C63F0BF6D}" name="15-SMUR" dataDxfId="1590" totalsRowDxfId="1589"/>
    <tableColumn id="39" xr3:uid="{D123E456-B227-404D-9075-2C12B6D79281}" name="CUT" dataDxfId="1588" totalsRowDxfId="1587"/>
    <tableColumn id="19" xr3:uid="{0E27CA97-E0CC-4707-8A95-C2EB8B822A50}" name="Commentaire Hub Santé" totalsRowFunction="count" dataDxfId="1586" totalsRowDxfId="1585"/>
    <tableColumn id="16" xr3:uid="{85C90A89-19FA-4640-8DE9-5BC81E29801A}" name="Commentaire Philippe Dreyfus" totalsRowFunction="count" dataDxfId="1584" totalsRowDxfId="1583"/>
    <tableColumn id="33" xr3:uid="{F9B7E469-F267-4217-89F6-2332B9BE9F00}" name="Commentaire FBE" dataDxfId="1582" totalsRowDxfId="1581"/>
    <tableColumn id="17" xr3:uid="{AF1719C0-5CFC-4F9F-8447-1E16DD154E8D}" name="Commentaire Yann Penverne" totalsRowFunction="count" dataDxfId="1580" totalsRowDxfId="1579"/>
    <tableColumn id="20" xr3:uid="{A1AC7405-8CAD-4797-ACD3-A6DB9BD4973A}" name="NexSIS" totalsRowFunction="custom" dataDxfId="1578" totalsRowDxfId="1577">
      <totalsRowFormula>SUBTOTAL(103,createCase[NexSIS])-COUNTIFS(createCase[NexSIS],"=X")</totalsRowFormula>
    </tableColumn>
    <tableColumn id="22" xr3:uid="{BFD15786-BC47-434A-8C58-1A07EC8D4305}" name="Métier" totalsRowFunction="custom" dataDxfId="1576" totalsRowDxfId="1575">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108" totalsRowCount="1" headerRowDxfId="1574" dataDxfId="1573" totalsRowDxfId="1572">
  <autoFilter ref="A8:W107" xr:uid="{C92664FE-ED8F-46D7-9DD5-6F2E0861D6FF}"/>
  <tableColumns count="23">
    <tableColumn id="26" xr3:uid="{62D1D962-435E-445C-8176-6AFEE7ABB964}" name="ID" totalsRowFunction="count" dataDxfId="1571" totalsRowDxfId="1570"/>
    <tableColumn id="34" xr3:uid="{AF99D652-DA31-487A-8CE3-C43A9D0D0F82}" name="Donnée (Niveau 1)" dataDxfId="1569" totalsRowDxfId="1568"/>
    <tableColumn id="1" xr3:uid="{26624729-2378-4BE4-AF94-2AD83420E408}" name="Donnée (Niveau 2)" totalsRowFunction="count" dataDxfId="1567" totalsRowDxfId="1566"/>
    <tableColumn id="2" xr3:uid="{3DF2C155-D187-4F5C-A2F9-29CA2B2A18CC}" name="Donnée (Niveau 3)" totalsRowFunction="count" dataDxfId="1565" totalsRowDxfId="1564"/>
    <tableColumn id="3" xr3:uid="{DD16CD2E-7545-4983-AF64-50A47209731F}" name="Donnée (Niveau 4)" totalsRowFunction="count" dataDxfId="1563" totalsRowDxfId="1562"/>
    <tableColumn id="4" xr3:uid="{9201EFE0-C9BD-490F-B6AA-83311B09262F}" name="Donnée (Niveau 5)" totalsRowFunction="count" dataDxfId="1561" totalsRowDxfId="1560"/>
    <tableColumn id="5" xr3:uid="{20C32895-212D-4F26-B134-FBDF1FD4ED0E}" name="Donnée (Niveau 6)" totalsRowFunction="count" dataDxfId="1559" totalsRowDxfId="1558"/>
    <tableColumn id="6" xr3:uid="{036B2D7E-23E0-4814-B2FB-5C619B25F782}" name="Description" totalsRowFunction="count" dataDxfId="1557" totalsRowDxfId="1556"/>
    <tableColumn id="14" xr3:uid="{51A4E1A3-F3DC-4BAD-9F20-81B65F485A0D}" name="Exemples" totalsRowFunction="count" dataDxfId="1555" totalsRowDxfId="1554"/>
    <tableColumn id="21" xr3:uid="{C6BE7A8E-F875-441C-BFA9-86D71B9EFF88}" name="Balise" totalsRowFunction="count" dataDxfId="1553" totalsRowDxfId="1552"/>
    <tableColumn id="11" xr3:uid="{F10EE65F-1515-4AE2-9211-FD44F3EA5D3E}" name="Cardinalité" dataDxfId="1551" totalsRowDxfId="1550"/>
    <tableColumn id="27" xr3:uid="{B47DCBC0-7B24-497F-8892-323B08A42011}" name="Objet" totalsRowFunction="count" dataDxfId="1549" totalsRowDxfId="1548"/>
    <tableColumn id="12" xr3:uid="{15BDE3A9-E8A9-4EFC-A353-0269A66BC2B2}" name="Format (ou type)" totalsRowFunction="count" dataDxfId="1547" totalsRowDxfId="1546"/>
    <tableColumn id="37" xr3:uid="{046163B9-02C2-4347-B7FB-61E0432AAB68}" name="Nomenclature/ énumération" dataDxfId="1545" totalsRowDxfId="1544"/>
    <tableColumn id="31" xr3:uid="{20E92D64-29A1-4239-93C5-E8F762FFD8DE}" name="Détails de format" dataDxfId="1543" totalsRowDxfId="1542"/>
    <tableColumn id="36" xr3:uid="{636C128D-46D4-443D-9FB6-645B4E8390EC}" name="15-18" dataDxfId="1541" totalsRowDxfId="1540"/>
    <tableColumn id="35" xr3:uid="{3C17CD84-5847-4BD3-990E-46197D8D30CE}" name="15-15" dataDxfId="1539" totalsRowDxfId="1538"/>
    <tableColumn id="39" xr3:uid="{8F5DF9DE-3AC1-4BBF-B05B-904A5EB4D934}" name="CUT" dataDxfId="1537" totalsRowDxfId="1536"/>
    <tableColumn id="19" xr3:uid="{B90DC3CB-85F4-4D23-8DE4-7B4C05AC2236}" name="Commentaire Hub Santé" totalsRowFunction="count" dataDxfId="1535" totalsRowDxfId="1534"/>
    <tableColumn id="16" xr3:uid="{E17F6AB0-4FBD-425F-A071-573AD4BA0F3E}" name="Commentaire Philippe Dreyfus" totalsRowFunction="count" dataDxfId="1533" totalsRowDxfId="1532"/>
    <tableColumn id="33" xr3:uid="{7CFA00D6-8048-42E1-B541-BEA178D54E3E}" name="Commentaire FBE" dataDxfId="1531" totalsRowDxfId="1530"/>
    <tableColumn id="17" xr3:uid="{FC58F8C6-81B4-4955-A593-71BD7E5BDA7A}" name="Commentaire Yann Penverne" totalsRowFunction="count" dataDxfId="1529" totalsRowDxfId="1528"/>
    <tableColumn id="22" xr3:uid="{DB0180C0-781E-4165-87A4-8168655417AB}" name="Métier" totalsRowFunction="custom" dataDxfId="1527" totalsRowDxfId="152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73" totalsRowCount="1" headerRowDxfId="1525" dataDxfId="1524" totalsRowDxfId="1523">
  <autoFilter ref="A8:W72" xr:uid="{C92664FE-ED8F-46D7-9DD5-6F2E0861D6FF}"/>
  <tableColumns count="23">
    <tableColumn id="26" xr3:uid="{3D95D60D-4749-4205-B5A3-C40BC9083DDF}" name="ID" totalsRowFunction="count" dataDxfId="1522" totalsRowDxfId="1521"/>
    <tableColumn id="34" xr3:uid="{F55F9431-FBCC-4C37-BC99-DDE204E6AD66}" name="Donnée (Niveau 1)" dataDxfId="1520" totalsRowDxfId="1519"/>
    <tableColumn id="1" xr3:uid="{7BDE9DBC-8BFF-4962-94C8-303215EF6651}" name="Donnée (Niveau 2)" totalsRowFunction="count" dataDxfId="1518" totalsRowDxfId="1517"/>
    <tableColumn id="2" xr3:uid="{D40563B8-DCFF-4581-97D6-3BC1A593C4AB}" name="Donnée (Niveau 3)" totalsRowFunction="count" dataDxfId="1516" totalsRowDxfId="1515"/>
    <tableColumn id="3" xr3:uid="{25A7848B-AF8E-4993-88F6-92216A238470}" name="Donnée (Niveau 4)" totalsRowFunction="count" dataDxfId="1514" totalsRowDxfId="1513"/>
    <tableColumn id="4" xr3:uid="{AA50B053-891E-46D9-A92A-0E26EF075B7E}" name="Donnée (Niveau 5)" totalsRowFunction="count" dataDxfId="1512" totalsRowDxfId="1511"/>
    <tableColumn id="5" xr3:uid="{58A3E3FB-40F5-40E2-96F6-8C1C4AF04759}" name="Donnée (Niveau 6)" totalsRowFunction="count" dataDxfId="1510" totalsRowDxfId="1509"/>
    <tableColumn id="6" xr3:uid="{C62E45BF-811F-42E7-AB88-572B417F6150}" name="Description" totalsRowFunction="count" dataDxfId="1508" totalsRowDxfId="1507"/>
    <tableColumn id="14" xr3:uid="{F9F87B89-8446-4459-82BE-4CC3FDAE3D24}" name="Exemples" totalsRowFunction="count" dataDxfId="1506" totalsRowDxfId="1505"/>
    <tableColumn id="21" xr3:uid="{48DE3666-C566-4CAB-B0A7-07A3209B6595}" name="Balise" totalsRowFunction="count" dataDxfId="1504" totalsRowDxfId="1503"/>
    <tableColumn id="11" xr3:uid="{FD69FEBC-E70D-44C5-AD2D-C6CC2D1C0D06}" name="Cardinalité" dataDxfId="1502" totalsRowDxfId="1501"/>
    <tableColumn id="27" xr3:uid="{B5A842FA-9CEA-4996-A030-5CA520DDD42D}" name="Objet" totalsRowFunction="count" dataDxfId="1500" totalsRowDxfId="1499"/>
    <tableColumn id="12" xr3:uid="{A04D9211-F25C-4418-9545-A6F2966A3528}" name="Format (ou type)" totalsRowFunction="count" dataDxfId="1498" totalsRowDxfId="1497"/>
    <tableColumn id="37" xr3:uid="{4AA2533B-7EE3-47E8-A3C9-3721487911B2}" name="Nomenclature/ énumération" dataDxfId="1496" totalsRowDxfId="1495"/>
    <tableColumn id="31" xr3:uid="{5F33B9AF-8F57-40C0-B58A-2900055019D0}" name="Détails de format" dataDxfId="1494" totalsRowDxfId="1493"/>
    <tableColumn id="36" xr3:uid="{4350E4CE-9B26-491D-804C-0334C47A43C5}" name="15-18" dataDxfId="1492" totalsRowDxfId="1491"/>
    <tableColumn id="35" xr3:uid="{D25EA6AD-098C-4C6E-94BD-A321CF38C383}" name="15-15" dataDxfId="1490" totalsRowDxfId="1489"/>
    <tableColumn id="39" xr3:uid="{05BE7884-8749-4B81-B356-DDAA0EAB4864}" name="CUT" dataDxfId="1488" totalsRowDxfId="1487"/>
    <tableColumn id="19" xr3:uid="{6A104928-C33B-4AA9-A990-40B6C20E9D80}" name="Commentaire Hub Santé" totalsRowFunction="count" dataDxfId="1486" totalsRowDxfId="1485"/>
    <tableColumn id="16" xr3:uid="{712AA8BE-EBEC-4D34-9BE4-C551609D4A8E}" name="Commentaire Philippe Dreyfus" totalsRowFunction="count" dataDxfId="1484" totalsRowDxfId="1483"/>
    <tableColumn id="33" xr3:uid="{C7EF274F-4008-4396-97F1-6B640D914E6E}" name="Commentaire FBE" dataDxfId="1482" totalsRowDxfId="1481"/>
    <tableColumn id="17" xr3:uid="{BC6A7B64-7E37-4F83-AA3E-8E136D3C025C}" name="Commentaire Yann Penverne" totalsRowFunction="count" dataDxfId="1480" totalsRowDxfId="1479"/>
    <tableColumn id="22" xr3:uid="{FBAE91BA-4332-4036-98CF-545C9190993D}" name="Métier" totalsRowFunction="custom" dataDxfId="1478" totalsRowDxfId="147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76" dataDxfId="1475" totalsRowDxfId="1474">
  <autoFilter ref="A8:W38" xr:uid="{C92664FE-ED8F-46D7-9DD5-6F2E0861D6FF}"/>
  <tableColumns count="23">
    <tableColumn id="26" xr3:uid="{F0BBFE2C-91EC-4F63-8C42-7A13D8DB1773}" name="ID" totalsRowFunction="count" dataDxfId="1473" totalsRowDxfId="1472"/>
    <tableColumn id="34" xr3:uid="{D4146487-94AF-45AE-9337-108D3BA4CEB4}" name="Donnée (Niveau 1)" dataDxfId="1471" totalsRowDxfId="1470"/>
    <tableColumn id="1" xr3:uid="{6249CE60-4860-4AE5-B2FE-DC960F0E9986}" name="Donnée (Niveau 2)" totalsRowFunction="count" dataDxfId="1469" totalsRowDxfId="1468"/>
    <tableColumn id="2" xr3:uid="{C2D3DCAE-6928-4F1C-AF61-C37FEBF17CE7}" name="Donnée (Niveau 3)" totalsRowFunction="count" dataDxfId="1467" totalsRowDxfId="1466"/>
    <tableColumn id="3" xr3:uid="{33216364-1D3C-4C3A-9A87-FDF54DD48221}" name="Donnée (Niveau 4)" totalsRowFunction="count" dataDxfId="1465" totalsRowDxfId="1464"/>
    <tableColumn id="4" xr3:uid="{57EF9CD5-EC70-4A23-A60C-23D9F357C89F}" name="Donnée (Niveau 5)" totalsRowFunction="count" dataDxfId="1463" totalsRowDxfId="1462"/>
    <tableColumn id="5" xr3:uid="{9F84A053-8A83-4A58-AEB1-A4D4BC92B461}" name="Donnée (Niveau 6)" totalsRowFunction="count" dataDxfId="1461" totalsRowDxfId="1460"/>
    <tableColumn id="6" xr3:uid="{D1C161A6-6AE9-4A45-944C-37A17B71ECB9}" name="Description" totalsRowFunction="count" dataDxfId="1459" totalsRowDxfId="1458"/>
    <tableColumn id="14" xr3:uid="{B7506A0E-75D9-44A0-9C02-5DB0ECF2A955}" name="Exemples" totalsRowFunction="count" dataDxfId="1457" totalsRowDxfId="1456"/>
    <tableColumn id="21" xr3:uid="{8064C132-A136-4348-BB46-3374B12E8118}" name="Balise" totalsRowFunction="count" dataDxfId="1455" totalsRowDxfId="1454"/>
    <tableColumn id="11" xr3:uid="{07C5EC80-6F69-4BF2-A52F-A8DC0C68FDD5}" name="Cardinalité" dataDxfId="1453" totalsRowDxfId="1452"/>
    <tableColumn id="27" xr3:uid="{45AE51DB-A6BF-45B0-A5E3-450B57AFF1BE}" name="Objet" totalsRowFunction="count" dataDxfId="1451" totalsRowDxfId="1450"/>
    <tableColumn id="12" xr3:uid="{DDC6828F-2B6C-4E05-87D2-07F4D40557F4}" name="Format (ou type)" totalsRowFunction="count" dataDxfId="1449" totalsRowDxfId="1448"/>
    <tableColumn id="37" xr3:uid="{66657B31-D3ED-45B0-AFA9-C1A1912F21C1}" name="Nomenclature/ énumération" dataDxfId="1447" totalsRowDxfId="1446"/>
    <tableColumn id="31" xr3:uid="{FC0F3951-1CFE-4C1D-96D5-F355E8519DFE}" name="Détails de format" dataDxfId="1445" totalsRowDxfId="1444"/>
    <tableColumn id="36" xr3:uid="{E4D376D5-6C75-44C6-9C5A-2DB0ECCB6D64}" name="15-18" dataDxfId="1443" totalsRowDxfId="1442"/>
    <tableColumn id="35" xr3:uid="{EA11A1BC-8967-40FA-ADCD-0B84F05B4FB7}" name="15-15" dataDxfId="1441" totalsRowDxfId="1440"/>
    <tableColumn id="39" xr3:uid="{D31DD38F-C6EE-4749-A560-C7A57192A678}" name="CUT" dataDxfId="1439" totalsRowDxfId="1438"/>
    <tableColumn id="19" xr3:uid="{B19166B6-0C3E-4F4D-ADFE-C549689DAD0F}" name="Commentaire Hub Santé" totalsRowFunction="count" dataDxfId="1437" totalsRowDxfId="1436"/>
    <tableColumn id="16" xr3:uid="{4463EAB1-8B99-416B-81E7-7BF762EFF67F}" name="Commentaire Philippe Dreyfus" totalsRowFunction="count" dataDxfId="1435" totalsRowDxfId="1434"/>
    <tableColumn id="33" xr3:uid="{AEB9EA63-47DE-4EB1-98A2-28AF16C300B3}" name="Commentaire FBE" dataDxfId="1433" totalsRowDxfId="1432"/>
    <tableColumn id="17" xr3:uid="{A303D711-3B44-411C-AFCC-D94F65BB0726}" name="Commentaire Yann Penverne" totalsRowFunction="count" dataDxfId="1431" totalsRowDxfId="1430"/>
    <tableColumn id="22" xr3:uid="{05D5BA78-9525-42BB-9AA1-997AB030D68E}" name="Métier" totalsRowFunction="custom" dataDxfId="1429" totalsRowDxfId="142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27" dataDxfId="1426" totalsRowDxfId="1425">
  <autoFilter ref="A8:AF73" xr:uid="{63D50B21-49FD-4724-931E-4B74BF8476B1}"/>
  <tableColumns count="32">
    <tableColumn id="26" xr3:uid="{8D5EDC39-215F-4E94-846A-3D4ACA1D2C53}" name="ID" totalsRowFunction="count" dataDxfId="1424" totalsRowDxfId="1423"/>
    <tableColumn id="34" xr3:uid="{207093F4-4D8B-4CEB-9D2D-235D14641525}" name="Donnée (Niveau 1)" dataDxfId="1422" totalsRowDxfId="1421"/>
    <tableColumn id="1" xr3:uid="{9E73ABC5-269F-4BD3-9995-81E72371DAE3}" name="Donnée (Niveau 2)" totalsRowFunction="count" dataDxfId="1420" totalsRowDxfId="1419"/>
    <tableColumn id="2" xr3:uid="{2161A585-4F28-44FE-A023-7DB4D8C14776}" name="Donnée (Niveau 3)" totalsRowFunction="count" dataDxfId="1418" totalsRowDxfId="1417"/>
    <tableColumn id="3" xr3:uid="{B4AC3C84-E90A-41BE-8D7E-B00512446AA0}" name="Donnée (Niveau 4)" totalsRowFunction="count" dataDxfId="1416" totalsRowDxfId="1415"/>
    <tableColumn id="4" xr3:uid="{7625C9EB-D58E-42FE-879B-9F8F2027D9BC}" name="Donnée (Niveau 5)" totalsRowFunction="count" dataDxfId="1414" totalsRowDxfId="1413"/>
    <tableColumn id="5" xr3:uid="{F9A74558-8C8F-45C8-835B-46F0B31B479D}" name="Donnée (Niveau 6)" totalsRowFunction="count" dataDxfId="1412" totalsRowDxfId="1411"/>
    <tableColumn id="6" xr3:uid="{09509801-3591-48A7-8985-CCEA3490DE3C}" name="Description" totalsRowFunction="count" dataDxfId="1410" totalsRowDxfId="1409"/>
    <tableColumn id="14" xr3:uid="{8545E83F-C13A-48FC-82C5-4A224D3A6106}" name="Exemples" totalsRowFunction="count" dataDxfId="1408" totalsRowDxfId="1407"/>
    <tableColumn id="7" xr3:uid="{F7282465-AB67-4D8A-90B4-CAF4CDB5007B}" name="Balise NexSIS" totalsRowFunction="count" dataDxfId="1406" totalsRowDxfId="1405"/>
    <tableColumn id="21" xr3:uid="{44DD35C0-3D58-465E-82FF-70ABB11F29EF}" name="Nouvelle balise" totalsRowFunction="count" dataDxfId="1404" totalsRowDxfId="1403"/>
    <tableColumn id="8" xr3:uid="{8F87BED5-B74C-4B7A-B29D-D91C208A9F73}" name="Nantes - balise" totalsRowFunction="count" dataDxfId="1402" totalsRowDxfId="1401"/>
    <tableColumn id="15" xr3:uid="{718CC66C-29F4-4C63-B0E0-D70789F55F8F}" name="Nantes - description" totalsRowFunction="count" dataDxfId="1400" totalsRowDxfId="1399"/>
    <tableColumn id="18" xr3:uid="{65F92B88-E7A2-45E5-8796-E162FAED8248}" name="GT399" totalsRowFunction="count" dataDxfId="1398" totalsRowDxfId="1397"/>
    <tableColumn id="9" xr3:uid="{A24D6524-4257-4D93-94F9-A3667397DDBA}" name="GT399 description" totalsRowFunction="count" dataDxfId="1396" totalsRowDxfId="1395"/>
    <tableColumn id="10" xr3:uid="{E016D53B-CB5B-4F83-A1DA-7C210BE8E926}" name="Priorisation" totalsRowFunction="count" dataDxfId="1394" totalsRowDxfId="1393"/>
    <tableColumn id="11" xr3:uid="{17AE5B25-E42A-4545-AF36-AE2BF5D231F1}" name="Cardinalité" dataDxfId="1392" totalsRowDxfId="1391"/>
    <tableColumn id="27" xr3:uid="{0646FC2D-E448-497F-9566-96B9E754D7B3}" name="Objet" totalsRowFunction="count" dataDxfId="1390" totalsRowDxfId="1389"/>
    <tableColumn id="12" xr3:uid="{9F463A79-A8A7-456D-BC30-1910D14EEA3A}" name="Format (ou type)" totalsRowFunction="count" dataDxfId="1388" totalsRowDxfId="1387"/>
    <tableColumn id="37" xr3:uid="{B034C9F4-78BE-4F4D-9B79-BA9F5DAB2826}" name="Nomenclature/ énumération" dataDxfId="1386" totalsRowDxfId="1385"/>
    <tableColumn id="31" xr3:uid="{3158C7A2-A99D-4EF2-8BAE-8667747DCF73}" name="Détails de format" dataDxfId="1384" totalsRowDxfId="1383"/>
    <tableColumn id="36" xr3:uid="{89279DA3-D94C-4AAB-B817-DF00FFBA9888}" name="15-RPIS" dataDxfId="1382" totalsRowDxfId="1381"/>
    <tableColumn id="13" xr3:uid="{A70D290D-71CE-4BB5-8E04-3E3B951B7729}" name="15-SMUR" dataDxfId="1380" totalsRowDxfId="1379"/>
    <tableColumn id="23" xr3:uid="{FB137A89-375F-455A-9ADB-F409CB7B19B9}" name="15-18" dataDxfId="1378" totalsRowDxfId="1377"/>
    <tableColumn id="35" xr3:uid="{EE84F553-FEE7-4CD0-89C0-C8DD492F4429}" name="15-TSU" dataDxfId="1376" totalsRowDxfId="1375"/>
    <tableColumn id="39" xr3:uid="{DA320A45-45B6-4963-91DD-917A38D8DF49}" name="CUT" dataDxfId="1374" totalsRowDxfId="1373"/>
    <tableColumn id="19" xr3:uid="{FF109D4E-4787-4AB3-9E15-478656FCDADF}" name="Commentaire Hub Santé" totalsRowFunction="count" dataDxfId="1372" totalsRowDxfId="1371"/>
    <tableColumn id="16" xr3:uid="{642C8AF9-3354-4F6C-A37B-363B64C9780B}" name="Commentaire Philippe Dreyfus" totalsRowFunction="count" dataDxfId="1370" totalsRowDxfId="1369"/>
    <tableColumn id="33" xr3:uid="{44001357-ED08-4953-9C2E-B2302A17E223}" name="Commentaire FBE" dataDxfId="1368" totalsRowDxfId="1367"/>
    <tableColumn id="17" xr3:uid="{D9CE2245-CA19-44A0-94CC-CE702DFB5445}" name="Commentaire Yann Penverne" totalsRowFunction="count" dataDxfId="1366" totalsRowDxfId="1365"/>
    <tableColumn id="20" xr3:uid="{2A0BBAC6-9A77-4C1A-BA6E-777232E44EA6}" name="NexSIS" totalsRowFunction="custom" dataDxfId="1364" totalsRowDxfId="1363">
      <totalsRowFormula>SUBTOTAL(103,createCase2912[NexSIS])-COUNTIFS(createCase2912[NexSIS],"=X")</totalsRowFormula>
    </tableColumn>
    <tableColumn id="22" xr3:uid="{2D3A15A0-662A-48E8-A3A3-1095AE1804CC}" name="Métier" totalsRowFunction="custom" dataDxfId="1362" totalsRowDxfId="1361">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60" dataDxfId="1359" totalsRowDxfId="1358">
  <autoFilter ref="A8:AD92" xr:uid="{61BCAC55-9BDD-436A-8C43-43FA10A8A29F}"/>
  <tableColumns count="30">
    <tableColumn id="26" xr3:uid="{588455DD-C3D5-4460-AC26-09BB83302193}" name="ID" totalsRowFunction="count" dataDxfId="1357" totalsRowDxfId="1356"/>
    <tableColumn id="34" xr3:uid="{75617E3F-38B8-498E-B488-E5382B8D8E59}" name="Donnée (Niveau 1)" dataDxfId="1355" totalsRowDxfId="1354"/>
    <tableColumn id="1" xr3:uid="{90A61A2B-B1CF-4E5B-AC63-E218B3506FE1}" name="Donnée (Niveau 2)" totalsRowFunction="count" dataDxfId="1353" totalsRowDxfId="1352"/>
    <tableColumn id="2" xr3:uid="{40B5ED06-C233-4300-B851-9639491A20EA}" name="Donnée (Niveau 3)" totalsRowFunction="count" dataDxfId="1351" totalsRowDxfId="1350"/>
    <tableColumn id="3" xr3:uid="{FE650810-91F2-43FA-A1A9-4ADEDDF019D9}" name="Donnée (Niveau 4)" totalsRowFunction="count" dataDxfId="1349" totalsRowDxfId="1348"/>
    <tableColumn id="4" xr3:uid="{67B0AC35-FCE9-4B98-A5B5-F79242422DED}" name="Donnée (Niveau 5)" totalsRowFunction="count" dataDxfId="1347" totalsRowDxfId="1346"/>
    <tableColumn id="5" xr3:uid="{5584FBA0-8C9A-4B74-996C-489E5B6D8B31}" name="Donnée (Niveau 6)" totalsRowFunction="count" dataDxfId="1345" totalsRowDxfId="1344"/>
    <tableColumn id="6" xr3:uid="{B561E47E-0EF4-4741-9318-11ED52CE2081}" name="Description" totalsRowFunction="count" dataDxfId="1343" totalsRowDxfId="1342"/>
    <tableColumn id="14" xr3:uid="{BCB241CF-864B-404B-9457-5CFCE283A52E}" name="Exemples" totalsRowFunction="count" dataDxfId="1341" totalsRowDxfId="1340"/>
    <tableColumn id="7" xr3:uid="{EAF17525-FE29-430A-A520-5F864853ED00}" name="Balise NexSIS" totalsRowFunction="count" dataDxfId="1339" totalsRowDxfId="1338"/>
    <tableColumn id="21" xr3:uid="{D0BFFE6C-4225-46D0-B895-F3676779BA23}" name="Nouvelle balise" totalsRowFunction="count" dataDxfId="1337" totalsRowDxfId="1336"/>
    <tableColumn id="8" xr3:uid="{3895610D-D4D5-42BF-BCF9-30A1A3C697D5}" name="Nantes - balise" totalsRowFunction="count" dataDxfId="1335" totalsRowDxfId="1334"/>
    <tableColumn id="15" xr3:uid="{A4C3AF04-789D-45AA-AF75-181EE5D3C889}" name="Nantes - description" totalsRowFunction="count" dataDxfId="1333" totalsRowDxfId="1332"/>
    <tableColumn id="18" xr3:uid="{0B319C5E-2B1A-48A1-AB5B-565B289E8E5A}" name="GT399" totalsRowFunction="count" dataDxfId="1331" totalsRowDxfId="1330"/>
    <tableColumn id="9" xr3:uid="{3270362B-AE6D-4A4F-9B53-9B4705420332}" name="GT399 description" totalsRowFunction="count" dataDxfId="1329" totalsRowDxfId="1328"/>
    <tableColumn id="10" xr3:uid="{7DFD36C3-C87A-40C8-A097-E0E6D15F31FF}" name="Priorisation" totalsRowFunction="count" dataDxfId="1327" totalsRowDxfId="1326"/>
    <tableColumn id="11" xr3:uid="{830A5A92-5BDB-4DBC-B7BB-71ACF59E0F86}" name="Cardinalité" dataDxfId="1325" totalsRowDxfId="1324"/>
    <tableColumn id="27" xr3:uid="{84308AE7-7DC0-4DF5-B1F2-D62629FB9721}" name="Objet" totalsRowFunction="count" dataDxfId="1323" totalsRowDxfId="1322"/>
    <tableColumn id="12" xr3:uid="{BC7634C4-D51C-4D1D-A74D-CA61CA757208}" name="Format (ou type)" totalsRowFunction="count" dataDxfId="1321" totalsRowDxfId="1320"/>
    <tableColumn id="37" xr3:uid="{66BD417D-8F82-43EE-8B74-84DF4CC46C92}" name="Nomenclature/ énumération" dataDxfId="1319" totalsRowDxfId="1318"/>
    <tableColumn id="31" xr3:uid="{57E65586-98BD-4335-934F-A093282E1FEE}" name="Détails de format" dataDxfId="1317" totalsRowDxfId="1316"/>
    <tableColumn id="36" xr3:uid="{8151D5CE-9DBC-4230-BFCD-A109E5501497}" name="15-18" dataDxfId="1315" totalsRowDxfId="1314"/>
    <tableColumn id="35" xr3:uid="{B2C9F5A2-91F5-468B-AE17-940BE1DE3870}" name="15-SMUR" dataDxfId="1313" totalsRowDxfId="1312"/>
    <tableColumn id="39" xr3:uid="{81AAA84E-9D2F-4ADE-9D78-C7DB3A5A2ACF}" name="15-ATSU" dataDxfId="1311" totalsRowDxfId="1310"/>
    <tableColumn id="19" xr3:uid="{0F82E793-70E1-4AE5-ACE7-7E8EB5091B93}" name="Commentaire Hub Santé" totalsRowFunction="count" dataDxfId="1309" totalsRowDxfId="1308"/>
    <tableColumn id="16" xr3:uid="{C59347C9-5FCC-40A9-8926-CA2A963211D3}" name="Commentaire Philippe Dreyfus" totalsRowFunction="count" dataDxfId="1307" totalsRowDxfId="1306"/>
    <tableColumn id="33" xr3:uid="{61C64199-FD5A-477C-9F67-38D22581EECF}" name="Commentaire FBE" dataDxfId="1305" totalsRowDxfId="1304"/>
    <tableColumn id="17" xr3:uid="{E78A9C85-C797-4A18-8685-52FDE2B659CA}" name="Commentaire Yann Penverne" totalsRowFunction="count" dataDxfId="1303" totalsRowDxfId="1302"/>
    <tableColumn id="20" xr3:uid="{F9D1F989-7BDE-4BE2-8178-8D906FAA358D}" name="NexSIS" totalsRowFunction="custom" dataDxfId="1301" totalsRowDxfId="1300">
      <totalsRowFormula>SUBTOTAL(103,createCase215[NexSIS])-COUNTIFS(createCase215[NexSIS],"=X")</totalsRowFormula>
    </tableColumn>
    <tableColumn id="22" xr3:uid="{736803F3-8344-4B8F-A1B7-881CC3FA1483}" name="Métier" totalsRowFunction="custom" dataDxfId="1299" totalsRowDxfId="129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97" dataDxfId="1296" totalsRowDxfId="1295">
  <autoFilter ref="A8:AF64" xr:uid="{35EA0160-5939-4AFE-BAAE-8243018C4F97}"/>
  <tableColumns count="32">
    <tableColumn id="26" xr3:uid="{12D8CEB3-E681-43DF-BEC0-6C291A8D8329}" name="ID" totalsRowFunction="count" dataDxfId="1294" totalsRowDxfId="1293"/>
    <tableColumn id="34" xr3:uid="{9EE009C3-D24E-469A-A94A-F3A00D5DDB8B}" name="Donnée (Niveau 1)" dataDxfId="1292" totalsRowDxfId="1291"/>
    <tableColumn id="1" xr3:uid="{B7EC5B63-675D-4F31-B76D-3E5B9E37F078}" name="Donnée (Niveau 2)" totalsRowFunction="count" dataDxfId="1290" totalsRowDxfId="1289"/>
    <tableColumn id="2" xr3:uid="{5B57BF21-F87F-460E-ACB7-9BCE55E6C176}" name="Donnée (Niveau 3)" totalsRowFunction="count" dataDxfId="1288" totalsRowDxfId="1287"/>
    <tableColumn id="3" xr3:uid="{8520709C-ABA8-4102-B671-D70267716998}" name="Donnée (Niveau 4)" totalsRowFunction="count" dataDxfId="1286" totalsRowDxfId="1285"/>
    <tableColumn id="4" xr3:uid="{94B80BD7-3514-45E7-8B9D-A5DC5D37E118}" name="Donnée (Niveau 5)" totalsRowFunction="count" dataDxfId="1284" totalsRowDxfId="1283"/>
    <tableColumn id="5" xr3:uid="{F774375F-2786-4A73-8C43-B5EB8D703C0F}" name="Donnée (Niveau 6)" totalsRowFunction="count" dataDxfId="1282" totalsRowDxfId="1281"/>
    <tableColumn id="23" xr3:uid="{338CDAC6-AC89-46E4-AF8E-187CA0315B6E}" name="Colonne2" dataDxfId="1280" totalsRowDxfId="1279"/>
    <tableColumn id="13" xr3:uid="{5043CFEE-E3A2-40E9-89E2-B8C2A1E632D2}" name="Colonne1" dataDxfId="1278" totalsRowDxfId="1277"/>
    <tableColumn id="6" xr3:uid="{C95E5171-3260-402B-86BF-C67DF056D407}" name="Description" totalsRowFunction="count" dataDxfId="1276" totalsRowDxfId="1275"/>
    <tableColumn id="14" xr3:uid="{067837E0-4917-486E-9C27-F725A2C59FCC}" name="Exemples" totalsRowFunction="count" dataDxfId="1274" totalsRowDxfId="1273"/>
    <tableColumn id="7" xr3:uid="{47E5D71A-AC82-4F55-8E27-563593D3B2F2}" name="Balise NexSIS" totalsRowFunction="count" dataDxfId="1272" totalsRowDxfId="1271"/>
    <tableColumn id="21" xr3:uid="{48DFB3FE-D2A7-4950-A487-0263E812B718}" name="Nouvelle balise" totalsRowFunction="count" dataDxfId="1270" totalsRowDxfId="1269"/>
    <tableColumn id="8" xr3:uid="{23093890-1C60-4E05-B2F8-363E069FD671}" name="Nantes - balise" totalsRowFunction="count" dataDxfId="1268" totalsRowDxfId="1267"/>
    <tableColumn id="15" xr3:uid="{8DC442E9-7D57-46C9-A861-01C2491324E2}" name="Nantes - description" totalsRowFunction="count" dataDxfId="1266" totalsRowDxfId="1265"/>
    <tableColumn id="18" xr3:uid="{57F2ED8D-3700-461C-82A4-8C8C841C0155}" name="GT399" totalsRowFunction="count" dataDxfId="1264" totalsRowDxfId="1263"/>
    <tableColumn id="9" xr3:uid="{45CB5E5C-D372-4A26-AF5B-2DA6114D7886}" name="GT399 description" totalsRowFunction="count" dataDxfId="1262" totalsRowDxfId="1261"/>
    <tableColumn id="10" xr3:uid="{00C96956-9EC8-4735-8013-245FC44ED807}" name="Priorisation" totalsRowFunction="count" dataDxfId="1260" totalsRowDxfId="1259"/>
    <tableColumn id="11" xr3:uid="{EF3C732C-A2D6-463A-85FD-D8AA0C9B50F6}" name="Cardinalité" dataDxfId="1258" totalsRowDxfId="1257"/>
    <tableColumn id="27" xr3:uid="{1B7324D2-64BE-4C9B-A6EE-8283085CB7EC}" name="Objet" totalsRowFunction="count" dataDxfId="1256" totalsRowDxfId="1255"/>
    <tableColumn id="12" xr3:uid="{346BC643-C741-4ED3-B94E-9C4FB69ED0A9}" name="Format (ou type)" totalsRowFunction="count" dataDxfId="1254" totalsRowDxfId="1253"/>
    <tableColumn id="37" xr3:uid="{BE51494B-A6D7-451B-9A84-3ECED33214DA}" name="Nomenclature/ énumération" dataDxfId="1252" totalsRowDxfId="1251"/>
    <tableColumn id="31" xr3:uid="{6BD336ED-7D35-4C80-AE8F-19525394188D}" name="Détails de format" dataDxfId="1250" totalsRowDxfId="1249"/>
    <tableColumn id="36" xr3:uid="{E5F8BD0D-97FB-4023-B64F-B4F8A90F6ADA}" name="15-SMUR" dataDxfId="1248" totalsRowDxfId="1247"/>
    <tableColumn id="35" xr3:uid="{45734523-870D-44C5-B243-A03765CD1CDD}" name="15-XX" dataDxfId="1246" totalsRowDxfId="1245"/>
    <tableColumn id="39" xr3:uid="{F8B31559-1068-4F01-BFEB-663EA0804A93}" name="CUT" dataDxfId="1244" totalsRowDxfId="1243"/>
    <tableColumn id="19" xr3:uid="{B4C5005C-0D3A-4440-A4BD-B2D49E8D7DD6}" name="Commentaire Hub Santé" totalsRowFunction="count" dataDxfId="1242" totalsRowDxfId="1241"/>
    <tableColumn id="16" xr3:uid="{8AC22362-8626-468F-AB79-BB4DB6E31CD3}" name="Commentaire Philippe Dreyfus" totalsRowFunction="count" dataDxfId="1240" totalsRowDxfId="1239"/>
    <tableColumn id="33" xr3:uid="{D9D4C6BB-6562-473E-8C63-13A3EDF78820}" name="Commentaire FBE" dataDxfId="1238" totalsRowDxfId="1237"/>
    <tableColumn id="17" xr3:uid="{11394A71-F820-4495-9AD4-2BF85E5B2920}" name="Commentaire Yann Penverne" totalsRowFunction="count" dataDxfId="1236" totalsRowDxfId="1235"/>
    <tableColumn id="20" xr3:uid="{036A98E5-4C02-415A-989D-802A776C391D}" name="NexSIS" totalsRowFunction="custom" dataDxfId="1234" totalsRowDxfId="1233">
      <totalsRowFormula>SUBTOTAL(103,createCase16[NexSIS])-COUNTIFS(createCase16[NexSIS],"=X")</totalsRowFormula>
    </tableColumn>
    <tableColumn id="22" xr3:uid="{307F1363-FE7C-48AC-ADD9-C3A2A561630D}" name="Métier" totalsRowFunction="custom" dataDxfId="1232" totalsRowDxfId="12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30" dataDxfId="1229" totalsRowDxfId="1228">
  <autoFilter ref="A8:AD14" xr:uid="{F3595FED-2D23-43E0-82AA-4A679D9E25EC}"/>
  <tableColumns count="30">
    <tableColumn id="26" xr3:uid="{1FA9DD08-C96F-4AE2-8207-3C37C2625ABE}" name="ID" totalsRowFunction="count" dataDxfId="1227" totalsRowDxfId="1226"/>
    <tableColumn id="34" xr3:uid="{795EBD09-E696-417D-A399-6AF56CB38FFE}" name="Donnée (Niveau 1)" dataDxfId="1225" totalsRowDxfId="1224"/>
    <tableColumn id="1" xr3:uid="{5D55C6A7-D3C8-4B4F-962B-D684CC469CD7}" name="Donnée (Niveau 2)" totalsRowFunction="count" dataDxfId="1223" totalsRowDxfId="1222"/>
    <tableColumn id="2" xr3:uid="{6064AA15-6125-4E52-A059-BCD0F891AC4D}" name="Donnée (Niveau 3)" totalsRowFunction="count" dataDxfId="1221" totalsRowDxfId="1220"/>
    <tableColumn id="3" xr3:uid="{C4094AB5-565D-4563-9A98-4BAC24C8C03F}" name="Donnée (Niveau 4)" totalsRowFunction="count" dataDxfId="1219" totalsRowDxfId="1218"/>
    <tableColumn id="4" xr3:uid="{FDFD5534-55B3-462C-A013-1AF4EEFC7A0E}" name="Donnée (Niveau 5)" totalsRowFunction="count" dataDxfId="1217" totalsRowDxfId="1216"/>
    <tableColumn id="5" xr3:uid="{4C7DDDEF-FB5D-40CE-A24D-1069A6180C9C}" name="Donnée (Niveau 6)" totalsRowFunction="count" dataDxfId="1215" totalsRowDxfId="1214"/>
    <tableColumn id="6" xr3:uid="{BDC8426F-031A-4500-84AD-15FC39F3F6CE}" name="Description" totalsRowFunction="count" dataDxfId="1213" totalsRowDxfId="1212"/>
    <tableColumn id="14" xr3:uid="{1BD518AA-08F2-4CB0-853F-ED4258E389B3}" name="Exemples" totalsRowFunction="count" dataDxfId="1211" totalsRowDxfId="1210"/>
    <tableColumn id="7" xr3:uid="{34980826-8C15-43DE-AC2D-D8B45029291F}" name="Balise NexSIS" totalsRowFunction="count" dataDxfId="1209" totalsRowDxfId="1208"/>
    <tableColumn id="21" xr3:uid="{773DD795-C5AD-4B15-84FB-8DE01F1F60C4}" name="Nouvelle balise" totalsRowFunction="count" dataDxfId="1207" totalsRowDxfId="1206"/>
    <tableColumn id="8" xr3:uid="{7EEA980C-947D-475D-9893-55AE50A34AE8}" name="Nantes - balise" totalsRowFunction="count" dataDxfId="1205" totalsRowDxfId="1204"/>
    <tableColumn id="15" xr3:uid="{151091E7-82F7-490D-BF28-3C8435A09341}" name="Nantes - description" totalsRowFunction="count" dataDxfId="1203" totalsRowDxfId="1202"/>
    <tableColumn id="18" xr3:uid="{BDE79025-50B5-46A2-A136-ACCCF4ADD26F}" name="GT399" totalsRowFunction="count" dataDxfId="1201" totalsRowDxfId="1200"/>
    <tableColumn id="9" xr3:uid="{C314D2A3-1B1F-46CA-87E0-4413BDD02CA7}" name="GT399 description" totalsRowFunction="count" dataDxfId="1199" totalsRowDxfId="1198"/>
    <tableColumn id="10" xr3:uid="{0C3B1690-50DF-4DF0-8303-94ED4A082730}" name="Priorisation" totalsRowFunction="count" dataDxfId="1197" totalsRowDxfId="1196"/>
    <tableColumn id="11" xr3:uid="{CF28EC3A-4C91-435F-AC27-1982AA8ADD1D}" name="Cardinalité" dataDxfId="1195" totalsRowDxfId="1194"/>
    <tableColumn id="27" xr3:uid="{A2A017CB-AD8E-44B3-8642-D11115614E70}" name="Objet" totalsRowFunction="count" dataDxfId="1193" totalsRowDxfId="1192"/>
    <tableColumn id="12" xr3:uid="{66EFD264-E68A-4187-98CB-316B01B4417B}" name="Format (ou type)" totalsRowFunction="count" dataDxfId="1191" totalsRowDxfId="1190"/>
    <tableColumn id="37" xr3:uid="{EE16CD08-1554-426C-9970-EB455A6E91CE}" name="Nomenclature/ énumération" dataDxfId="1189" totalsRowDxfId="1188"/>
    <tableColumn id="31" xr3:uid="{2C55E942-315D-4196-88AC-22B3956DA9E4}" name="Détails de format" dataDxfId="1187" totalsRowDxfId="1186"/>
    <tableColumn id="36" xr3:uid="{4457D8CC-EA04-48F7-94E1-5038866A5C40}" name="15-18" dataDxfId="1185" totalsRowDxfId="1184"/>
    <tableColumn id="35" xr3:uid="{DE6F3E1D-4E7D-4614-B0F4-FBCC8B26E17F}" name="15-15" dataDxfId="1183" totalsRowDxfId="1182"/>
    <tableColumn id="39" xr3:uid="{ED0D760B-A01B-4FCE-968A-DF8FB318720F}" name="CUT" dataDxfId="1181" totalsRowDxfId="1180"/>
    <tableColumn id="19" xr3:uid="{13987337-997C-423C-8C6C-CD2A636B3191}" name="Commentaire Hub Santé" totalsRowFunction="count" dataDxfId="1179" totalsRowDxfId="1178"/>
    <tableColumn id="16" xr3:uid="{2E666105-7978-4AB4-BD35-48C364391E38}" name="Commentaire Philippe Dreyfus" totalsRowFunction="count" dataDxfId="1177" totalsRowDxfId="1176"/>
    <tableColumn id="33" xr3:uid="{59ED82FB-9F32-4B0C-92AF-B11030B269C4}" name="Commentaire FBE" dataDxfId="1175" totalsRowDxfId="1174"/>
    <tableColumn id="17" xr3:uid="{FF32A60F-0401-427C-85E9-AF6C668D67E5}" name="Commentaire Yann Penverne" totalsRowFunction="count" dataDxfId="1173" totalsRowDxfId="1172"/>
    <tableColumn id="20" xr3:uid="{4C3C4242-9715-4D3F-8678-E2DF7E298B48}" name="NexSIS" totalsRowFunction="custom" dataDxfId="1171" totalsRowDxfId="1170">
      <totalsRowFormula>SUBTOTAL(103,createCase291217[NexSIS])-COUNTIFS(createCase291217[NexSIS],"=X")</totalsRowFormula>
    </tableColumn>
    <tableColumn id="22" xr3:uid="{89A21B40-369F-479D-8124-13571B8DC460}" name="Métier" totalsRowFunction="custom" dataDxfId="1169" totalsRowDxfId="1168">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67" dataDxfId="1166" totalsRowDxfId="1165">
  <autoFilter ref="A8:AD18" xr:uid="{3932ADEA-DC88-4A0F-8DAC-A587FD7E4148}"/>
  <tableColumns count="30">
    <tableColumn id="26" xr3:uid="{3299B1BE-9E8D-4297-8D33-E8B4E6314998}" name="ID" totalsRowFunction="count" dataDxfId="1164" totalsRowDxfId="1163"/>
    <tableColumn id="34" xr3:uid="{943EB1AA-FC87-47D8-9208-417FE7A33ACF}" name="Donnée (Niveau 1)" dataDxfId="1162" totalsRowDxfId="1161"/>
    <tableColumn id="1" xr3:uid="{9AB0B7F6-617C-49F5-8E21-C93976E9DCDA}" name="Donnée (Niveau 2)" totalsRowFunction="count" dataDxfId="1160" totalsRowDxfId="1159"/>
    <tableColumn id="2" xr3:uid="{A48A81EF-3C17-489D-BCD8-5B425E174DCF}" name="Donnée (Niveau 3)" totalsRowFunction="count" dataDxfId="1158" totalsRowDxfId="1157"/>
    <tableColumn id="3" xr3:uid="{AEF972B8-4C2B-48DE-9661-295612B8D9D4}" name="Donnée (Niveau 4)" totalsRowFunction="count" dataDxfId="1156" totalsRowDxfId="1155"/>
    <tableColumn id="4" xr3:uid="{3788DC23-8937-4CF6-BF8E-302839D5FFDD}" name="Donnée (Niveau 5)" totalsRowFunction="count" dataDxfId="1154" totalsRowDxfId="1153"/>
    <tableColumn id="5" xr3:uid="{52D81477-ABE6-4966-B95A-C02F570AE73A}" name="Donnée (Niveau 6)" totalsRowFunction="count" dataDxfId="1152" totalsRowDxfId="1151"/>
    <tableColumn id="6" xr3:uid="{8CBF540E-BEA4-4436-8262-A7C687CE3E2D}" name="Description" totalsRowFunction="count" dataDxfId="1150" totalsRowDxfId="1149"/>
    <tableColumn id="14" xr3:uid="{64D795F4-1995-494F-810E-260DF2C5085A}" name="Exemples" totalsRowFunction="count" dataDxfId="1148" totalsRowDxfId="1147"/>
    <tableColumn id="7" xr3:uid="{D6B3F761-7C6E-417A-9BDD-696632C9F5FF}" name="Balise NexSIS" totalsRowFunction="count" dataDxfId="1146" totalsRowDxfId="1145"/>
    <tableColumn id="21" xr3:uid="{9DFC9AE6-5781-4CF5-9259-45DCFD672294}" name="Nouvelle balise" totalsRowFunction="count" dataDxfId="1144" totalsRowDxfId="1143"/>
    <tableColumn id="8" xr3:uid="{01EECBEF-753B-4F59-99A4-4790E47E73EE}" name="Nantes - balise" totalsRowFunction="count" dataDxfId="1142" totalsRowDxfId="1141"/>
    <tableColumn id="15" xr3:uid="{0A856445-1DFB-47A0-8F98-1BB704EBE9BB}" name="Nantes - description" totalsRowFunction="count" dataDxfId="1140" totalsRowDxfId="1139"/>
    <tableColumn id="18" xr3:uid="{C7281F1D-46DF-4F03-B261-CAA071B10445}" name="GT399" totalsRowFunction="count" dataDxfId="1138" totalsRowDxfId="1137"/>
    <tableColumn id="9" xr3:uid="{8F75A270-1699-45B9-AEE8-46DC9C103E9A}" name="GT399 description" totalsRowFunction="count" dataDxfId="1136" totalsRowDxfId="1135"/>
    <tableColumn id="10" xr3:uid="{C4EF9828-8BEA-45BA-9358-37C041F8BE93}" name="Priorisation" totalsRowFunction="count" dataDxfId="1134" totalsRowDxfId="1133"/>
    <tableColumn id="11" xr3:uid="{C8A1EB70-9D5E-41CB-888E-94DB682F73EE}" name="Cardinalité" dataDxfId="1132" totalsRowDxfId="1131"/>
    <tableColumn id="27" xr3:uid="{CA1C1D4B-6AA0-4DEB-8946-D2D88578F7E3}" name="Objet" totalsRowFunction="count" dataDxfId="1130" totalsRowDxfId="1129"/>
    <tableColumn id="12" xr3:uid="{DE654E76-8FBA-4354-9CF8-6E6A462E6409}" name="Format (ou type)" totalsRowFunction="count" dataDxfId="1128" totalsRowDxfId="1127"/>
    <tableColumn id="37" xr3:uid="{C96CA3D7-42EC-4F04-A68A-7444B82822C8}" name="Nomenclature/ énumération" dataDxfId="1126" totalsRowDxfId="1125"/>
    <tableColumn id="31" xr3:uid="{D0A863DE-C408-4007-8ED1-035E6F8C1949}" name="Détails de format" dataDxfId="1124" totalsRowDxfId="1123"/>
    <tableColumn id="36" xr3:uid="{4FBDDCB5-6890-404E-AF57-163DA21D490D}" name="15-18" dataDxfId="1122" totalsRowDxfId="1121"/>
    <tableColumn id="35" xr3:uid="{31AA9CC8-C176-428C-BF54-6A11D6D81BB2}" name="15-15" dataDxfId="1120" totalsRowDxfId="1119"/>
    <tableColumn id="39" xr3:uid="{8866D17E-800C-4E85-BE99-1E028619BE67}" name="CUT" dataDxfId="1118" totalsRowDxfId="1117"/>
    <tableColumn id="19" xr3:uid="{89AE86E7-D981-4E55-B036-1545CE5A0149}" name="Commentaire Hub Santé" totalsRowFunction="count" dataDxfId="1116" totalsRowDxfId="1115"/>
    <tableColumn id="16" xr3:uid="{ACDAA173-B451-4B80-A3E5-E5A1D928393F}" name="Commentaire Philippe Dreyfus" totalsRowFunction="count" dataDxfId="1114" totalsRowDxfId="1113"/>
    <tableColumn id="33" xr3:uid="{9B4758BD-1388-4079-8A50-1F8C39538EDF}" name="Commentaire FBE" dataDxfId="1112" totalsRowDxfId="1111"/>
    <tableColumn id="17" xr3:uid="{BF13D23C-C019-4EEE-96CD-540F8E568157}" name="Commentaire Yann Penverne" totalsRowFunction="count" dataDxfId="1110" totalsRowDxfId="1109"/>
    <tableColumn id="20" xr3:uid="{CA95465C-6ED7-43BD-96F7-66CA68FFA6DF}" name="NexSIS" totalsRowFunction="custom" dataDxfId="1108" totalsRowDxfId="1107">
      <totalsRowFormula>SUBTOTAL(103,createCase29[NexSIS])-COUNTIFS(createCase29[NexSIS],"=X")</totalsRowFormula>
    </tableColumn>
    <tableColumn id="22" xr3:uid="{A91321AB-D5A1-492C-80AF-94204824579D}" name="Métier" totalsRowFunction="custom" dataDxfId="1106" totalsRowDxfId="1105">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04">
  <autoFilter ref="A8:W23" xr:uid="{EEF68223-2157-47F6-9133-264D671F0942}"/>
  <tableColumns count="23">
    <tableColumn id="1" xr3:uid="{0308532B-296F-49D7-B76E-23948A2F1FAE}" name="ID" totalsRowFunction="count" dataDxfId="1103" totalsRowDxfId="1102"/>
    <tableColumn id="2" xr3:uid="{4E5CA3CD-74C0-41D7-A064-93B29A44F6EA}" name="Donnée (Niveau 1)" totalsRowFunction="custom" dataDxfId="1101" totalsRowDxfId="1100">
      <totalsRowFormula>SUBTOTAL(103,Tableau3[Donnée (Niveau 1)])</totalsRowFormula>
    </tableColumn>
    <tableColumn id="3" xr3:uid="{099F4D11-28E8-482A-B443-FA0B35F69A5A}" name="Donnée (Niveau 2)" totalsRowFunction="custom" dataDxfId="1099" totalsRowDxfId="1098">
      <totalsRowFormula>SUBTOTAL(103,Tableau3[Donnée (Niveau 2)])</totalsRowFormula>
    </tableColumn>
    <tableColumn id="4" xr3:uid="{894FFF8F-C344-436B-8995-6D977D9EE845}" name="Donnée (Niveau 3)" totalsRowFunction="custom" dataDxfId="1097" totalsRowDxfId="1096">
      <totalsRowFormula>SUBTOTAL(103,Tableau3[Donnée (Niveau 3)])</totalsRowFormula>
    </tableColumn>
    <tableColumn id="5" xr3:uid="{AB815DDF-5ECF-4083-A621-45835C8FE42C}" name="Donnée (Niveau 4)" totalsRowFunction="custom" dataDxfId="1095" totalsRowDxfId="1094">
      <totalsRowFormula>SUBTOTAL(103,Tableau3[Donnée (Niveau 4)])</totalsRowFormula>
    </tableColumn>
    <tableColumn id="6" xr3:uid="{20F05C10-E73C-4ECE-95CB-368439F635A4}" name="Donnée (Niveau 5)" totalsRowFunction="custom" dataDxfId="1093" totalsRowDxfId="1092">
      <totalsRowFormula>SUBTOTAL(103,Tableau3[Donnée (Niveau 5)])</totalsRowFormula>
    </tableColumn>
    <tableColumn id="7" xr3:uid="{CD2D80B3-AFB4-4A43-A25F-9936020F0A33}" name="Donnée (Niveau 6)" totalsRowFunction="custom" dataDxfId="1091" totalsRowDxfId="1090">
      <totalsRowFormula>SUBTOTAL(103,Tableau3[Donnée (Niveau 6)])</totalsRowFormula>
    </tableColumn>
    <tableColumn id="8" xr3:uid="{6D534A97-72D3-4D26-ACDA-1E36EFF5A5D1}" name="Description" totalsRowFunction="custom" totalsRowDxfId="1089">
      <totalsRowFormula>SUBTOTAL(103,Tableau3[Description])</totalsRowFormula>
    </tableColumn>
    <tableColumn id="9" xr3:uid="{1C7F0F41-E26E-4A31-99F7-36DA6F587FD4}" name="Exemples" totalsRowFunction="custom" totalsRowDxfId="1088">
      <totalsRowFormula>SUBTOTAL(103,Tableau3[Exemples])</totalsRowFormula>
    </tableColumn>
    <tableColumn id="10" xr3:uid="{16E03419-7018-452F-85C4-FD235A5FD831}" name="Balise NexSIS" totalsRowFunction="custom" totalsRowDxfId="1087">
      <totalsRowFormula>SUBTOTAL(103,Tableau3[Balise NexSIS])</totalsRowFormula>
    </tableColumn>
    <tableColumn id="11" xr3:uid="{B07E8B63-480E-4E4D-B3C9-5480DBD4EBFD}" name="Nouvelle balise" totalsRowFunction="custom" totalsRowDxfId="1086">
      <totalsRowFormula>SUBTOTAL(103,Tableau3[Nouvelle balise])</totalsRowFormula>
    </tableColumn>
    <tableColumn id="12" xr3:uid="{580E514F-043D-4789-9329-386B22D4622D}" name="Nantes - balise" totalsRowFunction="custom" totalsRowDxfId="1085">
      <totalsRowFormula>SUBTOTAL(103,Tableau3[Nantes - balise])</totalsRowFormula>
    </tableColumn>
    <tableColumn id="13" xr3:uid="{0C60FD75-9B70-4899-B643-430300539392}" name="Nantes - description" totalsRowFunction="custom" totalsRowDxfId="1084">
      <totalsRowFormula>SUBTOTAL(103,Tableau3[Nantes - description])</totalsRowFormula>
    </tableColumn>
    <tableColumn id="14" xr3:uid="{A80B0132-E4A5-41BF-9151-A57B2C45E16D}" name="GT399" totalsRowFunction="custom" totalsRowDxfId="1083">
      <totalsRowFormula>SUBTOTAL(103,Tableau3[GT399])</totalsRowFormula>
    </tableColumn>
    <tableColumn id="15" xr3:uid="{8E187925-974B-4A24-81D7-AB82144912F1}" name="GT399 description" totalsRowFunction="custom" totalsRowDxfId="1082">
      <totalsRowFormula>SUBTOTAL(103,Tableau3[GT399 description])</totalsRowFormula>
    </tableColumn>
    <tableColumn id="16" xr3:uid="{42F38D08-76CB-4B3A-A731-4207FB6FBE23}" name="Priorisation" totalsRowFunction="custom" totalsRowDxfId="1081">
      <totalsRowFormula>SUBTOTAL(103,Tableau3[Priorisation])</totalsRowFormula>
    </tableColumn>
    <tableColumn id="17" xr3:uid="{9F68F1ED-1480-436C-8BC5-AA551A9025A4}" name="Cardinalité" totalsRowFunction="custom" dataDxfId="1080" totalsRowDxfId="1079">
      <totalsRowFormula>SUBTOTAL(103,Tableau3[Cardinalité])</totalsRowFormula>
    </tableColumn>
    <tableColumn id="18" xr3:uid="{8D71687D-B67F-4FBE-A91C-E3D7AF1CF7CE}" name="Objet" totalsRowFunction="custom" dataDxfId="1078" totalsRowDxfId="1077">
      <totalsRowFormula>SUBTOTAL(103,Tableau3[Objet])</totalsRowFormula>
    </tableColumn>
    <tableColumn id="19" xr3:uid="{3997D7F5-733D-4A1D-97E2-3BDAED2B9FE3}" name="Format (ou type)" totalsRowFunction="custom" dataDxfId="1076" totalsRowDxfId="1075">
      <totalsRowFormula>SUBTOTAL(103,Tableau3[Format (ou type)])</totalsRowFormula>
    </tableColumn>
    <tableColumn id="20" xr3:uid="{33562809-70DE-436A-940D-49F45D5F14A8}" name="Nomenclature/ énumération" totalsRowFunction="custom" totalsRowDxfId="1074">
      <totalsRowFormula>SUBTOTAL(103,Tableau3[Nomenclature/ énumération])</totalsRowFormula>
    </tableColumn>
    <tableColumn id="21" xr3:uid="{0FBF9953-AE08-41BF-9CDE-EA27950F10D4}" name="Détails de format" totalsRowFunction="custom" totalsRowDxfId="1073">
      <totalsRowFormula>SUBTOTAL(103,Tableau3[Détails de format])</totalsRowFormula>
    </tableColumn>
    <tableColumn id="22" xr3:uid="{9F868D8D-588A-4128-8291-ABF86AE38F9A}" name="15-18" totalsRowFunction="custom" dataDxfId="1072" totalsRowDxfId="1071">
      <totalsRowFormula>SUBTOTAL(103,Tableau3[15-18])</totalsRowFormula>
    </tableColumn>
    <tableColumn id="23" xr3:uid="{87B18F95-525A-4A9B-860F-C7A99278233D}" name="15-15" totalsRowFunction="custom" dataDxfId="1070" totalsRowDxfId="1069">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68">
  <autoFilter ref="A8:W9" xr:uid="{75253F3A-254C-4618-A5FE-BEE9E9C3C612}"/>
  <tableColumns count="23">
    <tableColumn id="1" xr3:uid="{B9312955-B2A3-439B-98E2-35497FC3B9CD}" name="ID" totalsRowFunction="count" dataDxfId="1067" totalsRowDxfId="1066"/>
    <tableColumn id="2" xr3:uid="{A41A30AA-1973-446D-97F1-BB8048C22A4F}" name="Donnée (Niveau 1)" totalsRowFunction="custom" dataDxfId="1065" totalsRowDxfId="1064">
      <totalsRowFormula>SUBTOTAL(103,Tableau35[Donnée (Niveau 1)])</totalsRowFormula>
    </tableColumn>
    <tableColumn id="3" xr3:uid="{DFE7CE8D-9D20-4AEF-A0BD-66C619A3B39A}" name="Donnée (Niveau 2)" totalsRowFunction="custom" dataDxfId="1063" totalsRowDxfId="1062">
      <totalsRowFormula>SUBTOTAL(103,Tableau35[Donnée (Niveau 2)])</totalsRowFormula>
    </tableColumn>
    <tableColumn id="4" xr3:uid="{D4BCA6FB-BEEB-4675-B373-97CA3247D3B3}" name="Donnée (Niveau 3)" totalsRowFunction="custom" dataDxfId="1061" totalsRowDxfId="1060">
      <totalsRowFormula>SUBTOTAL(103,Tableau35[Donnée (Niveau 3)])</totalsRowFormula>
    </tableColumn>
    <tableColumn id="5" xr3:uid="{98330C77-3D56-4BE0-94A2-82DDC5827C96}" name="Donnée (Niveau 4)" totalsRowFunction="custom" dataDxfId="1059" totalsRowDxfId="1058">
      <totalsRowFormula>SUBTOTAL(103,Tableau35[Donnée (Niveau 4)])</totalsRowFormula>
    </tableColumn>
    <tableColumn id="6" xr3:uid="{3D011196-6587-48FF-87E2-AE1D56773EE7}" name="Donnée (Niveau 5)" totalsRowFunction="custom" dataDxfId="1057" totalsRowDxfId="1056">
      <totalsRowFormula>SUBTOTAL(103,Tableau35[Donnée (Niveau 5)])</totalsRowFormula>
    </tableColumn>
    <tableColumn id="7" xr3:uid="{9EBCC79E-BB78-43E2-8390-99AED4817490}" name="Donnée (Niveau 6)" totalsRowFunction="custom" dataDxfId="1055" totalsRowDxfId="1054">
      <totalsRowFormula>SUBTOTAL(103,Tableau35[Donnée (Niveau 6)])</totalsRowFormula>
    </tableColumn>
    <tableColumn id="8" xr3:uid="{E26B9737-D2F7-4253-9691-0FAB27540899}" name="Description" totalsRowFunction="custom" totalsRowDxfId="1053">
      <totalsRowFormula>SUBTOTAL(103,Tableau35[Description])</totalsRowFormula>
    </tableColumn>
    <tableColumn id="9" xr3:uid="{CD269DAD-CD7B-426A-8623-52708A75A9F3}" name="Exemples" totalsRowFunction="custom" totalsRowDxfId="1052">
      <totalsRowFormula>SUBTOTAL(103,Tableau35[Exemples])</totalsRowFormula>
    </tableColumn>
    <tableColumn id="10" xr3:uid="{20924355-7D5C-49E1-BBA9-453A972E5FD5}" name="Balise NexSIS" totalsRowFunction="custom" totalsRowDxfId="1051">
      <totalsRowFormula>SUBTOTAL(103,Tableau35[Balise NexSIS])</totalsRowFormula>
    </tableColumn>
    <tableColumn id="11" xr3:uid="{E6886C03-3B0D-46D0-99EE-5173E67D42D5}" name="Nouvelle balise" totalsRowFunction="custom" totalsRowDxfId="1050">
      <totalsRowFormula>SUBTOTAL(103,Tableau35[Nouvelle balise])</totalsRowFormula>
    </tableColumn>
    <tableColumn id="12" xr3:uid="{FC0A1304-6D18-4479-8A8D-40E1640CC417}" name="Nantes - balise" totalsRowFunction="custom" totalsRowDxfId="1049">
      <totalsRowFormula>SUBTOTAL(103,Tableau35[Nantes - balise])</totalsRowFormula>
    </tableColumn>
    <tableColumn id="13" xr3:uid="{F13FED84-5993-4B0F-9596-BB54F03D8CD2}" name="Nantes - description" totalsRowFunction="custom" totalsRowDxfId="1048">
      <totalsRowFormula>SUBTOTAL(103,Tableau35[Nantes - description])</totalsRowFormula>
    </tableColumn>
    <tableColumn id="14" xr3:uid="{D10C28EC-5A2B-4C5A-9DF5-FA610DC16AB7}" name="GT399" totalsRowFunction="custom" totalsRowDxfId="1047">
      <totalsRowFormula>SUBTOTAL(103,Tableau35[GT399])</totalsRowFormula>
    </tableColumn>
    <tableColumn id="15" xr3:uid="{BEB12139-7DD8-42F5-B1E1-2ECBC4C5542E}" name="GT399 description" totalsRowFunction="custom" totalsRowDxfId="1046">
      <totalsRowFormula>SUBTOTAL(103,Tableau35[GT399 description])</totalsRowFormula>
    </tableColumn>
    <tableColumn id="16" xr3:uid="{188B779B-92B8-4FEF-8EED-51C2A38708D0}" name="Priorisation" totalsRowFunction="custom" totalsRowDxfId="1045">
      <totalsRowFormula>SUBTOTAL(103,Tableau35[Priorisation])</totalsRowFormula>
    </tableColumn>
    <tableColumn id="17" xr3:uid="{F4CC96EB-6D1D-4960-BCD8-CD461F381ED8}" name="Cardinalité" totalsRowFunction="custom" dataDxfId="1044" totalsRowDxfId="1043">
      <totalsRowFormula>SUBTOTAL(103,Tableau35[Cardinalité])</totalsRowFormula>
    </tableColumn>
    <tableColumn id="18" xr3:uid="{B0090839-6783-4E0E-8106-4E6A56CCAFD2}" name="Objet" totalsRowFunction="custom" dataDxfId="1042" totalsRowDxfId="1041">
      <totalsRowFormula>SUBTOTAL(103,Tableau35[Objet])</totalsRowFormula>
    </tableColumn>
    <tableColumn id="19" xr3:uid="{A81D9ACE-1BA2-42E2-A7BF-AD6A21D051B7}" name="Format (ou type)" totalsRowFunction="custom" dataDxfId="1040" totalsRowDxfId="1039">
      <totalsRowFormula>SUBTOTAL(103,Tableau35[Format (ou type)])</totalsRowFormula>
    </tableColumn>
    <tableColumn id="20" xr3:uid="{395551A0-AF3E-4BCA-A2D1-B5B3AFE7BB0F}" name="Nomenclature/ énumération" totalsRowFunction="custom" totalsRowDxfId="1038">
      <totalsRowFormula>SUBTOTAL(103,Tableau35[Nomenclature/ énumération])</totalsRowFormula>
    </tableColumn>
    <tableColumn id="21" xr3:uid="{CA6C9852-2D54-43AF-A983-D0F4CF56B2B4}" name="Détails de format" totalsRowFunction="custom" totalsRowDxfId="1037">
      <totalsRowFormula>SUBTOTAL(103,Tableau35[Détails de format])</totalsRowFormula>
    </tableColumn>
    <tableColumn id="22" xr3:uid="{15560D52-4B8E-408C-878A-EEE9AFD8D183}" name="15-18" totalsRowFunction="custom" totalsRowDxfId="1036">
      <totalsRowFormula>SUBTOTAL(103,Tableau35[15-18])</totalsRowFormula>
    </tableColumn>
    <tableColumn id="23" xr3:uid="{F8085B3C-2A10-48F6-B2F1-428BF4D2A4F6}" name="15-15" totalsRowFunction="custom" totalsRowDxfId="1035">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34">
  <autoFilter ref="A8:W19" xr:uid="{1FE8A3AF-4E94-4B60-8D0F-BDD2D3ECE80A}"/>
  <tableColumns count="23">
    <tableColumn id="1" xr3:uid="{2194A6A9-978B-49BF-92EC-24BA1F982865}" name="ID" totalsRowFunction="count" dataDxfId="1033" totalsRowDxfId="1032"/>
    <tableColumn id="2" xr3:uid="{7639722A-2F33-4FF5-974B-AF23A0A6AFB1}" name="Donnée (Niveau 1)" totalsRowFunction="custom" dataDxfId="1031" totalsRowDxfId="1030">
      <totalsRowFormula>SUBTOTAL(103,Tableau357[Donnée (Niveau 1)])</totalsRowFormula>
    </tableColumn>
    <tableColumn id="3" xr3:uid="{9BD64E43-D2AF-489F-A571-5D02F069CB5A}" name="Donnée (Niveau 2)" totalsRowFunction="custom" dataDxfId="1029" totalsRowDxfId="1028">
      <totalsRowFormula>SUBTOTAL(103,Tableau357[Donnée (Niveau 2)])</totalsRowFormula>
    </tableColumn>
    <tableColumn id="4" xr3:uid="{3A15C35A-E24A-431E-9B0F-5AA03F1DEC65}" name="Donnée (Niveau 3)" totalsRowFunction="custom" dataDxfId="1027" totalsRowDxfId="1026">
      <totalsRowFormula>SUBTOTAL(103,Tableau357[Donnée (Niveau 3)])</totalsRowFormula>
    </tableColumn>
    <tableColumn id="5" xr3:uid="{30450838-7269-4B21-AED9-DE744E6D7BE7}" name="Donnée (Niveau 4)" totalsRowFunction="custom" dataDxfId="1025" totalsRowDxfId="1024">
      <totalsRowFormula>SUBTOTAL(103,Tableau357[Donnée (Niveau 4)])</totalsRowFormula>
    </tableColumn>
    <tableColumn id="6" xr3:uid="{3660E566-E514-413D-B57E-5899D7E2C97A}" name="Donnée (Niveau 5)" totalsRowFunction="custom" dataDxfId="1023" totalsRowDxfId="1022">
      <totalsRowFormula>SUBTOTAL(103,Tableau357[Donnée (Niveau 5)])</totalsRowFormula>
    </tableColumn>
    <tableColumn id="7" xr3:uid="{9C7BB915-267A-4C5A-AA02-029048F4DC4E}" name="Donnée (Niveau 6)" totalsRowFunction="custom" dataDxfId="1021" totalsRowDxfId="1020">
      <totalsRowFormula>SUBTOTAL(103,Tableau357[Donnée (Niveau 6)])</totalsRowFormula>
    </tableColumn>
    <tableColumn id="8" xr3:uid="{E5B15786-B76A-4BEA-9067-9613FD29334F}" name="Description" totalsRowFunction="custom" totalsRowDxfId="1019">
      <totalsRowFormula>SUBTOTAL(103,Tableau357[Description])</totalsRowFormula>
    </tableColumn>
    <tableColumn id="9" xr3:uid="{8DB05C06-6CE9-4263-BA6F-48CE0AE9983C}" name="Exemples" totalsRowFunction="custom" totalsRowDxfId="1018">
      <totalsRowFormula>SUBTOTAL(103,Tableau357[Exemples])</totalsRowFormula>
    </tableColumn>
    <tableColumn id="10" xr3:uid="{1837705E-85D2-43D6-9CDA-E6F77570DBBD}" name="Balise NexSIS" totalsRowFunction="custom" totalsRowDxfId="1017">
      <totalsRowFormula>SUBTOTAL(103,Tableau357[Balise NexSIS])</totalsRowFormula>
    </tableColumn>
    <tableColumn id="11" xr3:uid="{957F756D-730B-4641-8748-30510E6525C0}" name="Nouvelle balise" totalsRowFunction="custom" dataDxfId="1016" totalsRowDxfId="1015">
      <totalsRowFormula>SUBTOTAL(103,Tableau357[Nouvelle balise])</totalsRowFormula>
    </tableColumn>
    <tableColumn id="12" xr3:uid="{3169EF9C-BB85-4FFA-B5E7-A3B8B73FC3A2}" name="Nantes - balise" totalsRowFunction="custom" totalsRowDxfId="1014">
      <totalsRowFormula>SUBTOTAL(103,Tableau357[Nantes - balise])</totalsRowFormula>
    </tableColumn>
    <tableColumn id="13" xr3:uid="{E548F095-B313-42ED-B82E-D4F99D2C0A04}" name="Nantes - description" totalsRowFunction="custom" totalsRowDxfId="1013">
      <totalsRowFormula>SUBTOTAL(103,Tableau357[Nantes - description])</totalsRowFormula>
    </tableColumn>
    <tableColumn id="14" xr3:uid="{CC704391-8DDA-45F3-B8AB-AE5DEBD43C11}" name="GT399" totalsRowFunction="custom" totalsRowDxfId="1012">
      <totalsRowFormula>SUBTOTAL(103,Tableau357[GT399])</totalsRowFormula>
    </tableColumn>
    <tableColumn id="15" xr3:uid="{A5BB6FA3-0492-4977-AD3E-CEAAE8366B7A}" name="GT399 description" totalsRowFunction="custom" totalsRowDxfId="1011">
      <totalsRowFormula>SUBTOTAL(103,Tableau357[GT399 description])</totalsRowFormula>
    </tableColumn>
    <tableColumn id="16" xr3:uid="{6BC9EA61-5862-4D25-B98C-EA9E88DF081C}" name="Priorisation" totalsRowFunction="custom" totalsRowDxfId="1010">
      <totalsRowFormula>SUBTOTAL(103,Tableau357[Priorisation])</totalsRowFormula>
    </tableColumn>
    <tableColumn id="17" xr3:uid="{F8CC7813-2529-4AB6-8673-B22D55F47970}" name="Cardinalité" totalsRowFunction="custom" dataDxfId="1009" totalsRowDxfId="1008">
      <totalsRowFormula>SUBTOTAL(103,Tableau357[Cardinalité])</totalsRowFormula>
    </tableColumn>
    <tableColumn id="18" xr3:uid="{F8AA89E9-3720-467E-92C2-F847AE5D62EB}" name="Objet" totalsRowFunction="custom" dataDxfId="1007" totalsRowDxfId="1006">
      <totalsRowFormula>SUBTOTAL(103,Tableau357[Objet])</totalsRowFormula>
    </tableColumn>
    <tableColumn id="19" xr3:uid="{044C8000-1042-455B-8904-0733131290E6}" name="Format (ou type)" totalsRowFunction="custom" dataDxfId="1005" totalsRowDxfId="1004">
      <totalsRowFormula>SUBTOTAL(103,Tableau357[Format (ou type)])</totalsRowFormula>
    </tableColumn>
    <tableColumn id="20" xr3:uid="{4C43F220-1FFF-4D6A-B274-6AC8F1923DC0}" name="Nomenclature/ énumération" totalsRowFunction="custom" dataDxfId="1003" totalsRowDxfId="1002">
      <totalsRowFormula>SUBTOTAL(103,Tableau357[Nomenclature/ énumération])</totalsRowFormula>
    </tableColumn>
    <tableColumn id="21" xr3:uid="{F3647E69-0E89-450A-AF38-B5627E006D73}" name="Détails de format" totalsRowFunction="custom" dataDxfId="1001" totalsRowDxfId="1000">
      <totalsRowFormula>SUBTOTAL(103,Tableau357[Détails de format])</totalsRowFormula>
    </tableColumn>
    <tableColumn id="22" xr3:uid="{BDA6CEC4-51B8-4CFB-B6B6-B7AF21F84DE9}" name="15-18" totalsRowFunction="custom" totalsRowDxfId="999">
      <totalsRowFormula>SUBTOTAL(103,Tableau357[15-18])</totalsRowFormula>
    </tableColumn>
    <tableColumn id="23" xr3:uid="{A7D9FC89-3D3C-442A-BF60-2B5E8CAB8757}" name="15-15" totalsRowFunction="custom" totalsRowDxfId="998">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97" totalsRowDxfId="994" headerRowBorderDxfId="996" tableBorderDxfId="995" totalsRowBorderDxfId="993">
  <autoFilter ref="A8:W14" xr:uid="{E931F4C5-87AC-4B70-ADC3-93962301DA67}"/>
  <tableColumns count="23">
    <tableColumn id="1" xr3:uid="{1E224984-052D-4A13-B622-AE0F71DD159A}" name="ID" totalsRowFunction="custom" dataDxfId="992" totalsRowDxfId="991">
      <totalsRowFormula>SUBTOTAL(103, Tableau9[ID])</totalsRowFormula>
    </tableColumn>
    <tableColumn id="2" xr3:uid="{C0689F99-92F2-497E-8FC9-D5C9893BC7E9}" name="Donnée (Niveau 1)" totalsRowFunction="custom" dataDxfId="990" totalsRowDxfId="989">
      <totalsRowFormula>SUBTOTAL(103, Tableau9[Donnée (Niveau 1)])</totalsRowFormula>
    </tableColumn>
    <tableColumn id="3" xr3:uid="{415D4766-C4FA-4EA5-814E-1F0F00B07B37}" name="Donnée (Niveau 2)" totalsRowFunction="custom" dataDxfId="988" totalsRowDxfId="987">
      <totalsRowFormula>SUBTOTAL(103, Tableau9[Donnée (Niveau 2)])</totalsRowFormula>
    </tableColumn>
    <tableColumn id="4" xr3:uid="{3376F3F3-12CC-4AD9-9955-3EC68C5C3DD9}" name="Donnée (Niveau 3)" totalsRowFunction="custom" dataDxfId="986" totalsRowDxfId="985">
      <totalsRowFormula>SUBTOTAL(103, Tableau9[Donnée (Niveau 3)])</totalsRowFormula>
    </tableColumn>
    <tableColumn id="5" xr3:uid="{541A98F6-3A3C-473C-86A3-80321C6E2798}" name="Donnée (Niveau 4)" totalsRowFunction="custom" dataDxfId="984" totalsRowDxfId="983">
      <totalsRowFormula>SUBTOTAL(103, Tableau9[Donnée (Niveau 4)])</totalsRowFormula>
    </tableColumn>
    <tableColumn id="6" xr3:uid="{9860160A-69B0-43CC-ACC3-513CC21BBCC9}" name="Donnée (Niveau 5)" totalsRowFunction="custom" dataDxfId="982" totalsRowDxfId="981">
      <totalsRowFormula>SUBTOTAL(103, Tableau9[Donnée (Niveau 5)])</totalsRowFormula>
    </tableColumn>
    <tableColumn id="7" xr3:uid="{A283BE6B-5F72-4E28-A1D0-C3CEFC3A3203}" name="Donnée (Niveau 6)" totalsRowFunction="custom" dataDxfId="980" totalsRowDxfId="979">
      <totalsRowFormula>SUBTOTAL(103, Tableau9[Donnée (Niveau 6)])</totalsRowFormula>
    </tableColumn>
    <tableColumn id="8" xr3:uid="{19DF1CAC-A34E-4D6F-9152-7E372105A411}" name="Description" totalsRowFunction="custom" totalsRowDxfId="978">
      <totalsRowFormula>SUBTOTAL(103, Tableau9[Description])</totalsRowFormula>
    </tableColumn>
    <tableColumn id="9" xr3:uid="{19C7F4C5-FBF2-4DDF-8C18-64844C80A068}" name="Exemples" totalsRowFunction="custom" totalsRowDxfId="977">
      <totalsRowFormula>SUBTOTAL(103, Tableau9[Exemples])</totalsRowFormula>
    </tableColumn>
    <tableColumn id="10" xr3:uid="{25BE0A12-B3F7-4026-80D6-5AED0D62F912}" name="Balise NexSIS" totalsRowFunction="custom" totalsRowDxfId="976">
      <totalsRowFormula>SUBTOTAL(103, Tableau9[Balise NexSIS])</totalsRowFormula>
    </tableColumn>
    <tableColumn id="11" xr3:uid="{7578B8D2-C435-4424-9B0B-FE7DB8E3AC98}" name="Nouvelle balise" totalsRowFunction="custom" totalsRowDxfId="975">
      <totalsRowFormula>SUBTOTAL(103, Tableau9[Nouvelle balise])</totalsRowFormula>
    </tableColumn>
    <tableColumn id="12" xr3:uid="{BED9B1DE-1D7A-44E1-B55A-77D8F2867832}" name="Nantes - balise" totalsRowFunction="custom" totalsRowDxfId="974">
      <totalsRowFormula>SUBTOTAL(103, Tableau9[Nantes - balise])</totalsRowFormula>
    </tableColumn>
    <tableColumn id="13" xr3:uid="{0A269333-965B-47E6-A39A-3828EC8525D7}" name="Nantes - description" totalsRowFunction="custom" totalsRowDxfId="973">
      <totalsRowFormula>SUBTOTAL(103, Tableau9[Nantes - description])</totalsRowFormula>
    </tableColumn>
    <tableColumn id="14" xr3:uid="{9551F7F9-F22B-4AE0-8C95-D6D0EABBF631}" name="GT399" totalsRowFunction="custom" totalsRowDxfId="972">
      <totalsRowFormula>SUBTOTAL(103, Tableau9[GT399])</totalsRowFormula>
    </tableColumn>
    <tableColumn id="15" xr3:uid="{B250F388-C8B6-4941-A85E-C23834348517}" name="GT399 description" totalsRowFunction="custom" totalsRowDxfId="971">
      <totalsRowFormula>SUBTOTAL(103, Tableau9[GT399 description])</totalsRowFormula>
    </tableColumn>
    <tableColumn id="16" xr3:uid="{A477B070-59A8-4A28-9E4D-9B4503B0FCDC}" name="Priorisation" totalsRowFunction="custom" totalsRowDxfId="970">
      <totalsRowFormula>SUBTOTAL(103, Tableau9[Priorisation])</totalsRowFormula>
    </tableColumn>
    <tableColumn id="17" xr3:uid="{8D44E1CE-FB68-4E9B-AE44-0ADF0DFE048B}" name="Cardinalité" totalsRowFunction="custom" dataDxfId="969" totalsRowDxfId="968">
      <totalsRowFormula>SUBTOTAL(103, Tableau9[Cardinalité])</totalsRowFormula>
    </tableColumn>
    <tableColumn id="18" xr3:uid="{F5551B1C-1DCC-4580-B858-E095724B74EC}" name="Objet" totalsRowFunction="custom" totalsRowDxfId="967">
      <totalsRowFormula>SUBTOTAL(103, Tableau9[Objet])</totalsRowFormula>
    </tableColumn>
    <tableColumn id="19" xr3:uid="{836B344A-EF05-48E1-9A56-678F7B1B5ECF}" name="Format (ou type)" totalsRowFunction="custom" totalsRowDxfId="966">
      <totalsRowFormula>SUBTOTAL(103, Tableau9[Format (ou type)])</totalsRowFormula>
    </tableColumn>
    <tableColumn id="20" xr3:uid="{622F58D5-8FA2-4261-957A-F5060FF0501F}" name="Nomenclature/ énumération" totalsRowFunction="custom" totalsRowDxfId="965">
      <totalsRowFormula>SUBTOTAL(103, Tableau9[Nomenclature/ énumération])</totalsRowFormula>
    </tableColumn>
    <tableColumn id="21" xr3:uid="{EE4A67A2-A8BB-40C5-B66B-2C677A555E0D}" name="Détails de format" totalsRowFunction="custom" totalsRowDxfId="964">
      <totalsRowFormula>SUBTOTAL(103, Tableau9[Détails de format])</totalsRowFormula>
    </tableColumn>
    <tableColumn id="22" xr3:uid="{74252E4D-4A09-4C3D-A70C-71232233BE99}" name="15-18" totalsRowFunction="custom" totalsRowDxfId="963">
      <totalsRowFormula>SUBTOTAL(103, Tableau9[15-18])</totalsRowFormula>
    </tableColumn>
    <tableColumn id="23" xr3:uid="{9A825B74-72E7-4083-95A6-ADAB0B83FA51}" name="15-15" totalsRowFunction="custom" totalsRowDxfId="962">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61" headerRowBorderDxfId="960" tableBorderDxfId="95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58">
      <totalsRowFormula>SUBTOTAL(103,Tableau911[Nantes - balise])</totalsRowFormula>
    </tableColumn>
    <tableColumn id="24" xr3:uid="{B812F9CB-695C-4233-9210-247EE7E30D5C}" name="Nantes - description" totalsRowFunction="custom" dataDxfId="957">
      <totalsRowFormula>SUBTOTAL(103,Tableau911[Nantes - description])</totalsRowFormula>
    </tableColumn>
    <tableColumn id="23" xr3:uid="{369A7FC9-8210-45F8-B7CE-7CA66D94704C}" name="GT399" totalsRowFunction="custom" dataDxfId="956">
      <totalsRowFormula>SUBTOTAL(103,Tableau911[GT399])</totalsRowFormula>
    </tableColumn>
    <tableColumn id="22" xr3:uid="{CC0C4430-85CE-4749-B0EF-01F38758D213}" name="GT399 description" totalsRowFunction="custom" dataDxfId="955">
      <totalsRowFormula>SUBTOTAL(103,Tableau911[GT399 description])</totalsRowFormula>
    </tableColumn>
    <tableColumn id="21" xr3:uid="{C8812723-9205-4252-A00F-7EA4ABD87E9F}" name="Priorisation" totalsRowFunction="custom" dataDxfId="95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53" headerRowBorderDxfId="952" tableBorderDxfId="951">
  <autoFilter ref="A8:W11" xr:uid="{4F62EADF-21E3-48F1-8B6F-5A3984C01C34}"/>
  <tableColumns count="23">
    <tableColumn id="1" xr3:uid="{B6643D7A-4C2D-4D5B-82CD-9FB6A5509A72}" name="ID" totalsRowFunction="count"/>
    <tableColumn id="2" xr3:uid="{D8AD65B6-1FCA-4B50-9A1E-843B91A13A63}" name="Donnée (Niveau 1)" totalsRowFunction="custom" dataDxfId="950">
      <totalsRowFormula>SUBTOTAL(103,Tableau12[Donnée (Niveau 1)])</totalsRowFormula>
    </tableColumn>
    <tableColumn id="3" xr3:uid="{C51845AD-B914-429D-B634-E93F9EB2C6E2}" name="Donnée (Niveau 2)" totalsRowFunction="custom" dataDxfId="949">
      <totalsRowFormula>SUBTOTAL(103,Tableau12[Donnée (Niveau 2)])</totalsRowFormula>
    </tableColumn>
    <tableColumn id="4" xr3:uid="{708D3FF7-D497-49D4-A121-91CEB536EDC0}" name="Donnée (Niveau 3)" totalsRowFunction="custom" dataDxfId="948">
      <totalsRowFormula>SUBTOTAL(103,Tableau12[Donnée (Niveau 3)])</totalsRowFormula>
    </tableColumn>
    <tableColumn id="5" xr3:uid="{36BBF4F3-B871-4924-B1DF-09F52BEC9A84}" name="Donnée (Niveau 4)" totalsRowFunction="custom" dataDxfId="947">
      <totalsRowFormula>SUBTOTAL(103,Tableau12[Donnée (Niveau 4)])</totalsRowFormula>
    </tableColumn>
    <tableColumn id="6" xr3:uid="{912708D6-C037-4264-88D3-7DEB49F9D269}" name="Donnée (Niveau 5)" totalsRowFunction="custom" dataDxfId="946">
      <totalsRowFormula>SUBTOTAL(103,Tableau12[Donnée (Niveau 5)])</totalsRowFormula>
    </tableColumn>
    <tableColumn id="7" xr3:uid="{AEB42A44-4C97-42F7-968F-F3445075B977}" name="Donnée (Niveau 6)" totalsRowFunction="custom" dataDxfId="945">
      <totalsRowFormula>SUBTOTAL(103,Tableau12[Donnée (Niveau 6)])</totalsRowFormula>
    </tableColumn>
    <tableColumn id="8" xr3:uid="{05104B7E-48BC-48C5-B4C9-B0719BA33344}" name="Description" totalsRowFunction="custom" dataDxfId="944">
      <totalsRowFormula>SUBTOTAL(103,Tableau12[Description])</totalsRowFormula>
    </tableColumn>
    <tableColumn id="9" xr3:uid="{614AAED4-0FFF-4312-9849-5269BBACA5F4}" name="Exemples" totalsRowFunction="custom" dataDxfId="943">
      <totalsRowFormula>SUBTOTAL(103,Tableau12[Exemples])</totalsRowFormula>
    </tableColumn>
    <tableColumn id="24" xr3:uid="{E4AE869A-0CB6-491F-A644-3F5631849EE2}" name="Balise NexSIS" totalsRowFunction="custom" dataDxfId="942">
      <totalsRowFormula>SUBTOTAL(103,Tableau12[Balise NexSIS])</totalsRowFormula>
    </tableColumn>
    <tableColumn id="10" xr3:uid="{591036EA-D7D7-4CDB-9E72-F34570B08579}" name="Nouvelle balise" totalsRowFunction="custom" dataDxfId="941">
      <totalsRowFormula>SUBTOTAL(103,Tableau12[Nouvelle balise])</totalsRowFormula>
    </tableColumn>
    <tableColumn id="23" xr3:uid="{17E8B19F-5463-4A93-9375-F25F24920A06}" name="Nantes - balise" totalsRowFunction="custom" dataDxfId="940">
      <totalsRowFormula>SUBTOTAL(103,Tableau12[Nantes - balise])</totalsRowFormula>
    </tableColumn>
    <tableColumn id="22" xr3:uid="{752C5DB9-CA47-4947-BC51-EA0AB6CAF178}" name="Nantes - description" totalsRowFunction="custom" dataDxfId="939">
      <totalsRowFormula>SUBTOTAL(103,Tableau12[Nantes - description])</totalsRowFormula>
    </tableColumn>
    <tableColumn id="21" xr3:uid="{3086C8B1-9331-471D-85E4-DFE9ECD0778B}" name="GT399" totalsRowFunction="custom" dataDxfId="938">
      <totalsRowFormula>SUBTOTAL(103,Tableau12[GT399])</totalsRowFormula>
    </tableColumn>
    <tableColumn id="20" xr3:uid="{7161B64A-7444-47C0-A0EB-FBE31CB32883}" name="GT399 description" totalsRowFunction="custom" dataDxfId="937">
      <totalsRowFormula>SUBTOTAL(103,Tableau12[GT399 description])</totalsRowFormula>
    </tableColumn>
    <tableColumn id="19" xr3:uid="{7B7F428D-98DE-48C1-B4C7-1B8FEF343340}" name="Priorisation" totalsRowFunction="custom" dataDxfId="93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3" dT="2024-01-08T13:02:05.69" personId="{C9A89B3A-A5FD-6849-8E65-1CD4E6C7CFF2}" id="{E2DB24A4-1E97-4CF6-8E77-B121328CAC25}">
    <text>N’autoriser que les n° de tel (PHNADD) et mettre la regex du n° de tel de l’interface : REGEX: tel:([#\+\*]|37000|00+)?[0-9]{2,15} ?</text>
  </threadedComment>
  <threadedComment ref="O33"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3"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 ref="B17" dT="2024-05-29T07:45:26.70" personId="{E9A6DF60-F9B3-4BD0-BB8A-DE1D37E26830}" id="{1AB9A41C-3E4C-478D-A01B-608851A3FC62}">
    <text>1 par ressource ? Un peu lourd.</text>
  </threadedComment>
  <threadedComment ref="B17" dT="2024-05-29T07:46:21.66" personId="{E9A6DF60-F9B3-4BD0-BB8A-DE1D37E26830}" id="{34DECF5A-91B8-4FCC-B19C-5FAC83521B50}" parentId="{1AB9A41C-3E4C-478D-A01B-608851A3FC62}">
    <text xml:space="preserve">A mettre dans la demande de ressource, mais pour une simple info, la géolocalisation du véhicule devrait suffire. Ici c'est un message général pour indiquer qui intervient. Est-ce utile de dire où ?
</text>
  </threadedComment>
  <threadedComment ref="K18" dT="2024-05-29T07:44:54.19" personId="{E9A6DF60-F9B3-4BD0-BB8A-DE1D37E26830}" id="{70C44118-6B12-4A03-B1FE-65538B3821F8}">
    <text>Est-on obligé de garder ça en obligatoire pour le périmètre santé ?</text>
  </threadedComment>
  <threadedComment ref="C19" dT="2023-10-17T13:45:37.02" personId="{C9A89B3A-A5FD-6849-8E65-1CD4E6C7CFF2}" id="{8313B1E4-958B-46F5-9DAB-8999DD5EE96A}" done="1">
    <text>Inetum est pas intéressé par le champ -&gt; pas stocké et renverra une concaténation. Possible de l’enlever ou le passer en facultatif ?</text>
  </threadedComment>
  <threadedComment ref="C19" dT="2023-11-06T17:45:16.48" personId="{ABFB0C52-AC18-4406-B6D7-B9BCF5A2A0D7}" id="{4FFF18DB-C414-4091-B774-1DD4A8466ECF}" parentId="{8313B1E4-958B-46F5-9DAB-8999DD5EE96A}">
    <text>fait</text>
  </threadedComment>
  <threadedComment ref="M19" dT="2023-10-06T15:52:24.74" personId="{6D908C62-98CE-5042-81E4-8ACAD1B880FE}" id="{B34685CE-7E85-4538-A295-D11534BA03B8}" done="1">
    <text>Nader veut passer le nombre max de caractères de 80 à 255</text>
  </threadedComment>
  <threadedComment ref="C20" dT="2023-10-31T09:38:04.74" personId="{ABFB0C52-AC18-4406-B6D7-B9BCF5A2A0D7}" id="{5B08B3CF-11A5-4FD9-98BB-7481794005D8}">
    <text>Revu avec NexSIS =&gt; à passer en optionnel</text>
  </threadedComment>
  <threadedComment ref="C20" dT="2023-11-08T13:43:03.47" personId="{ABFB0C52-AC18-4406-B6D7-B9BCF5A2A0D7}" id="{BF3BE0A9-7344-4EC3-AD5E-FB3E0488B787}" parentId="{5B08B3CF-11A5-4FD9-98BB-7481794005D8}">
    <text>A voir avec NexSIS</text>
  </threadedComment>
  <threadedComment ref="C20" dT="2023-11-23T09:26:03.17" personId="{E9A6DF60-F9B3-4BD0-BB8A-DE1D37E26830}" id="{0851F9CC-C4A0-4C61-AB14-11816E63F6E1}" parentId="{5B08B3CF-11A5-4FD9-98BB-7481794005D8}">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20" dT="2023-11-06T12:45:17.60" personId="{E9A6DF60-F9B3-4BD0-BB8A-DE1D37E26830}" id="{EB2C13B7-4F7F-4344-B1AE-AD3B63D62721}" done="1">
    <text>Ici il faut mettre uniquement le nom du lieu. Lieu-dit / quartier et le reste vont dans compléments de commune</text>
  </threadedComment>
  <threadedComment ref="H20" dT="2023-11-06T12:54:13.77" personId="{E9A6DF60-F9B3-4BD0-BB8A-DE1D37E26830}" id="{40998EEB-C22D-4AB2-8E9A-777EB591E749}" parentId="{EB2C13B7-4F7F-4344-B1AE-AD3B63D62721}">
    <text>Lac / foret sont plutôt des types de lieu ? Sauf si spécifique, par exemple Foret de Fontainebleau</text>
  </threadedComment>
  <threadedComment ref="O22" dT="2024-03-22T14:10:43.40" personId="{E9A6DF60-F9B3-4BD0-BB8A-DE1D37E26830}" id="{635B7789-0EF6-4625-9FAB-44AB86872C98}">
    <text>Voir pour compléter cette liste ?</text>
  </threadedComment>
  <threadedComment ref="D31" dT="2023-06-15T08:16:02.11" personId="{C9A89B3A-A5FD-6849-8E65-1CD4E6C7CFF2}" id="{7463060B-7E82-4F94-9A86-A15203599FA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1" dT="2023-06-15T08:17:48.83" personId="{C9A89B3A-A5FD-6849-8E65-1CD4E6C7CFF2}" id="{5233AE4D-3910-4282-86F2-BCAC1A07FB40}" parentId="{7463060B-7E82-4F94-9A86-A15203599FA2}">
    <text>Le monde réel !!! Toutes les rues n'ont pas été renommées ! Lille en 2014 avait 95 triplons (longtemps après fusion de 3 communes) -&gt; c'est très compliqué de renommer !!!</text>
  </threadedComment>
  <threadedComment ref="D31" dT="2023-06-15T08:19:54.63" personId="{C9A89B3A-A5FD-6849-8E65-1CD4E6C7CFF2}" id="{18F4B71F-86B6-4378-A40E-9C7BA63C3E87}" parentId="{7463060B-7E82-4F94-9A86-A15203599FA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1" dT="2023-06-15T08:20:05.47" personId="{C9A89B3A-A5FD-6849-8E65-1CD4E6C7CFF2}" id="{6CC198D8-E916-4F37-A8A9-F338AE38B7ED}" parentId="{7463060B-7E82-4F94-9A86-A15203599FA2}">
    <text>Rq : lieu-dits permettent aussi de séparer 2 rives</text>
  </threadedComment>
  <threadedComment ref="D31" dT="2023-06-15T08:21:04.51" personId="{C9A89B3A-A5FD-6849-8E65-1CD4E6C7CFF2}" id="{C76B7A81-6B6C-4EBB-A58D-EE36C240BD64}" parentId="{7463060B-7E82-4F94-9A86-A15203599FA2}">
    <text>=&gt; lieu-dit à extraire !!! Avoir sa propre ligne hors du nom du lieu, ça permet de travailler sur une fraction de la commune</text>
  </threadedComment>
  <threadedComment ref="D31" dT="2023-06-15T08:21:45.68" personId="{C9A89B3A-A5FD-6849-8E65-1CD4E6C7CFF2}" id="{8E5FEB59-E2DE-4E03-B602-E855E1F4627A}" parentId="{7463060B-7E82-4F94-9A86-A15203599FA2}">
    <text>Pas sûr qu'on puisse les exploiter...</text>
  </threadedComment>
  <threadedComment ref="D31" dT="2023-06-15T08:22:12.60" personId="{C9A89B3A-A5FD-6849-8E65-1CD4E6C7CFF2}" id="{A084EEFE-D7CB-4CC5-933A-4E1D75E4B423}" parentId="{7463060B-7E82-4F94-9A86-A15203599FA2}">
    <text xml:space="preserve">Autoroute dans un sens = 1 commune et lieu-dits pour les tronçons </text>
  </threadedComment>
  <threadedComment ref="D31" dT="2023-06-15T08:22:59.74" personId="{C9A89B3A-A5FD-6849-8E65-1CD4E6C7CFF2}" id="{16B49E36-29D0-4788-87E5-596BBA8B7116}" parentId="{7463060B-7E82-4F94-9A86-A15203599FA2}">
    <text>Clé d'avoir commune = surface et lieu-dit = sous-surface (lieu-dit de commune, zonage du port, sous-partie d'un event, tronçon accessible d'un autoroute, ...)</text>
  </threadedComment>
  <threadedComment ref="D31" dT="2023-06-15T08:23:09.21" personId="{C9A89B3A-A5FD-6849-8E65-1CD4E6C7CFF2}" id="{2D3E8F69-79A3-4EF2-9403-9C8FB2F8548E}" parentId="{7463060B-7E82-4F94-9A86-A15203599FA2}">
    <text>Pas de dictionnaire opérationnel commun...</text>
  </threadedComment>
  <threadedComment ref="D31" dT="2023-06-16T08:26:07.37" personId="{6D908C62-98CE-5042-81E4-8ACAD1B880FE}" id="{A9D18321-06C2-4930-AABB-899D344E751F}" parentId="{7463060B-7E82-4F94-9A86-A15203599FA2}">
    <text>NexSIS fonctionne surtout sur le X/Y donc c’est pas un soucis ! 
Sur Paris, ils ont complété les adresses avec l’ancien nom de rue par exemple</text>
  </threadedComment>
  <threadedComment ref="C35" dT="2023-09-20T15:44:02.86" personId="{ABFB0C52-AC18-4406-B6D7-B9BCF5A2A0D7}" id="{F87A492F-CE32-4B86-976B-E614C0E838EB}" done="1">
    <text>On a finalement une logique de clé valeur avec des string sans contrôle. Le rendre plus modulaire avec des couples {cle(étages, interphone etc), valeur} avec une nomenclature sur les clés ?
=&gt; pas critique si validé CISU</text>
  </threadedComment>
  <threadedComment ref="C35" dT="2023-09-21T08:26:59.23" personId="{ABFB0C52-AC18-4406-B6D7-B9BCF5A2A0D7}" id="{3BE98E07-0CEF-4079-8BB1-ADF798B07523}" parentId="{F87A492F-CE32-4B86-976B-E614C0E838EB}">
    <text>On peut limiter le nombre de détails à 20 par exemple</text>
  </threadedComment>
  <threadedComment ref="D44" dT="2023-11-28T09:23:33.55" personId="{E9A6DF60-F9B3-4BD0-BB8A-DE1D37E26830}" id="{A3C1EA1E-C26B-416E-9067-033428B33870}">
    <text xml:space="preserve">Faut-il utiliser un autre objet, déjà existant ? </text>
  </threadedComment>
  <threadedComment ref="K47" dT="2023-10-26T21:36:55.27" personId="{C9A89B3A-A5FD-6849-8E65-1CD4E6C7CFF2}" id="{4DA601C9-6AF5-499E-857A-82256D1E8538}" done="1">
    <text>Nécessaire de le passer obligatoire pour NexSIS (retour Scriptal) ?</text>
  </threadedComment>
  <threadedComment ref="H55" dT="2023-06-15T08:29:05.80" personId="{C9A89B3A-A5FD-6849-8E65-1CD4E6C7CFF2}" id="{2F9FB9BC-C401-4300-9DF5-1B13E794860C}" done="1">
    <text>Pourquoi passer par EPSG-4326 et pas dire WGS-84 direct ?</text>
  </threadedComment>
  <threadedComment ref="H55" dT="2023-06-15T08:29:45.24" personId="{C9A89B3A-A5FD-6849-8E65-1CD4E6C7CFF2}" id="{25EFD281-FDE7-40AE-B68D-702179450A12}" parentId="{2F9FB9BC-C401-4300-9DF5-1B13E794860C}">
    <text>WGS système de projection et EPSG système de coordonnées ?</text>
  </threadedComment>
  <threadedComment ref="D56" dT="2023-09-21T18:09:18.83" personId="{ABFB0C52-AC18-4406-B6D7-B9BCF5A2A0D7}" id="{C329C7CC-D76C-4AF8-A227-546EB23E60D6}">
    <text xml:space="preserve">En attente précision NexSIS
</text>
  </threadedComment>
  <threadedComment ref="H56" dT="2023-11-06T15:00:23.61" personId="{ABFB0C52-AC18-4406-B6D7-B9BCF5A2A0D7}" id="{E4C2A5E4-FB12-4E3F-B7D0-E246E245B107}">
    <text>Attention, pas d'équivalent strict du GML en json</text>
  </threadedComment>
  <threadedComment ref="M56" dT="2023-09-15T20:46:47.38" personId="{C9A89B3A-A5FD-6849-8E65-1CD4E6C7CFF2}" id="{CF099BE4-2349-45C2-B081-F839583C2DAC}">
    <text>Pourquoi est-ce une string ?</text>
  </threadedComment>
  <threadedComment ref="M56" dT="2023-09-19T08:55:24.63" personId="{ABFB0C52-AC18-4406-B6D7-B9BCF5A2A0D7}" id="{69851D3A-CE95-4C14-AD7F-A32B8A38361B}" parentId="{CF099BE4-2349-45C2-B081-F839583C2DAC}">
    <text>À confirmer avec NexSIS, est-ce qu'on passe bien un fichier .sketch via une string ?</text>
  </threadedComment>
  <threadedComment ref="M56" dT="2023-10-11T16:20:12.31" personId="{ABFB0C52-AC18-4406-B6D7-B9BCF5A2A0D7}" id="{1A36BA62-3609-4444-B5F2-5E495D19D6D6}" parentId="{CF099BE4-2349-45C2-B081-F839583C2DAC}">
    <text>En attente exemple NexSIS</text>
  </threadedComment>
  <threadedComment ref="D57" dT="2023-06-15T08:40:20.46" personId="{C9A89B3A-A5FD-6849-8E65-1CD4E6C7CFF2}" id="{61DB900E-E6ED-4921-81CB-4103125B3B07}"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57" dT="2023-06-16T08:33:56.48" personId="{6D908C62-98CE-5042-81E4-8ACAD1B880FE}" id="{0E097D81-0AA9-49CA-976A-1A0E73672410}" parentId="{61DB900E-E6ED-4921-81CB-4103125B3B07}">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57" dT="2023-06-16T08:35:48.22" personId="{6D908C62-98CE-5042-81E4-8ACAD1B880FE}" id="{A25B03EB-656D-42F8-A767-2934A3CCB3A9}" parentId="{61DB900E-E6ED-4921-81CB-4103125B3B07}">
    <text>Référentiel commun permettrait de mettre des infos qui intéressent les différents acteurs et de les cloisonner (ex : personnes dangereuses, patients à risque, …) -&gt; possible de l’associer au bâtiment</text>
  </threadedComment>
  <threadedComment ref="O58" dT="2023-11-08T13:56:26.21" personId="{ABFB0C52-AC18-4406-B6D7-B9BCF5A2A0D7}" id="{276F7F5B-F977-4963-8D37-3E15383E24C8}">
    <text>Vraiment une enum ?</text>
  </threadedComment>
  <threadedComment ref="C61" dT="2024-03-26T16:28:29.15" personId="{C9A89B3A-A5FD-6849-8E65-1CD4E6C7CFF2}" id="{E4AC285C-F0AA-457C-ADD8-963E74B15084}">
    <text>A enlever car géré dans le code INSEE -&gt; le spécifier dans la description de la balise du code INSEE</text>
  </threadedComment>
  <threadedComment ref="C61" dT="2024-03-26T16:29:50.91" personId="{C9A89B3A-A5FD-6849-8E65-1CD4E6C7CFF2}" id="{FB1EFB99-B6B1-432D-8888-47309876F4DB}" parentId="{E4AC285C-F0AA-457C-ADD8-963E74B15084}">
    <text>Etranger : 99 + code pays https://medecine.univ-lorraine.fr/sites/medecine.univ-lorraine.fr/files/users/DU_DIU/03_codes_pays.pdf</text>
  </threadedComment>
  <threadedComment ref="H61" dT="2023-09-21T10:47:24.82" personId="{ABFB0C52-AC18-4406-B6D7-B9BCF5A2A0D7}" id="{362382D7-A8CA-4BDD-B834-9C95A665EB88}" done="1">
    <text>Voir si il y'a une nomenclature NexSIS</text>
  </threadedComment>
  <threadedComment ref="H61" dT="2023-10-11T16:20:34.55" personId="{ABFB0C52-AC18-4406-B6D7-B9BCF5A2A0D7}" id="{66E80B9A-F8C3-4FE3-9B66-ECA4752F2E0F}" parentId="{362382D7-A8CA-4BDD-B834-9C95A665EB88}">
    <text>=&gt; se rapprocher d'ISO</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31"/>
      <c r="K1" s="73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31"/>
      <c r="L1" s="731"/>
      <c r="M1" s="731"/>
      <c r="N1" s="73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31"/>
      <c r="L1" s="731"/>
      <c r="M1" s="731"/>
      <c r="N1" s="73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31"/>
      <c r="L1" s="73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32" t="s">
        <v>726</v>
      </c>
      <c r="C2" s="73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37" t="s">
        <v>742</v>
      </c>
      <c r="B1" s="738"/>
      <c r="C1" s="738"/>
      <c r="D1" s="738"/>
      <c r="E1" s="738"/>
      <c r="F1" s="738"/>
      <c r="G1" s="738"/>
      <c r="H1" s="73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5" t="s">
        <v>753</v>
      </c>
      <c r="G12" s="735"/>
      <c r="H12" s="735"/>
      <c r="I12" s="203"/>
      <c r="J12" s="203"/>
      <c r="R12" s="196"/>
      <c r="S12" s="196"/>
      <c r="T12" s="196"/>
    </row>
    <row r="13" spans="1:20" ht="14.25" customHeight="1">
      <c r="B13" s="204" t="s">
        <v>754</v>
      </c>
      <c r="C13" s="204"/>
      <c r="D13" s="204"/>
      <c r="E13" s="204"/>
      <c r="F13" s="735" t="s">
        <v>755</v>
      </c>
      <c r="G13" s="735"/>
      <c r="H13" s="735"/>
      <c r="I13" s="204"/>
      <c r="J13" s="204"/>
      <c r="K13" s="204"/>
      <c r="L13" s="204"/>
      <c r="M13" s="204"/>
      <c r="N13" s="204"/>
      <c r="R13" s="196"/>
      <c r="S13" s="196"/>
      <c r="T13" s="196"/>
    </row>
    <row r="14" spans="1:20" ht="14.25" customHeight="1">
      <c r="B14" s="204" t="s">
        <v>756</v>
      </c>
      <c r="C14" s="204"/>
      <c r="D14" s="204"/>
      <c r="E14" s="204"/>
      <c r="F14" s="735" t="s">
        <v>755</v>
      </c>
      <c r="G14" s="735"/>
      <c r="H14" s="735"/>
      <c r="I14" s="204"/>
      <c r="J14" s="204"/>
      <c r="R14" s="196"/>
      <c r="S14" s="196"/>
      <c r="T14" s="196"/>
    </row>
    <row r="15" spans="1:20">
      <c r="B15" s="203" t="s">
        <v>757</v>
      </c>
      <c r="C15" s="203"/>
      <c r="D15" s="203"/>
      <c r="E15" s="203"/>
      <c r="F15" s="735" t="s">
        <v>755</v>
      </c>
      <c r="G15" s="735"/>
      <c r="H15" s="735"/>
      <c r="I15" s="203"/>
      <c r="J15" s="203"/>
      <c r="R15" s="196"/>
      <c r="S15" s="196"/>
      <c r="T15" s="196"/>
    </row>
    <row r="16" spans="1:20">
      <c r="B16" s="734"/>
      <c r="C16" s="734"/>
      <c r="D16" s="734"/>
      <c r="E16" s="734"/>
      <c r="F16" s="734"/>
      <c r="G16" s="734"/>
      <c r="H16" s="734"/>
      <c r="I16" s="734"/>
      <c r="J16" s="734"/>
      <c r="K16" s="734"/>
      <c r="L16" s="734"/>
      <c r="M16" s="734"/>
      <c r="N16" s="734"/>
      <c r="O16" s="734"/>
      <c r="P16" s="734"/>
      <c r="Q16" s="734"/>
    </row>
    <row r="17" spans="1:17" ht="15" thickBot="1">
      <c r="B17" s="734"/>
      <c r="C17" s="734"/>
      <c r="D17" s="734"/>
      <c r="E17" s="734"/>
      <c r="F17" s="734"/>
      <c r="G17" s="734"/>
      <c r="H17" s="734"/>
      <c r="I17" s="734"/>
      <c r="J17" s="734"/>
      <c r="K17" s="734"/>
      <c r="L17" s="734"/>
      <c r="M17" s="734"/>
      <c r="N17" s="734"/>
      <c r="O17" s="734"/>
      <c r="P17" s="734"/>
      <c r="Q17" s="734"/>
    </row>
    <row r="18" spans="1:17" ht="102.75" customHeight="1" thickBot="1">
      <c r="A18" s="740" t="s">
        <v>758</v>
      </c>
      <c r="B18" s="741"/>
      <c r="C18" s="741"/>
      <c r="D18" s="741"/>
      <c r="E18" s="741"/>
      <c r="F18" s="741"/>
      <c r="G18" s="741"/>
      <c r="H18" s="74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4"/>
      <c r="C20" s="734"/>
      <c r="D20" s="734"/>
      <c r="E20" s="734"/>
      <c r="F20" s="734"/>
      <c r="G20" s="734"/>
      <c r="H20" s="734"/>
      <c r="I20" s="734"/>
      <c r="J20" s="734"/>
      <c r="K20" s="734"/>
      <c r="L20" s="734"/>
      <c r="M20" s="734"/>
      <c r="N20" s="734"/>
      <c r="O20" s="734"/>
      <c r="P20" s="734"/>
      <c r="Q20" s="73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4" t="s">
        <v>791</v>
      </c>
      <c r="B30" s="743" t="s">
        <v>792</v>
      </c>
      <c r="C30" s="743" t="s">
        <v>774</v>
      </c>
      <c r="D30" s="743" t="s">
        <v>774</v>
      </c>
      <c r="E30" s="743" t="s">
        <v>770</v>
      </c>
      <c r="F30" s="206" t="s">
        <v>793</v>
      </c>
      <c r="G30" s="736" t="s">
        <v>794</v>
      </c>
      <c r="H30" s="206" t="s">
        <v>795</v>
      </c>
    </row>
    <row r="31" spans="1:17" ht="120">
      <c r="A31" s="744"/>
      <c r="B31" s="743"/>
      <c r="C31" s="743"/>
      <c r="D31" s="743"/>
      <c r="E31" s="743"/>
      <c r="F31" s="209" t="s">
        <v>796</v>
      </c>
      <c r="G31" s="736"/>
      <c r="H31" s="206"/>
    </row>
    <row r="32" spans="1:17" ht="90">
      <c r="A32" s="208" t="s">
        <v>797</v>
      </c>
      <c r="B32" s="207" t="s">
        <v>798</v>
      </c>
      <c r="C32" s="207" t="s">
        <v>774</v>
      </c>
      <c r="D32" s="207" t="s">
        <v>774</v>
      </c>
      <c r="E32" s="207" t="s">
        <v>770</v>
      </c>
      <c r="F32" s="209" t="s">
        <v>799</v>
      </c>
      <c r="G32" s="209" t="s">
        <v>783</v>
      </c>
      <c r="H32" s="206" t="s">
        <v>800</v>
      </c>
    </row>
    <row r="33" spans="1:8" ht="30">
      <c r="A33" s="744" t="s">
        <v>801</v>
      </c>
      <c r="B33" s="743" t="s">
        <v>802</v>
      </c>
      <c r="C33" s="743" t="s">
        <v>774</v>
      </c>
      <c r="D33" s="743" t="s">
        <v>774</v>
      </c>
      <c r="E33" s="743" t="s">
        <v>770</v>
      </c>
      <c r="F33" s="209" t="s">
        <v>803</v>
      </c>
      <c r="G33" s="736" t="s">
        <v>783</v>
      </c>
      <c r="H33" s="206" t="s">
        <v>804</v>
      </c>
    </row>
    <row r="34" spans="1:8" ht="240">
      <c r="A34" s="744"/>
      <c r="B34" s="743"/>
      <c r="C34" s="743"/>
      <c r="D34" s="743"/>
      <c r="E34" s="743"/>
      <c r="F34" s="209" t="s">
        <v>805</v>
      </c>
      <c r="G34" s="736"/>
      <c r="H34" s="206" t="s">
        <v>806</v>
      </c>
    </row>
    <row r="35" spans="1:8" ht="60">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5" t="s">
        <v>815</v>
      </c>
      <c r="J1" s="745"/>
      <c r="K1" s="745"/>
      <c r="L1" s="745"/>
      <c r="Q1" s="746" t="s">
        <v>816</v>
      </c>
      <c r="R1" s="746"/>
      <c r="S1" s="96" t="s">
        <v>817</v>
      </c>
      <c r="AC1" s="96"/>
      <c r="AE1" s="128"/>
      <c r="ALY1"/>
    </row>
    <row r="2" spans="1:1016" ht="16" customHeight="1">
      <c r="C2" s="141" t="s">
        <v>818</v>
      </c>
      <c r="D2" s="152" t="s">
        <v>819</v>
      </c>
      <c r="E2" s="157">
        <f>createCase8[[#Totals],[NexSIS]] / createCase8[[#Totals],[ID]]</f>
        <v>0.83333333333333337</v>
      </c>
      <c r="G2" s="128"/>
      <c r="H2" s="227"/>
      <c r="I2" s="745"/>
      <c r="J2" s="745"/>
      <c r="K2" s="745"/>
      <c r="L2" s="74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7" t="s">
        <v>828</v>
      </c>
      <c r="O7" s="747"/>
      <c r="P7" s="747"/>
      <c r="Q7" s="747"/>
      <c r="W7" s="748" t="s">
        <v>829</v>
      </c>
      <c r="X7" s="748"/>
      <c r="AC7" s="747" t="s">
        <v>830</v>
      </c>
      <c r="AD7" s="74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935" priority="40">
      <formula>$AB22=1</formula>
    </cfRule>
    <cfRule type="expression" dxfId="934" priority="38">
      <formula>AND($AD22=1,$AB22=1)</formula>
    </cfRule>
    <cfRule type="expression" dxfId="933" priority="39">
      <formula>$AD22=1</formula>
    </cfRule>
    <cfRule type="expression" dxfId="932" priority="37">
      <formula>OR($AD22="X",$AB22="X")</formula>
    </cfRule>
  </conditionalFormatting>
  <conditionalFormatting sqref="A9:G20">
    <cfRule type="expression" dxfId="931" priority="641">
      <formula>OR(#REF!="X",$AD9="X")</formula>
    </cfRule>
    <cfRule type="expression" dxfId="930" priority="642">
      <formula>AND(#REF!=1,$AD9=1)</formula>
    </cfRule>
    <cfRule type="expression" dxfId="929" priority="643">
      <formula>#REF!=1</formula>
    </cfRule>
    <cfRule type="expression" dxfId="928" priority="644">
      <formula>$AD9=1</formula>
    </cfRule>
  </conditionalFormatting>
  <conditionalFormatting sqref="C9:C20">
    <cfRule type="expression" dxfId="927" priority="1">
      <formula>AND($T9="X",$B9&lt;&gt;"")</formula>
    </cfRule>
  </conditionalFormatting>
  <conditionalFormatting sqref="C17:C19">
    <cfRule type="expression" dxfId="926" priority="2">
      <formula>AND($T17="X",OR($B17&lt;&gt;"",$C17&lt;&gt;""))</formula>
    </cfRule>
  </conditionalFormatting>
  <conditionalFormatting sqref="D9:D20">
    <cfRule type="expression" dxfId="925" priority="11">
      <formula>AND($T9="X",OR($B9&lt;&gt;"",$C9&lt;&gt;""))</formula>
    </cfRule>
  </conditionalFormatting>
  <conditionalFormatting sqref="D18:D19">
    <cfRule type="expression" dxfId="92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3" priority="12">
      <formula>AND($T9="X",OR($B9&lt;&gt;"",$C9&lt;&gt;"",$D9&lt;&gt;""))</formula>
    </cfRule>
  </conditionalFormatting>
  <conditionalFormatting sqref="F9:F20">
    <cfRule type="expression" dxfId="922" priority="13">
      <formula>AND($T9="X",OR($B9&lt;&gt;"",$C9&lt;&gt;"",$D9&lt;&gt;"",$E9&lt;&gt;""))</formula>
    </cfRule>
  </conditionalFormatting>
  <conditionalFormatting sqref="G9:G20">
    <cfRule type="expression" dxfId="921" priority="14">
      <formula>AND($T9="X",OR($B9&lt;&gt;"",$C9&lt;&gt;"",$D9&lt;&gt;"",$E9&lt;&gt;"",$F9&lt;&gt;""))</formula>
    </cfRule>
  </conditionalFormatting>
  <conditionalFormatting sqref="H22:H23 H43:H883">
    <cfRule type="expression" dxfId="920" priority="36">
      <formula>$S22="X"</formula>
    </cfRule>
  </conditionalFormatting>
  <conditionalFormatting sqref="I9:I20">
    <cfRule type="expression" dxfId="919" priority="16">
      <formula>$T9="X"</formula>
    </cfRule>
  </conditionalFormatting>
  <conditionalFormatting sqref="S9:S20">
    <cfRule type="cellIs" dxfId="918" priority="8" operator="equal">
      <formula>"0..n"</formula>
    </cfRule>
    <cfRule type="cellIs" dxfId="917" priority="7" operator="equal">
      <formula>"1..1"</formula>
    </cfRule>
    <cfRule type="cellIs" dxfId="91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5" t="s">
        <v>911</v>
      </c>
      <c r="I1" s="745"/>
      <c r="J1" s="745"/>
      <c r="O1" s="746" t="s">
        <v>816</v>
      </c>
      <c r="P1" s="746"/>
      <c r="AC1" s="96"/>
      <c r="AE1"/>
      <c r="AF1" s="128"/>
      <c r="ALZ1"/>
    </row>
    <row r="2" spans="1:1017" ht="13.5" customHeight="1">
      <c r="C2" s="141" t="s">
        <v>818</v>
      </c>
      <c r="D2" s="284"/>
      <c r="E2" s="152" t="s">
        <v>819</v>
      </c>
      <c r="F2" s="157">
        <f>createCase3[[#Totals],[NexSIS]] / createCase3[[#Totals],[ID]]</f>
        <v>0.83333333333333337</v>
      </c>
      <c r="G2" s="128"/>
      <c r="H2" s="745"/>
      <c r="I2" s="745"/>
      <c r="J2" s="74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7" t="s">
        <v>828</v>
      </c>
      <c r="M7" s="747"/>
      <c r="N7" s="747"/>
      <c r="O7" s="747"/>
      <c r="V7" s="748" t="s">
        <v>829</v>
      </c>
      <c r="W7" s="748"/>
      <c r="AC7" s="747" t="s">
        <v>830</v>
      </c>
      <c r="AD7" s="747"/>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15" priority="81">
      <formula>$AB16=1</formula>
    </cfRule>
    <cfRule type="expression" dxfId="914" priority="80">
      <formula>$AD16=1</formula>
    </cfRule>
    <cfRule type="expression" dxfId="913" priority="79">
      <formula>AND($AD16=1,$AB16=1)</formula>
    </cfRule>
    <cfRule type="expression" dxfId="912" priority="78">
      <formula>OR($AD16="X",$AB16="X")</formula>
    </cfRule>
  </conditionalFormatting>
  <conditionalFormatting sqref="A9:G14">
    <cfRule type="expression" dxfId="911" priority="25">
      <formula>AND($AD9=1,$AC9=1)</formula>
    </cfRule>
    <cfRule type="expression" dxfId="910" priority="27">
      <formula>$AC9=1</formula>
    </cfRule>
    <cfRule type="expression" dxfId="909" priority="26">
      <formula>$AD9=1</formula>
    </cfRule>
    <cfRule type="expression" dxfId="908" priority="28">
      <formula>AND(NOT(ISBLANK($W9)),ISBLANK($AC9),ISBLANK($AD9))</formula>
    </cfRule>
    <cfRule type="expression" dxfId="907" priority="23">
      <formula>OR($AD9="X",$AC9="X")</formula>
    </cfRule>
  </conditionalFormatting>
  <conditionalFormatting sqref="C9:C14">
    <cfRule type="expression" dxfId="906" priority="22">
      <formula>AND($R9="X",$B9&lt;&gt;"")</formula>
    </cfRule>
  </conditionalFormatting>
  <conditionalFormatting sqref="D9:D14">
    <cfRule type="expression" dxfId="905" priority="24">
      <formula>AND($R9="X",OR($B9&lt;&gt;"",$C9&lt;&gt;""))</formula>
    </cfRule>
  </conditionalFormatting>
  <conditionalFormatting sqref="E9:E14">
    <cfRule type="expression" dxfId="90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03" priority="20">
      <formula>AND($R9="X",OR($B9&lt;&gt;"",$C9&lt;&gt;"",$D9&lt;&gt;"",$E9&lt;&gt;""))</formula>
    </cfRule>
  </conditionalFormatting>
  <conditionalFormatting sqref="G9:G14">
    <cfRule type="expression" dxfId="902" priority="21">
      <formula>AND($R9="X",OR($B9&lt;&gt;"",$C9&lt;&gt;"",$D9&lt;&gt;"",$E9&lt;&gt;"",$F9&lt;&gt;""))</formula>
    </cfRule>
  </conditionalFormatting>
  <conditionalFormatting sqref="H16:H17 H37:H877">
    <cfRule type="expression" dxfId="901" priority="77">
      <formula>$Q16="X"</formula>
    </cfRule>
  </conditionalFormatting>
  <conditionalFormatting sqref="I9:I14">
    <cfRule type="expression" dxfId="900" priority="18">
      <formula>$R9="X"</formula>
    </cfRule>
  </conditionalFormatting>
  <conditionalFormatting sqref="Q9:Q14">
    <cfRule type="cellIs" dxfId="899" priority="4" operator="equal">
      <formula>"0..1"</formula>
    </cfRule>
    <cfRule type="cellIs" dxfId="898" priority="3" operator="equal">
      <formula>"0..n"</formula>
    </cfRule>
    <cfRule type="cellIs" dxfId="897"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45" t="s">
        <v>911</v>
      </c>
      <c r="I1" s="745"/>
      <c r="J1" s="745"/>
      <c r="O1" s="746" t="s">
        <v>816</v>
      </c>
      <c r="P1" s="746"/>
      <c r="AC1" s="96"/>
      <c r="AE1"/>
      <c r="AF1" s="128"/>
      <c r="ALZ1"/>
    </row>
    <row r="2" spans="1:1014" ht="13.5" customHeight="1">
      <c r="C2" s="573" t="s">
        <v>944</v>
      </c>
      <c r="D2" s="284"/>
      <c r="E2" s="152"/>
      <c r="F2" s="157">
        <f>createCase142[[#Totals],[NexSIS]] / createCase142[[#Totals],[ID]]</f>
        <v>0.47727272727272729</v>
      </c>
      <c r="G2" s="128"/>
      <c r="H2" s="745"/>
      <c r="I2" s="745"/>
      <c r="J2" s="745"/>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7" t="s">
        <v>828</v>
      </c>
      <c r="M7" s="747"/>
      <c r="N7" s="747"/>
      <c r="O7" s="747"/>
      <c r="AC7" s="747" t="s">
        <v>830</v>
      </c>
      <c r="AD7" s="747"/>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49" t="s">
        <v>829</v>
      </c>
      <c r="W9" s="749"/>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49"/>
      <c r="W10" s="749"/>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3"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3"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3"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3"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3"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3"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3"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3"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3"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3"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3"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3"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96" priority="266">
      <formula>$AC13=1</formula>
    </cfRule>
  </conditionalFormatting>
  <conditionalFormatting sqref="A193:F194 A214:F1054">
    <cfRule type="expression" dxfId="895" priority="260">
      <formula>AND($AD193=1,$AB193=1)</formula>
    </cfRule>
    <cfRule type="expression" dxfId="894" priority="262">
      <formula>$AB193=1</formula>
    </cfRule>
    <cfRule type="expression" dxfId="893" priority="261">
      <formula>$AD193=1</formula>
    </cfRule>
    <cfRule type="expression" dxfId="892" priority="259">
      <formula>OR($AD193="X",$AB193="X")</formula>
    </cfRule>
  </conditionalFormatting>
  <conditionalFormatting sqref="A12:G12">
    <cfRule type="expression" dxfId="891" priority="51">
      <formula>$AC12=1</formula>
    </cfRule>
    <cfRule type="expression" dxfId="890" priority="52">
      <formula>AND(NOT(ISBLANK($W12)),ISBLANK($AC12),ISBLANK($AD12))</formula>
    </cfRule>
    <cfRule type="expression" dxfId="889" priority="49">
      <formula>AND($AD12=1,$AC12=1)</formula>
    </cfRule>
    <cfRule type="expression" dxfId="888" priority="48">
      <formula>OR($AD12="X",$AC12="X")</formula>
    </cfRule>
    <cfRule type="expression" dxfId="887"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88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8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84" priority="264">
      <formula>AND($AD13=1,$AC13=1)</formula>
    </cfRule>
  </conditionalFormatting>
  <conditionalFormatting sqref="B121:B124">
    <cfRule type="expression" dxfId="883" priority="246">
      <formula>AND($R121="X",#REF!&lt;&gt;"")</formula>
    </cfRule>
  </conditionalFormatting>
  <conditionalFormatting sqref="B165 B167:B172">
    <cfRule type="expression" dxfId="882" priority="279">
      <formula>AND($R165="X",#REF!&lt;&gt;"")</formula>
    </cfRule>
  </conditionalFormatting>
  <conditionalFormatting sqref="B140:C154 B155:G165 B173:G191 A166:G166 B32:G40 E140:G153 D167:G167 D41:D43 D154:G154 A13:A165 B41:C41 F42:G43 B167:C172 A167:A191 F168:G172">
    <cfRule type="expression" dxfId="881" priority="176">
      <formula>OR($AD13="X",$AC13="X")</formula>
    </cfRule>
  </conditionalFormatting>
  <conditionalFormatting sqref="B41:D41 D129:D138 E139">
    <cfRule type="expression" dxfId="880" priority="241">
      <formula>$AD41=1</formula>
    </cfRule>
  </conditionalFormatting>
  <conditionalFormatting sqref="B13:G30 B31:C31 D129:D138 E139 E31:G31">
    <cfRule type="expression" dxfId="879" priority="239">
      <formula>OR($AD13="X",$AC13="X")</formula>
    </cfRule>
  </conditionalFormatting>
  <conditionalFormatting sqref="B44:G128 E129:G132 E135:G139 F133:G134 B129:C139 B42:B43">
    <cfRule type="expression" dxfId="878" priority="263">
      <formula>OR($AD42="X",$AC42="X")</formula>
    </cfRule>
  </conditionalFormatting>
  <conditionalFormatting sqref="B44:G128">
    <cfRule type="expression" dxfId="877" priority="245">
      <formula>$AD44=1</formula>
    </cfRule>
    <cfRule type="expression" dxfId="876" priority="244">
      <formula>AND($AD44=1,$AC44=1)</formula>
    </cfRule>
  </conditionalFormatting>
  <conditionalFormatting sqref="B140:G140">
    <cfRule type="expression" dxfId="875" priority="182">
      <formula>AND(NOT(ISBLANK($W140)),ISBLANK($AC140),ISBLANK($AD140))</formula>
    </cfRule>
  </conditionalFormatting>
  <conditionalFormatting sqref="C12">
    <cfRule type="expression" dxfId="874" priority="47">
      <formula>AND($R12="X",$B12&lt;&gt;"")</formula>
    </cfRule>
  </conditionalFormatting>
  <conditionalFormatting sqref="C19">
    <cfRule type="expression" dxfId="873" priority="1166">
      <formula>AND($R19="X",OR($B19&lt;&gt;"",#REF!&lt;&gt;""))</formula>
    </cfRule>
  </conditionalFormatting>
  <conditionalFormatting sqref="C41 D41:D43">
    <cfRule type="expression" dxfId="872" priority="284">
      <formula>AND($R41="X",OR($B41&lt;&gt;"",#REF!&lt;&gt;""))</formula>
    </cfRule>
  </conditionalFormatting>
  <conditionalFormatting sqref="C42:C43">
    <cfRule type="expression" dxfId="871" priority="67">
      <formula>AND($R42="X",OR(#REF!&lt;&gt;"",$B42&lt;&gt;""))</formula>
    </cfRule>
    <cfRule type="expression" dxfId="870" priority="68">
      <formula>OR($AD42="X",$AC42="X")</formula>
    </cfRule>
    <cfRule type="expression" dxfId="869" priority="69">
      <formula>AND($AD42=1,$AC42=1)</formula>
    </cfRule>
    <cfRule type="expression" dxfId="868" priority="70">
      <formula>$AD42=1</formula>
    </cfRule>
    <cfRule type="expression" dxfId="867" priority="71">
      <formula>$AC42=1</formula>
    </cfRule>
  </conditionalFormatting>
  <conditionalFormatting sqref="C45">
    <cfRule type="expression" dxfId="866" priority="24">
      <formula>AND($R45="X",OR($B45&lt;&gt;"",$C45&lt;&gt;""))</formula>
    </cfRule>
  </conditionalFormatting>
  <conditionalFormatting sqref="C52:C53">
    <cfRule type="expression" dxfId="865" priority="23">
      <formula>AND($R52="X",OR($B52&lt;&gt;"",$C52&lt;&gt;""))</formula>
    </cfRule>
  </conditionalFormatting>
  <conditionalFormatting sqref="C68">
    <cfRule type="expression" dxfId="864" priority="1">
      <formula>AND($R68="X",OR($B68&lt;&gt;"",$C68&lt;&gt;"",$D68&lt;&gt;"",$E68&lt;&gt;""))</formula>
    </cfRule>
    <cfRule type="expression" dxfId="863" priority="2">
      <formula>AND($R68="X",OR($B68&lt;&gt;"",$C68&lt;&gt;""))</formula>
    </cfRule>
  </conditionalFormatting>
  <conditionalFormatting sqref="C68:C70">
    <cfRule type="expression" dxfId="862" priority="20">
      <formula>AND($R68="X",OR($B68&lt;&gt;"",$C68&lt;&gt;"",$D68&lt;&gt;""))</formula>
    </cfRule>
  </conditionalFormatting>
  <conditionalFormatting sqref="C140">
    <cfRule type="expression" dxfId="861" priority="165">
      <formula>AND($AD140=1,$AC140=1)</formula>
    </cfRule>
    <cfRule type="expression" dxfId="860" priority="166">
      <formula>$AD140=1</formula>
    </cfRule>
    <cfRule type="expression" dxfId="859" priority="167">
      <formula>$AC140=1</formula>
    </cfRule>
    <cfRule type="expression" dxfId="858" priority="164">
      <formula>OR($AD140="X",$AC140="X")</formula>
    </cfRule>
  </conditionalFormatting>
  <conditionalFormatting sqref="C152:C153">
    <cfRule type="expression" dxfId="857" priority="17">
      <formula>$AD152=1</formula>
    </cfRule>
    <cfRule type="expression" dxfId="856" priority="18">
      <formula>$AC152=1</formula>
    </cfRule>
    <cfRule type="expression" dxfId="855" priority="16">
      <formula>AND($AD152=1,$AC152=1)</formula>
    </cfRule>
    <cfRule type="expression" dxfId="854" priority="14">
      <formula>AND($R152="X",OR($B152&lt;&gt;"",$C152&lt;&gt;"",$D152&lt;&gt;""))</formula>
    </cfRule>
    <cfRule type="expression" dxfId="853" priority="15">
      <formula>OR($AD152="X",$AC152="X")</formula>
    </cfRule>
  </conditionalFormatting>
  <conditionalFormatting sqref="C154 C165:G165">
    <cfRule type="expression" dxfId="852" priority="109">
      <formula>AND($R154="X",OR($B154&lt;&gt;"",$C154&lt;&gt;""))</formula>
    </cfRule>
  </conditionalFormatting>
  <conditionalFormatting sqref="C154">
    <cfRule type="expression" dxfId="851" priority="11">
      <formula>$AD154=1</formula>
    </cfRule>
    <cfRule type="expression" dxfId="850" priority="10">
      <formula>AND($AD154=1,$AC154=1)</formula>
    </cfRule>
    <cfRule type="expression" dxfId="849" priority="12">
      <formula>OR($AD154="X",$AC154="X")</formula>
    </cfRule>
    <cfRule type="expression" dxfId="848" priority="13">
      <formula>$AC154=1</formula>
    </cfRule>
  </conditionalFormatting>
  <conditionalFormatting sqref="C157:C159">
    <cfRule type="expression" dxfId="847" priority="19">
      <formula>AND($R157="X",OR($B157&lt;&gt;"",$C157&lt;&gt;""))</formula>
    </cfRule>
  </conditionalFormatting>
  <conditionalFormatting sqref="C166">
    <cfRule type="expression" dxfId="846" priority="105">
      <formula>AND($R166="X",$B166&lt;&gt;"")</formula>
    </cfRule>
    <cfRule type="expression" dxfId="845" priority="104">
      <formula>$AD166=1</formula>
    </cfRule>
    <cfRule type="expression" dxfId="844" priority="103">
      <formula>AND($AD166=1,$AC166=1)</formula>
    </cfRule>
    <cfRule type="expression" dxfId="843" priority="102">
      <formula>OR($AD166="X",$AC166="X")</formula>
    </cfRule>
  </conditionalFormatting>
  <conditionalFormatting sqref="C167:C172">
    <cfRule type="expression" dxfId="842" priority="280">
      <formula>AND($R167="X",OR(#REF!&lt;&gt;"",$B167&lt;&gt;""))</formula>
    </cfRule>
  </conditionalFormatting>
  <conditionalFormatting sqref="C168">
    <cfRule type="expression" dxfId="841" priority="154">
      <formula>OR($AD168="X",$AC168="X")</formula>
    </cfRule>
  </conditionalFormatting>
  <conditionalFormatting sqref="C173:C174 D139:E139 C140:D153 C154:C164 C13:C40 C184:C191 C44:C120 C125:C139 D131:D138">
    <cfRule type="expression" dxfId="840" priority="235">
      <formula>AND($R13="X",$B13&lt;&gt;"")</formula>
    </cfRule>
  </conditionalFormatting>
  <conditionalFormatting sqref="C174">
    <cfRule type="expression" dxfId="839" priority="226">
      <formula>AND($AD174=1,$AC174=1)</formula>
    </cfRule>
    <cfRule type="expression" dxfId="838" priority="225">
      <formula>OR($AD174="X",$AC174="X")</formula>
    </cfRule>
    <cfRule type="expression" dxfId="837" priority="227">
      <formula>$AD174=1</formula>
    </cfRule>
  </conditionalFormatting>
  <conditionalFormatting sqref="C175:C183">
    <cfRule type="expression" dxfId="836" priority="273">
      <formula>AND($R175="X",OR($B175&lt;&gt;"",#REF!&lt;&gt;""))</formula>
    </cfRule>
  </conditionalFormatting>
  <conditionalFormatting sqref="C179">
    <cfRule type="expression" dxfId="835" priority="54">
      <formula>AND($AD179=1,$AC179=1)</formula>
    </cfRule>
    <cfRule type="expression" dxfId="834" priority="55">
      <formula>$AD179=1</formula>
    </cfRule>
    <cfRule type="expression" dxfId="833" priority="53">
      <formula>OR($AD179="X",$AC179="X")</formula>
    </cfRule>
    <cfRule type="expression" dxfId="832" priority="56">
      <formula>AND($R179="X",$B179&lt;&gt;"")</formula>
    </cfRule>
  </conditionalFormatting>
  <conditionalFormatting sqref="C122:D124">
    <cfRule type="expression" dxfId="831" priority="247">
      <formula>AND($R122="X",OR(#REF!&lt;&gt;"",$B122&lt;&gt;""))</formula>
    </cfRule>
  </conditionalFormatting>
  <conditionalFormatting sqref="C160:D160">
    <cfRule type="expression" dxfId="830" priority="268">
      <formula>AND($R160="X",OR($B160&lt;&gt;"",#REF!&lt;&gt;""))</formula>
    </cfRule>
  </conditionalFormatting>
  <conditionalFormatting sqref="C121:G121">
    <cfRule type="expression" dxfId="829" priority="243">
      <formula>AND($R121="X",$B121&lt;&gt;"")</formula>
    </cfRule>
  </conditionalFormatting>
  <conditionalFormatting sqref="D12:D18">
    <cfRule type="expression" dxfId="828" priority="43">
      <formula>AND($R12="X",OR($B12&lt;&gt;"",$C12&lt;&gt;""))</formula>
    </cfRule>
  </conditionalFormatting>
  <conditionalFormatting sqref="D20:D40">
    <cfRule type="expression" dxfId="827" priority="25">
      <formula>AND($R20="X",OR($B20&lt;&gt;"",$C20&lt;&gt;""))</formula>
    </cfRule>
  </conditionalFormatting>
  <conditionalFormatting sqref="D30:D31">
    <cfRule type="expression" dxfId="826" priority="26">
      <formula>AND($R30="X",$B30&lt;&gt;"")</formula>
    </cfRule>
  </conditionalFormatting>
  <conditionalFormatting sqref="D31">
    <cfRule type="expression" dxfId="825" priority="27">
      <formula>OR($AD31="X",$AC31="X")</formula>
    </cfRule>
    <cfRule type="expression" dxfId="824" priority="30">
      <formula>$AC31=1</formula>
    </cfRule>
    <cfRule type="expression" dxfId="823" priority="31">
      <formula>AND(NOT(ISBLANK($W31)),ISBLANK($AC31),ISBLANK($AD31))</formula>
    </cfRule>
    <cfRule type="expression" dxfId="822" priority="29">
      <formula>$AD31=1</formula>
    </cfRule>
    <cfRule type="expression" dxfId="821" priority="28">
      <formula>AND($AD31=1,$AC31=1)</formula>
    </cfRule>
  </conditionalFormatting>
  <conditionalFormatting sqref="D41">
    <cfRule type="expression" dxfId="820" priority="290">
      <formula>AND($AD41=1,$AC41=1)</formula>
    </cfRule>
    <cfRule type="expression" dxfId="819" priority="286">
      <formula>AND($R41="X",OR($B41&lt;&gt;"",#REF!&lt;&gt;"",$C41&lt;&gt;"",$D41&lt;&gt;""))</formula>
    </cfRule>
    <cfRule type="expression" dxfId="818" priority="288">
      <formula>$AC41=1</formula>
    </cfRule>
    <cfRule type="expression" dxfId="817" priority="291">
      <formula>$AD41=1</formula>
    </cfRule>
    <cfRule type="expression" dxfId="816" priority="285">
      <formula>AND($R41="X",OR($B41&lt;&gt;"",#REF!&lt;&gt;"",$C41&lt;&gt;""))</formula>
    </cfRule>
    <cfRule type="expression" dxfId="815" priority="289">
      <formula>AND($R41="X",OR($B41&lt;&gt;"",#REF!&lt;&gt;"",$C41&lt;&gt;""))</formula>
    </cfRule>
    <cfRule type="expression" dxfId="814" priority="287">
      <formula>AND($R41="X",OR($B41&lt;&gt;"",#REF!&lt;&gt;"",$D41&lt;&gt;"",#REF!&lt;&gt;""))</formula>
    </cfRule>
    <cfRule type="expression" dxfId="813" priority="293">
      <formula>AND($R41="X",OR($B41&lt;&gt;"",#REF!&lt;&gt;""))</formula>
    </cfRule>
    <cfRule type="expression" dxfId="812" priority="292">
      <formula>AND($R41="X",$B41&lt;&gt;"")</formula>
    </cfRule>
  </conditionalFormatting>
  <conditionalFormatting sqref="D68:D70">
    <cfRule type="expression" dxfId="811" priority="21">
      <formula>AND($R68="X",OR($B68&lt;&gt;"",$C68&lt;&gt;"",$D68&lt;&gt;"",$E68&lt;&gt;""))</formula>
    </cfRule>
  </conditionalFormatting>
  <conditionalFormatting sqref="D122 D184:D191">
    <cfRule type="expression" dxfId="810" priority="155">
      <formula>AND($R122="X",OR($B122&lt;&gt;"",$C122&lt;&gt;""))</formula>
    </cfRule>
  </conditionalFormatting>
  <conditionalFormatting sqref="D125:D128 E127:G127 D173:D174 D161:D164 C184">
    <cfRule type="expression" dxfId="809" priority="253">
      <formula>AND($R125="X",OR($B125&lt;&gt;"",$C125&lt;&gt;""))</formula>
    </cfRule>
  </conditionalFormatting>
  <conditionalFormatting sqref="D129:D130">
    <cfRule type="expression" dxfId="808" priority="232">
      <formula>AND($R129="X",OR(#REF!&lt;&gt;"",$B129&lt;&gt;""))</formula>
    </cfRule>
  </conditionalFormatting>
  <conditionalFormatting sqref="D129:D138 E139 B41:D41">
    <cfRule type="expression" dxfId="807" priority="240">
      <formula>AND($AD41=1,$AC41=1)</formula>
    </cfRule>
  </conditionalFormatting>
  <conditionalFormatting sqref="D129:D153 E139 B13:G30 B31:C31 E31:G31">
    <cfRule type="expression" dxfId="806" priority="242">
      <formula>$AC13=1</formula>
    </cfRule>
  </conditionalFormatting>
  <conditionalFormatting sqref="D139:D153">
    <cfRule type="expression" dxfId="805" priority="217">
      <formula>OR($AD139="X",$AC139="X")</formula>
    </cfRule>
    <cfRule type="expression" dxfId="804" priority="218">
      <formula>AND($AD139=1,$AC139=1)</formula>
    </cfRule>
    <cfRule type="expression" dxfId="803" priority="219">
      <formula>$AD139=1</formula>
    </cfRule>
  </conditionalFormatting>
  <conditionalFormatting sqref="D140">
    <cfRule type="expression" dxfId="802" priority="162">
      <formula>$AD140=1</formula>
    </cfRule>
    <cfRule type="expression" dxfId="801" priority="161">
      <formula>AND($AD140=1,$AC140=1)</formula>
    </cfRule>
    <cfRule type="expression" dxfId="800" priority="163">
      <formula>$AC140=1</formula>
    </cfRule>
    <cfRule type="expression" dxfId="799" priority="160">
      <formula>AND($R140="X",OR($B140&lt;&gt;"",$C140&lt;&gt;"",$D140&lt;&gt;""))</formula>
    </cfRule>
    <cfRule type="expression" dxfId="798" priority="159">
      <formula>OR($AD140="X",$AC140="X")</formula>
    </cfRule>
  </conditionalFormatting>
  <conditionalFormatting sqref="D155:D159 E128:E130 D44:D120">
    <cfRule type="expression" dxfId="797" priority="233">
      <formula>AND($R44="X",OR($B44&lt;&gt;"",$C44&lt;&gt;""))</formula>
    </cfRule>
  </conditionalFormatting>
  <conditionalFormatting sqref="D164">
    <cfRule type="expression" dxfId="796" priority="209">
      <formula>AND($R164="X",OR($B164&lt;&gt;"",$C164&lt;&gt;"",$D164&lt;&gt;"",$E164&lt;&gt;""))</formula>
    </cfRule>
    <cfRule type="expression" dxfId="795" priority="208">
      <formula>$AC164=1</formula>
    </cfRule>
    <cfRule type="expression" dxfId="794" priority="94">
      <formula>AND($R164="X",OR($B164&lt;&gt;"",$C164&lt;&gt;""))</formula>
    </cfRule>
    <cfRule type="expression" dxfId="793" priority="207">
      <formula>AND($R164="X",OR($B164&lt;&gt;"",$C164&lt;&gt;"",$D164&lt;&gt;""))</formula>
    </cfRule>
    <cfRule type="expression" dxfId="792" priority="206">
      <formula>$AD164=1</formula>
    </cfRule>
    <cfRule type="expression" dxfId="791" priority="204">
      <formula>AND($R164="X",OR($B164&lt;&gt;"",$C164&lt;&gt;"",$D164&lt;&gt;"",$E164&lt;&gt;""))</formula>
    </cfRule>
    <cfRule type="expression" dxfId="790" priority="210">
      <formula>AND($AD164=1,$AC164=1)</formula>
    </cfRule>
    <cfRule type="expression" dxfId="789" priority="211">
      <formula>$AD164=1</formula>
    </cfRule>
    <cfRule type="expression" dxfId="788" priority="203">
      <formula>$AC164=1</formula>
    </cfRule>
    <cfRule type="expression" dxfId="787" priority="212">
      <formula>AND($R164="X",OR($B164&lt;&gt;"",$C164&lt;&gt;"",$D164&lt;&gt;""))</formula>
    </cfRule>
    <cfRule type="expression" dxfId="786" priority="205">
      <formula>AND($AD164=1,$AC164=1)</formula>
    </cfRule>
  </conditionalFormatting>
  <conditionalFormatting sqref="D166">
    <cfRule type="expression" dxfId="785" priority="87">
      <formula>AND($R166="X",OR($B166&lt;&gt;"",$C166&lt;&gt;"",$D166&lt;&gt;""))</formula>
    </cfRule>
    <cfRule type="expression" dxfId="784" priority="86">
      <formula>$AD166=1</formula>
    </cfRule>
    <cfRule type="expression" dxfId="783" priority="85">
      <formula>AND($AD166=1,$AC166=1)</formula>
    </cfRule>
    <cfRule type="expression" dxfId="782" priority="106">
      <formula>AND($R166="X",OR($B166&lt;&gt;"",$C166&lt;&gt;""))</formula>
    </cfRule>
    <cfRule type="expression" dxfId="781" priority="84">
      <formula>AND($R166="X",OR($B166&lt;&gt;"",$C166&lt;&gt;"",$D166&lt;&gt;"",$E166&lt;&gt;""))</formula>
    </cfRule>
    <cfRule type="expression" dxfId="780" priority="83">
      <formula>$AC166=1</formula>
    </cfRule>
    <cfRule type="expression" dxfId="779" priority="82">
      <formula>AND($R166="X",OR($B166&lt;&gt;"",$C166&lt;&gt;""))</formula>
    </cfRule>
    <cfRule type="expression" dxfId="778" priority="101">
      <formula>$AD166=1</formula>
    </cfRule>
    <cfRule type="expression" dxfId="777" priority="88">
      <formula>$AC166=1</formula>
    </cfRule>
    <cfRule type="expression" dxfId="776" priority="89">
      <formula>AND($R166="X",OR($B166&lt;&gt;"",$C166&lt;&gt;"",$D166&lt;&gt;"",$E166&lt;&gt;""))</formula>
    </cfRule>
    <cfRule type="expression" dxfId="775" priority="90">
      <formula>AND($AD166=1,$AC166=1)</formula>
    </cfRule>
    <cfRule type="expression" dxfId="774" priority="100">
      <formula>AND($AD166=1,$AC166=1)</formula>
    </cfRule>
    <cfRule type="expression" dxfId="773" priority="91">
      <formula>$AD166=1</formula>
    </cfRule>
    <cfRule type="expression" dxfId="772" priority="98">
      <formula>AND($R166="X",$B166&lt;&gt;"")</formula>
    </cfRule>
    <cfRule type="expression" dxfId="771" priority="92">
      <formula>AND($R166="X",OR($B166&lt;&gt;"",$C166&lt;&gt;"",$D166&lt;&gt;""))</formula>
    </cfRule>
    <cfRule type="expression" dxfId="770" priority="93">
      <formula>AND($R166="X",OR($B166&lt;&gt;"",$C166&lt;&gt;""))</formula>
    </cfRule>
    <cfRule type="expression" dxfId="769" priority="95">
      <formula>OR($AD166="X",$AC166="X")</formula>
    </cfRule>
  </conditionalFormatting>
  <conditionalFormatting sqref="D166:D172">
    <cfRule type="expression" dxfId="768" priority="99">
      <formula>OR($AD166="X",$AC166="X")</formula>
    </cfRule>
  </conditionalFormatting>
  <conditionalFormatting sqref="D167:D168">
    <cfRule type="expression" dxfId="767" priority="230">
      <formula>$AC167=1</formula>
    </cfRule>
    <cfRule type="expression" dxfId="766" priority="228">
      <formula>AND($AD167=1,$AC167=1)</formula>
    </cfRule>
    <cfRule type="expression" dxfId="765" priority="229">
      <formula>$AD167=1</formula>
    </cfRule>
    <cfRule type="expression" dxfId="764" priority="231">
      <formula>AND($R167="X",#REF!&lt;&gt;"")</formula>
    </cfRule>
  </conditionalFormatting>
  <conditionalFormatting sqref="D167:D172">
    <cfRule type="expression" dxfId="763" priority="281">
      <formula>AND($R167="X",OR(#REF!&lt;&gt;"",$B167&lt;&gt;"",$C167&lt;&gt;""))</formula>
    </cfRule>
  </conditionalFormatting>
  <conditionalFormatting sqref="D174">
    <cfRule type="expression" dxfId="762" priority="224">
      <formula>$AD174=1</formula>
    </cfRule>
    <cfRule type="expression" dxfId="761" priority="222">
      <formula>OR($AD174="X",$AC174="X")</formula>
    </cfRule>
    <cfRule type="expression" dxfId="760" priority="221">
      <formula>AND($R174="X",$B174&lt;&gt;"")</formula>
    </cfRule>
    <cfRule type="expression" dxfId="759" priority="223">
      <formula>AND($AD174=1,$AC174=1)</formula>
    </cfRule>
  </conditionalFormatting>
  <conditionalFormatting sqref="D175:D183">
    <cfRule type="expression" dxfId="758" priority="274">
      <formula>AND($R175="X",OR($B175&lt;&gt;"",#REF!&lt;&gt;"",$C175&lt;&gt;""))</formula>
    </cfRule>
  </conditionalFormatting>
  <conditionalFormatting sqref="D19:E19">
    <cfRule type="expression" dxfId="757" priority="1170">
      <formula>AND($R19="X",OR($B19&lt;&gt;"",#REF!&lt;&gt;"",$C19&lt;&gt;""))</formula>
    </cfRule>
  </conditionalFormatting>
  <conditionalFormatting sqref="D127:E127">
    <cfRule type="expression" dxfId="756" priority="132">
      <formula>$AC127=1</formula>
    </cfRule>
    <cfRule type="expression" dxfId="755" priority="131">
      <formula>AND($R127="X",OR($B127&lt;&gt;"",$C127&lt;&gt;"",$E127&lt;&gt;"",#REF!&lt;&gt;""))</formula>
    </cfRule>
    <cfRule type="expression" dxfId="754" priority="130">
      <formula>AND($R127="X",OR($B127&lt;&gt;"",$C127&lt;&gt;"",$D127&lt;&gt;"",$E127&lt;&gt;""))</formula>
    </cfRule>
    <cfRule type="expression" dxfId="753" priority="133">
      <formula>AND($R127="X",OR($B127&lt;&gt;"",$C127&lt;&gt;"",$D127&lt;&gt;""))</formula>
    </cfRule>
    <cfRule type="expression" dxfId="752" priority="134">
      <formula>AND($AD127=1,$AC127=1)</formula>
    </cfRule>
    <cfRule type="expression" dxfId="751" priority="135">
      <formula>$AD127=1</formula>
    </cfRule>
  </conditionalFormatting>
  <conditionalFormatting sqref="D41:G41">
    <cfRule type="expression" dxfId="750" priority="60">
      <formula>OR($AD41="X",$AC41="X")</formula>
    </cfRule>
    <cfRule type="expression" dxfId="749" priority="59">
      <formula>$AD41=1</formula>
    </cfRule>
    <cfRule type="expression" dxfId="748" priority="58">
      <formula>AND($AD41=1,$AC41=1)</formula>
    </cfRule>
    <cfRule type="expression" dxfId="747" priority="57">
      <formula>AND($R41="X",OR($B41&lt;&gt;"",$C41&lt;&gt;"",$D41&lt;&gt;"",$E41&lt;&gt;"",$F41&lt;&gt;""))</formula>
    </cfRule>
  </conditionalFormatting>
  <conditionalFormatting sqref="D125:G125">
    <cfRule type="expression" dxfId="746" priority="145">
      <formula>AND($R125="X",$B125&lt;&gt;"")</formula>
    </cfRule>
  </conditionalFormatting>
  <conditionalFormatting sqref="D127:G127">
    <cfRule type="expression" dxfId="745" priority="144">
      <formula>AND($R127="X",$B127&lt;&gt;"")</formula>
    </cfRule>
  </conditionalFormatting>
  <conditionalFormatting sqref="D154:G154">
    <cfRule type="expression" dxfId="744" priority="3">
      <formula>AND($R154="X",OR($B154&lt;&gt;"",$C154&lt;&gt;"",$D154&lt;&gt;"",$E154&lt;&gt;""))</formula>
    </cfRule>
  </conditionalFormatting>
  <conditionalFormatting sqref="D166:G166">
    <cfRule type="expression" dxfId="743" priority="97">
      <formula>AND($R166="X",OR($B166&lt;&gt;"",$C166&lt;&gt;""))</formula>
    </cfRule>
  </conditionalFormatting>
  <conditionalFormatting sqref="E12:E18">
    <cfRule type="expression" dxfId="742" priority="40">
      <formula>AND($R12="X",OR($B12&lt;&gt;"",$C12&lt;&gt;"",$D12&lt;&gt;""))</formula>
    </cfRule>
  </conditionalFormatting>
  <conditionalFormatting sqref="E20:E40 E140:E153">
    <cfRule type="expression" dxfId="741" priority="72">
      <formula>AND($R20="X",OR($B20&lt;&gt;"",$C20&lt;&gt;"",$D20&lt;&gt;""))</formula>
    </cfRule>
  </conditionalFormatting>
  <conditionalFormatting sqref="E42:E43">
    <cfRule type="expression" dxfId="740" priority="65">
      <formula>AND(NOT(ISBLANK($W42)),ISBLANK($AC42),ISBLANK($AD42))</formula>
    </cfRule>
    <cfRule type="expression" dxfId="739" priority="64">
      <formula>$AC42=1</formula>
    </cfRule>
    <cfRule type="expression" dxfId="738" priority="61">
      <formula>OR($AD42="X",$AC42="X")</formula>
    </cfRule>
    <cfRule type="expression" dxfId="737" priority="62">
      <formula>AND($AD42=1,$AC42=1)</formula>
    </cfRule>
    <cfRule type="expression" dxfId="736" priority="63">
      <formula>$AD42=1</formula>
    </cfRule>
    <cfRule type="expression" dxfId="735" priority="66">
      <formula>AND($R42="X",OR($B42&lt;&gt;"",#REF!&lt;&gt;"",$D42&lt;&gt;"",#REF!&lt;&gt;""))</formula>
    </cfRule>
  </conditionalFormatting>
  <conditionalFormatting sqref="E68:E70">
    <cfRule type="expression" dxfId="734" priority="22">
      <formula>AND($R68="X",OR($B68&lt;&gt;"",$C68&lt;&gt;"",$D68&lt;&gt;"",$E68&lt;&gt;"",$F68&lt;&gt;""))</formula>
    </cfRule>
  </conditionalFormatting>
  <conditionalFormatting sqref="E89">
    <cfRule type="expression" dxfId="733" priority="191">
      <formula>AND($R89="X",OR($B89&lt;&gt;"",$C89&lt;&gt;"",$D89&lt;&gt;"",$E89&lt;&gt;""))</formula>
    </cfRule>
    <cfRule type="expression" dxfId="732" priority="194">
      <formula>AND($R89="X",OR($B89&lt;&gt;"",$C89&lt;&gt;"",$E89&lt;&gt;"",#REF!&lt;&gt;""))</formula>
    </cfRule>
    <cfRule type="expression" dxfId="731" priority="193">
      <formula>$AD89=1</formula>
    </cfRule>
    <cfRule type="expression" dxfId="730" priority="192">
      <formula>AND($AD89=1,$AC89=1)</formula>
    </cfRule>
  </conditionalFormatting>
  <conditionalFormatting sqref="E92">
    <cfRule type="expression" dxfId="729" priority="189">
      <formula>AND($R92="X",OR($B92&lt;&gt;"",$C92&lt;&gt;"",$E92&lt;&gt;"",#REF!&lt;&gt;""))</formula>
    </cfRule>
    <cfRule type="expression" dxfId="728" priority="190">
      <formula>$AC92=1</formula>
    </cfRule>
    <cfRule type="expression" dxfId="727" priority="187">
      <formula>$AD92=1</formula>
    </cfRule>
    <cfRule type="expression" dxfId="726" priority="186">
      <formula>AND($AD92=1,$AC92=1)</formula>
    </cfRule>
    <cfRule type="expression" dxfId="725" priority="188">
      <formula>$AC92=1</formula>
    </cfRule>
    <cfRule type="expression" dxfId="724" priority="185">
      <formula>AND($R92="X",OR($B92&lt;&gt;"",$C92&lt;&gt;"",$D92&lt;&gt;"",$E92&lt;&gt;""))</formula>
    </cfRule>
  </conditionalFormatting>
  <conditionalFormatting sqref="E111">
    <cfRule type="expression" dxfId="723" priority="199">
      <formula>AND($R111="X",OR($B111&lt;&gt;"",$C111&lt;&gt;"",$E111&lt;&gt;"",#REF!&lt;&gt;""))</formula>
    </cfRule>
    <cfRule type="expression" dxfId="722" priority="198">
      <formula>$AC111=1</formula>
    </cfRule>
    <cfRule type="expression" dxfId="721" priority="196">
      <formula>AND($AD111=1,$AC111=1)</formula>
    </cfRule>
    <cfRule type="expression" dxfId="720" priority="195">
      <formula>AND($R111="X",OR($B111&lt;&gt;"",$C111&lt;&gt;"",$D111&lt;&gt;"",$E111&lt;&gt;""))</formula>
    </cfRule>
    <cfRule type="expression" dxfId="719" priority="197">
      <formula>$AD111=1</formula>
    </cfRule>
  </conditionalFormatting>
  <conditionalFormatting sqref="E122 E155:E159 E161:E164 E173 E184:E191">
    <cfRule type="expression" dxfId="718" priority="156">
      <formula>AND($R122="X",OR($B122&lt;&gt;"",$C122&lt;&gt;"",$D122&lt;&gt;""))</formula>
    </cfRule>
  </conditionalFormatting>
  <conditionalFormatting sqref="E122:E124">
    <cfRule type="expression" dxfId="717" priority="248">
      <formula>AND($R122="X",OR(#REF!&lt;&gt;"",$B122&lt;&gt;"",$C122&lt;&gt;""))</formula>
    </cfRule>
  </conditionalFormatting>
  <conditionalFormatting sqref="E125:E128">
    <cfRule type="expression" dxfId="716" priority="254">
      <formula>AND($R125="X",OR($B125&lt;&gt;"",$C125&lt;&gt;"",$D125&lt;&gt;""))</formula>
    </cfRule>
  </conditionalFormatting>
  <conditionalFormatting sqref="E126">
    <cfRule type="expression" dxfId="715" priority="137">
      <formula>AND($R126="X",OR($B126&lt;&gt;"",$C126&lt;&gt;"",$E126&lt;&gt;"",#REF!&lt;&gt;""))</formula>
    </cfRule>
    <cfRule type="expression" dxfId="714" priority="139">
      <formula>AND($R126="X",OR($B126&lt;&gt;"",$C126&lt;&gt;"",$D126&lt;&gt;""))</formula>
    </cfRule>
    <cfRule type="expression" dxfId="713" priority="136">
      <formula>AND($R126="X",OR($B126&lt;&gt;"",$C126&lt;&gt;"",$D126&lt;&gt;"",$E126&lt;&gt;""))</formula>
    </cfRule>
    <cfRule type="expression" dxfId="712" priority="138">
      <formula>$AC126=1</formula>
    </cfRule>
  </conditionalFormatting>
  <conditionalFormatting sqref="E131">
    <cfRule type="expression" dxfId="711" priority="201">
      <formula>AND($R131="X",OR($B131&lt;&gt;"",$C131&lt;&gt;"",$E131&lt;&gt;"",#REF!&lt;&gt;""))</formula>
    </cfRule>
    <cfRule type="expression" dxfId="710" priority="200">
      <formula>AND($R131="X",OR($B131&lt;&gt;"",$C131&lt;&gt;"",$D131&lt;&gt;"",$E131&lt;&gt;""))</formula>
    </cfRule>
    <cfRule type="expression" dxfId="709" priority="202">
      <formula>$AC131=1</formula>
    </cfRule>
  </conditionalFormatting>
  <conditionalFormatting sqref="E131:E132 E44:E120 F133:F134 E135:E138">
    <cfRule type="expression" dxfId="708" priority="236">
      <formula>AND($R44="X",OR($B44&lt;&gt;"",$C44&lt;&gt;"",$D44&lt;&gt;""))</formula>
    </cfRule>
  </conditionalFormatting>
  <conditionalFormatting sqref="E133:E134">
    <cfRule type="expression" dxfId="707" priority="152">
      <formula>$AC133=1</formula>
    </cfRule>
    <cfRule type="expression" dxfId="706" priority="153">
      <formula>AND(NOT(ISBLANK($W133)),ISBLANK($AC133),ISBLANK($AD133))</formula>
    </cfRule>
    <cfRule type="expression" dxfId="705" priority="151">
      <formula>OR($AD133="X",$AC133="X")</formula>
    </cfRule>
    <cfRule type="expression" dxfId="704" priority="150">
      <formula>$AD133=1</formula>
    </cfRule>
    <cfRule type="expression" dxfId="703" priority="148">
      <formula>AND($R133="X",$B133&lt;&gt;"")</formula>
    </cfRule>
    <cfRule type="expression" dxfId="702" priority="149">
      <formula>AND($AD133=1,$AC133=1)</formula>
    </cfRule>
  </conditionalFormatting>
  <conditionalFormatting sqref="E160">
    <cfRule type="expression" dxfId="701" priority="269">
      <formula>AND($R160="X",OR($B160&lt;&gt;"",#REF!&lt;&gt;"",$D160&lt;&gt;""))</formula>
    </cfRule>
  </conditionalFormatting>
  <conditionalFormatting sqref="E163">
    <cfRule type="expression" dxfId="700" priority="216">
      <formula>$AD163=1</formula>
    </cfRule>
    <cfRule type="expression" dxfId="699" priority="213">
      <formula>$AC163=1</formula>
    </cfRule>
    <cfRule type="expression" dxfId="698" priority="214">
      <formula>AND($R163="X",OR($B163&lt;&gt;"",$C163&lt;&gt;"",$D163&lt;&gt;"",$E163&lt;&gt;""))</formula>
    </cfRule>
    <cfRule type="expression" dxfId="697" priority="215">
      <formula>AND($AD163=1,$AC163=1)</formula>
    </cfRule>
  </conditionalFormatting>
  <conditionalFormatting sqref="E166">
    <cfRule type="expression" dxfId="696" priority="96">
      <formula>AND($R166="X",OR($B166&lt;&gt;"",$C166&lt;&gt;"",$D166&lt;&gt;""))</formula>
    </cfRule>
  </conditionalFormatting>
  <conditionalFormatting sqref="E168:E172">
    <cfRule type="expression" dxfId="695" priority="78">
      <formula>$AD168=1</formula>
    </cfRule>
    <cfRule type="expression" dxfId="694" priority="77">
      <formula>AND($AD168=1,$AC168=1)</formula>
    </cfRule>
    <cfRule type="expression" dxfId="693" priority="80">
      <formula>AND(NOT(ISBLANK($W168)),ISBLANK($AC168),ISBLANK($AD168))</formula>
    </cfRule>
    <cfRule type="expression" dxfId="692" priority="81">
      <formula>AND($R168="X",OR(#REF!&lt;&gt;"",$B168&lt;&gt;"",$C168&lt;&gt;"",$D168&lt;&gt;""))</formula>
    </cfRule>
    <cfRule type="expression" dxfId="691" priority="76">
      <formula>OR($AD168="X",$AC168="X")</formula>
    </cfRule>
    <cfRule type="expression" dxfId="690" priority="79">
      <formula>$AC168=1</formula>
    </cfRule>
  </conditionalFormatting>
  <conditionalFormatting sqref="E175:E183">
    <cfRule type="expression" dxfId="689" priority="146">
      <formula>AND($R175="X",OR($B175&lt;&gt;"",#REF!&lt;&gt;"",$C175&lt;&gt;"",$D175&lt;&gt;""))</formula>
    </cfRule>
  </conditionalFormatting>
  <conditionalFormatting sqref="E166:F166">
    <cfRule type="expression" dxfId="688" priority="107">
      <formula>AND($R166="X",OR($B166&lt;&gt;"",$C166&lt;&gt;"",$D166&lt;&gt;"",#REF!&lt;&gt;""))</formula>
    </cfRule>
  </conditionalFormatting>
  <conditionalFormatting sqref="E174:F174">
    <cfRule type="expression" dxfId="687" priority="277">
      <formula>AND($R174="X",OR($B174&lt;&gt;"",$C174&lt;&gt;"",$D174&lt;&gt;"",#REF!&lt;&gt;""))</formula>
    </cfRule>
  </conditionalFormatting>
  <conditionalFormatting sqref="E126:G126">
    <cfRule type="expression" dxfId="686" priority="143">
      <formula>$AD126=1</formula>
    </cfRule>
    <cfRule type="expression" dxfId="685" priority="142">
      <formula>AND($AD126=1,$AC126=1)</formula>
    </cfRule>
  </conditionalFormatting>
  <conditionalFormatting sqref="E128:G128">
    <cfRule type="expression" dxfId="684" priority="121">
      <formula>AND($R128="X",OR($B128&lt;&gt;"",$C128&lt;&gt;""))</formula>
    </cfRule>
    <cfRule type="expression" dxfId="683" priority="117">
      <formula>AND($R128="X",OR($B128&lt;&gt;"",$C128&lt;&gt;"",$D128&lt;&gt;""))</formula>
    </cfRule>
    <cfRule type="expression" dxfId="682" priority="114">
      <formula>AND($R128="X",OR($B128&lt;&gt;"",$C128&lt;&gt;"",$D128&lt;&gt;"",$E128&lt;&gt;""))</formula>
    </cfRule>
    <cfRule type="expression" dxfId="681" priority="120">
      <formula>AND($R128="X",$B128&lt;&gt;"")</formula>
    </cfRule>
    <cfRule type="expression" dxfId="680" priority="119">
      <formula>$AD128=1</formula>
    </cfRule>
    <cfRule type="expression" dxfId="679" priority="115">
      <formula>AND($R128="X",OR($B128&lt;&gt;"",$C128&lt;&gt;"",$E128&lt;&gt;"",#REF!&lt;&gt;""))</formula>
    </cfRule>
    <cfRule type="expression" dxfId="678" priority="116">
      <formula>$AC128=1</formula>
    </cfRule>
    <cfRule type="expression" dxfId="677" priority="118">
      <formula>AND($AD128=1,$AC128=1)</formula>
    </cfRule>
  </conditionalFormatting>
  <conditionalFormatting sqref="E140:G153 B140:C154">
    <cfRule type="expression" dxfId="676" priority="180">
      <formula>$AD140=1</formula>
    </cfRule>
    <cfRule type="expression" dxfId="675" priority="181">
      <formula>$AC140=1</formula>
    </cfRule>
    <cfRule type="expression" dxfId="674"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73" priority="41">
      <formula>AND($R12="X",OR($B12&lt;&gt;"",$C12&lt;&gt;"",$D12&lt;&gt;"",$E12&lt;&gt;""))</formula>
    </cfRule>
  </conditionalFormatting>
  <conditionalFormatting sqref="F19">
    <cfRule type="expression" dxfId="672" priority="1172">
      <formula>AND($R19="X",OR($B19&lt;&gt;"",#REF!&lt;&gt;"",$C19&lt;&gt;"",$E19&lt;&gt;""))</formula>
    </cfRule>
  </conditionalFormatting>
  <conditionalFormatting sqref="F20:F40 F131:F153 F155:F159 E183 G183">
    <cfRule type="expression" dxfId="671" priority="73">
      <formula>AND($R20="X",OR($B20&lt;&gt;"",$C20&lt;&gt;"",$D20&lt;&gt;"",$E20&lt;&gt;""))</formula>
    </cfRule>
  </conditionalFormatting>
  <conditionalFormatting sqref="F42:F43">
    <cfRule type="expression" dxfId="670" priority="294">
      <formula>AND($R42="X",OR($B42&lt;&gt;"",#REF!&lt;&gt;"",$D42&lt;&gt;"",#REF!&lt;&gt;""))</formula>
    </cfRule>
  </conditionalFormatting>
  <conditionalFormatting sqref="F44:F120">
    <cfRule type="expression" dxfId="669" priority="237">
      <formula>AND($R44="X",OR($B44&lt;&gt;"",$C44&lt;&gt;"",$D44&lt;&gt;"",$E44&lt;&gt;""))</formula>
    </cfRule>
  </conditionalFormatting>
  <conditionalFormatting sqref="F122 F161:F164 F173 F184:F191">
    <cfRule type="expression" dxfId="668" priority="157">
      <formula>AND($R122="X",OR($B122&lt;&gt;"",$C122&lt;&gt;"",$D122&lt;&gt;"",$E122&lt;&gt;""))</formula>
    </cfRule>
  </conditionalFormatting>
  <conditionalFormatting sqref="F122:F124">
    <cfRule type="expression" dxfId="667" priority="249">
      <formula>AND($R122="X",OR(#REF!&lt;&gt;"",$B122&lt;&gt;"",$C122&lt;&gt;"",$E122&lt;&gt;""))</formula>
    </cfRule>
  </conditionalFormatting>
  <conditionalFormatting sqref="F125:F128">
    <cfRule type="expression" dxfId="666" priority="255">
      <formula>AND($R125="X",OR($B125&lt;&gt;"",$C125&lt;&gt;"",$D125&lt;&gt;"",$E125&lt;&gt;""))</formula>
    </cfRule>
  </conditionalFormatting>
  <conditionalFormatting sqref="F126">
    <cfRule type="expression" dxfId="665" priority="140">
      <formula>AND($R126="X",OR($B126&lt;&gt;"",$C126&lt;&gt;"",$D126&lt;&gt;"",$E126&lt;&gt;""))</formula>
    </cfRule>
  </conditionalFormatting>
  <conditionalFormatting sqref="F127 G161:G164 G173">
    <cfRule type="expression" dxfId="664" priority="122">
      <formula>AND($R127="X",OR($B127&lt;&gt;"",$C127&lt;&gt;"",$D127&lt;&gt;"",$E127&lt;&gt;"",$F127&lt;&gt;""))</formula>
    </cfRule>
  </conditionalFormatting>
  <conditionalFormatting sqref="F128:F130 F139:G139">
    <cfRule type="expression" dxfId="663" priority="251">
      <formula>AND($R128="X",OR($B128&lt;&gt;"",$C128&lt;&gt;"",$E128&lt;&gt;"",#REF!&lt;&gt;""))</formula>
    </cfRule>
  </conditionalFormatting>
  <conditionalFormatting sqref="F138">
    <cfRule type="expression" dxfId="662" priority="184">
      <formula>AND($R138="X",OR($B138&lt;&gt;"",$C138&lt;&gt;"",$E138&lt;&gt;"",#REF!&lt;&gt;""))</formula>
    </cfRule>
  </conditionalFormatting>
  <conditionalFormatting sqref="F160">
    <cfRule type="expression" dxfId="661" priority="270">
      <formula>AND($R160="X",OR($B160&lt;&gt;"",#REF!&lt;&gt;"",$D160&lt;&gt;"",$E160&lt;&gt;""))</formula>
    </cfRule>
  </conditionalFormatting>
  <conditionalFormatting sqref="F168:F172">
    <cfRule type="expression" dxfId="660" priority="282">
      <formula>AND($R168="X",OR(#REF!&lt;&gt;"",$B168&lt;&gt;"",$C168&lt;&gt;"",$D168&lt;&gt;""))</formula>
    </cfRule>
  </conditionalFormatting>
  <conditionalFormatting sqref="F175:F183">
    <cfRule type="expression" dxfId="659" priority="275">
      <formula>AND($R175="X",OR($B175&lt;&gt;"",#REF!&lt;&gt;"",$C175&lt;&gt;"",$D175&lt;&gt;""))</formula>
    </cfRule>
    <cfRule type="expression" dxfId="658" priority="147">
      <formula>AND($R175="X",OR($B175&lt;&gt;"",#REF!&lt;&gt;"",$C175&lt;&gt;"",$D175&lt;&gt;"",$F175&lt;&gt;""))</formula>
    </cfRule>
  </conditionalFormatting>
  <conditionalFormatting sqref="F183">
    <cfRule type="expression" dxfId="657" priority="74">
      <formula>AND($R183="X",OR($B183&lt;&gt;"",$C183&lt;&gt;"",$D183&lt;&gt;"",$E183&lt;&gt;"",$F183&lt;&gt;""))</formula>
    </cfRule>
  </conditionalFormatting>
  <conditionalFormatting sqref="F127:G127">
    <cfRule type="expression" dxfId="656" priority="127">
      <formula>AND($AD127=1,$AC127=1)</formula>
    </cfRule>
    <cfRule type="expression" dxfId="655" priority="124">
      <formula>AND($R127="X",OR($B127&lt;&gt;"",$C127&lt;&gt;"",$E127&lt;&gt;"",#REF!&lt;&gt;""))</formula>
    </cfRule>
    <cfRule type="expression" dxfId="654" priority="129">
      <formula>AND($R127="X",OR($B127&lt;&gt;"",$C127&lt;&gt;"",$D127&lt;&gt;""))</formula>
    </cfRule>
    <cfRule type="expression" dxfId="653" priority="126">
      <formula>AND($R127="X",OR($B127&lt;&gt;"",$C127&lt;&gt;"",$D127&lt;&gt;""))</formula>
    </cfRule>
    <cfRule type="expression" dxfId="652" priority="128">
      <formula>$AD127=1</formula>
    </cfRule>
    <cfRule type="expression" dxfId="651" priority="125">
      <formula>$AC127=1</formula>
    </cfRule>
    <cfRule type="expression" dxfId="650" priority="123">
      <formula>AND($R127="X",OR($B127&lt;&gt;"",$C127&lt;&gt;"",$D127&lt;&gt;"",$E127&lt;&gt;""))</formula>
    </cfRule>
  </conditionalFormatting>
  <conditionalFormatting sqref="F128:G128">
    <cfRule type="expression" dxfId="649" priority="112">
      <formula>AND($R128="X",OR($B128&lt;&gt;"",$C128&lt;&gt;""))</formula>
    </cfRule>
    <cfRule type="expression" dxfId="648" priority="113">
      <formula>AND($R128="X",OR($B128&lt;&gt;"",$C128&lt;&gt;"",$D128&lt;&gt;""))</formula>
    </cfRule>
  </conditionalFormatting>
  <conditionalFormatting sqref="F166:G166">
    <cfRule type="expression" dxfId="647" priority="108">
      <formula>AND($R166="X",OR($B166&lt;&gt;"",$C166&lt;&gt;"",$D166&lt;&gt;"",#REF!&lt;&gt;"",$F166&lt;&gt;""))</formula>
    </cfRule>
  </conditionalFormatting>
  <conditionalFormatting sqref="F174:G174">
    <cfRule type="expression" dxfId="646" priority="278">
      <formula>AND($R174="X",OR($B174&lt;&gt;"",$C174&lt;&gt;"",$D174&lt;&gt;"",#REF!&lt;&gt;"",$F174&lt;&gt;""))</formula>
    </cfRule>
  </conditionalFormatting>
  <conditionalFormatting sqref="G12:G18">
    <cfRule type="expression" dxfId="645" priority="42">
      <formula>AND($R12="X",OR($B12&lt;&gt;"",$C12&lt;&gt;"",$D12&lt;&gt;"",$E12&lt;&gt;"",$F12&lt;&gt;""))</formula>
    </cfRule>
  </conditionalFormatting>
  <conditionalFormatting sqref="G19">
    <cfRule type="expression" dxfId="644" priority="1168">
      <formula>AND($R19="X",OR($B19&lt;&gt;"",#REF!&lt;&gt;"",$C19&lt;&gt;"",$E19&lt;&gt;"",$F19&lt;&gt;""))</formula>
    </cfRule>
  </conditionalFormatting>
  <conditionalFormatting sqref="G20:G40 G140:G153 G155:G159 D167:G167">
    <cfRule type="expression" dxfId="643" priority="75">
      <formula>AND($R20="X",OR($B20&lt;&gt;"",$C20&lt;&gt;"",$D20&lt;&gt;"",$E20&lt;&gt;"",$F20&lt;&gt;""))</formula>
    </cfRule>
  </conditionalFormatting>
  <conditionalFormatting sqref="G42:G43">
    <cfRule type="expression" dxfId="642" priority="295">
      <formula>AND($R42="X",OR($B42&lt;&gt;"",#REF!&lt;&gt;"",$D42&lt;&gt;"",#REF!&lt;&gt;"",$F42&lt;&gt;""))</formula>
    </cfRule>
  </conditionalFormatting>
  <conditionalFormatting sqref="G122">
    <cfRule type="expression" dxfId="641" priority="158">
      <formula>AND($R122="X",OR($B122&lt;&gt;"",$C122&lt;&gt;"",$D122&lt;&gt;"",$E122&lt;&gt;"",$F122&lt;&gt;""))</formula>
    </cfRule>
  </conditionalFormatting>
  <conditionalFormatting sqref="G122:G124">
    <cfRule type="expression" dxfId="640" priority="250">
      <formula>AND($R122="X",OR(#REF!&lt;&gt;"",$B122&lt;&gt;"",$C122&lt;&gt;"",$E122&lt;&gt;"",$F122&lt;&gt;""))</formula>
    </cfRule>
  </conditionalFormatting>
  <conditionalFormatting sqref="G125:G128">
    <cfRule type="expression" dxfId="639" priority="256">
      <formula>AND($R125="X",OR($B125&lt;&gt;"",$C125&lt;&gt;"",$D125&lt;&gt;"",$E125&lt;&gt;"",$F125&lt;&gt;""))</formula>
    </cfRule>
  </conditionalFormatting>
  <conditionalFormatting sqref="G126">
    <cfRule type="expression" dxfId="638" priority="141">
      <formula>AND($R126="X",OR($B126&lt;&gt;"",$C126&lt;&gt;"",$D126&lt;&gt;"",$E126&lt;&gt;"",$F126&lt;&gt;""))</formula>
    </cfRule>
  </conditionalFormatting>
  <conditionalFormatting sqref="G128">
    <cfRule type="expression" dxfId="637" priority="111">
      <formula>AND($R128="X",OR($B128&lt;&gt;"",$C128&lt;&gt;"",$D128&lt;&gt;"",$E128&lt;&gt;""))</formula>
    </cfRule>
    <cfRule type="expression" dxfId="636" priority="110">
      <formula>AND($R128="X",OR($B128&lt;&gt;"",$C128&lt;&gt;"",$E128&lt;&gt;"",#REF!&lt;&gt;""))</formula>
    </cfRule>
  </conditionalFormatting>
  <conditionalFormatting sqref="G128:G130">
    <cfRule type="expression" dxfId="635" priority="252">
      <formula>AND($R128="X",OR($B128&lt;&gt;"",$C128&lt;&gt;"",$E128&lt;&gt;"",#REF!&lt;&gt;"",$F128&lt;&gt;""))</formula>
    </cfRule>
  </conditionalFormatting>
  <conditionalFormatting sqref="G139">
    <cfRule type="expression" dxfId="634" priority="220">
      <formula>AND($R139="X",OR($B139&lt;&gt;"",$C139&lt;&gt;"",$D139&lt;&gt;"",$E139&lt;&gt;""))</formula>
    </cfRule>
    <cfRule type="expression" dxfId="633" priority="272">
      <formula>AND($R139="X",OR($B139&lt;&gt;"",$C139&lt;&gt;"",$E139&lt;&gt;"",#REF!&lt;&gt;"",$F139&lt;&gt;""))</formula>
    </cfRule>
  </conditionalFormatting>
  <conditionalFormatting sqref="G160">
    <cfRule type="expression" dxfId="632" priority="271">
      <formula>AND($R160="X",OR($B160&lt;&gt;"",#REF!&lt;&gt;"",$D160&lt;&gt;"",$E160&lt;&gt;"",$F160&lt;&gt;""))</formula>
    </cfRule>
  </conditionalFormatting>
  <conditionalFormatting sqref="G168:G172">
    <cfRule type="expression" dxfId="631" priority="283">
      <formula>AND($R168="X",OR(#REF!&lt;&gt;"",$B168&lt;&gt;"",$C168&lt;&gt;"",$D168&lt;&gt;"",$F168&lt;&gt;""))</formula>
    </cfRule>
  </conditionalFormatting>
  <conditionalFormatting sqref="G175:G183">
    <cfRule type="expression" dxfId="630" priority="276">
      <formula>AND($R175="X",OR($B175&lt;&gt;"",#REF!&lt;&gt;"",$C175&lt;&gt;"",$D175&lt;&gt;"",$F175&lt;&gt;""))</formula>
    </cfRule>
  </conditionalFormatting>
  <conditionalFormatting sqref="G184:G191 G44:G120 G131:G138">
    <cfRule type="expression" dxfId="629" priority="238">
      <formula>AND($R44="X",OR($B44&lt;&gt;"",$C44&lt;&gt;"",$D44&lt;&gt;"",$E44&lt;&gt;"",$F44&lt;&gt;""))</formula>
    </cfRule>
  </conditionalFormatting>
  <conditionalFormatting sqref="H193:H194 H214:H1054">
    <cfRule type="expression" dxfId="628" priority="258">
      <formula>$Q193="X"</formula>
    </cfRule>
  </conditionalFormatting>
  <conditionalFormatting sqref="I14:I29 I31:I191">
    <cfRule type="expression" dxfId="627" priority="234">
      <formula>$R14="X"</formula>
    </cfRule>
  </conditionalFormatting>
  <conditionalFormatting sqref="Q12:Q191">
    <cfRule type="cellIs" dxfId="626" priority="45" operator="equal">
      <formula>"0..n"</formula>
    </cfRule>
    <cfRule type="cellIs" dxfId="625" priority="46" operator="equal">
      <formula>"0..1"</formula>
    </cfRule>
    <cfRule type="cellIs" dxfId="624"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tabSelected="1" zoomScaleNormal="100" workbookViewId="0">
      <pane xSplit="7" ySplit="8" topLeftCell="H9" activePane="bottomRight" state="frozen"/>
      <selection pane="topRight" activeCell="H1" sqref="H1"/>
      <selection pane="bottomLeft" activeCell="A9" sqref="A9"/>
      <selection pane="bottomRight" activeCell="B7" sqref="B7"/>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29.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0.95161290322580649</v>
      </c>
      <c r="G1" s="128"/>
      <c r="H1" s="745" t="s">
        <v>911</v>
      </c>
      <c r="I1" s="745"/>
      <c r="J1" s="745"/>
      <c r="O1" s="746" t="s">
        <v>816</v>
      </c>
      <c r="P1" s="746"/>
      <c r="AD1" s="96"/>
      <c r="AF1" s="128"/>
      <c r="ALZ1"/>
    </row>
    <row r="2" spans="1:1014" ht="13.5" customHeight="1">
      <c r="A2" s="128" t="s">
        <v>2640</v>
      </c>
      <c r="C2" s="141" t="s">
        <v>818</v>
      </c>
      <c r="D2" s="284"/>
      <c r="E2" s="152" t="s">
        <v>819</v>
      </c>
      <c r="F2" s="157">
        <f>createCase[[#Totals],[NexSIS]] / createCase[[#Totals],[ID]]</f>
        <v>0.43010752688172044</v>
      </c>
      <c r="G2" s="128"/>
      <c r="H2" s="745"/>
      <c r="I2" s="745"/>
      <c r="J2" s="745"/>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47" t="s">
        <v>828</v>
      </c>
      <c r="M7" s="747"/>
      <c r="N7" s="747"/>
      <c r="O7" s="747"/>
      <c r="V7" s="748" t="s">
        <v>829</v>
      </c>
      <c r="W7" s="748"/>
      <c r="X7" s="748"/>
      <c r="AD7" s="747" t="s">
        <v>830</v>
      </c>
      <c r="AE7" s="74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1610</v>
      </c>
      <c r="Y8" s="230" t="s">
        <v>852</v>
      </c>
      <c r="Z8" s="235" t="s">
        <v>853</v>
      </c>
      <c r="AA8" s="235" t="s">
        <v>854</v>
      </c>
      <c r="AB8" s="236" t="s">
        <v>855</v>
      </c>
      <c r="AC8" s="235" t="s">
        <v>856</v>
      </c>
      <c r="AD8" s="235" t="s">
        <v>857</v>
      </c>
      <c r="AE8" s="237" t="s">
        <v>915</v>
      </c>
    </row>
    <row r="9" spans="1:1014" s="224" customFormat="1" ht="13.5" customHeight="1">
      <c r="A9" s="225">
        <f t="shared" ref="A9:A40" si="0">ROW()-8</f>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f t="shared" si="0"/>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f t="shared" si="0"/>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f t="shared" si="0"/>
        <v>4</v>
      </c>
      <c r="B12" s="217" t="s">
        <v>1611</v>
      </c>
      <c r="C12" s="240"/>
      <c r="D12" s="241"/>
      <c r="E12" s="241"/>
      <c r="F12" s="241"/>
      <c r="G12" s="241"/>
      <c r="H12" s="677" t="s">
        <v>1612</v>
      </c>
      <c r="I12" s="678" t="s">
        <v>935</v>
      </c>
      <c r="J12" s="677" t="s">
        <v>1613</v>
      </c>
      <c r="K12" s="678" t="s">
        <v>1614</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1615</v>
      </c>
      <c r="V13" s="682"/>
      <c r="W13" s="682" t="s">
        <v>864</v>
      </c>
      <c r="X13" s="682"/>
      <c r="Y13" s="232"/>
      <c r="Z13" s="683"/>
      <c r="AA13" s="677"/>
      <c r="AB13" s="684"/>
      <c r="AC13" s="677"/>
      <c r="AD13" s="681"/>
      <c r="AE13" s="681"/>
    </row>
    <row r="14" spans="1:1014" s="224" customFormat="1" ht="13.5" customHeight="1">
      <c r="A14" s="225">
        <f t="shared" si="0"/>
        <v>6</v>
      </c>
      <c r="B14" s="217" t="s">
        <v>1616</v>
      </c>
      <c r="C14" s="240"/>
      <c r="D14" s="241"/>
      <c r="E14" s="241"/>
      <c r="F14" s="241"/>
      <c r="G14" s="241"/>
      <c r="H14" s="263" t="s">
        <v>968</v>
      </c>
      <c r="I14" s="264" t="s">
        <v>969</v>
      </c>
      <c r="J14" s="263"/>
      <c r="K14" s="264" t="s">
        <v>1617</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f t="shared" si="0"/>
        <v>7</v>
      </c>
      <c r="B15" s="217" t="s">
        <v>1618</v>
      </c>
      <c r="C15" s="679"/>
      <c r="D15" s="241"/>
      <c r="E15" s="241"/>
      <c r="F15" s="241"/>
      <c r="G15" s="241"/>
      <c r="H15" s="677" t="s">
        <v>1619</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f t="shared" si="0"/>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243" t="s">
        <v>2622</v>
      </c>
      <c r="T16" s="681"/>
      <c r="U16" s="677" t="s">
        <v>1620</v>
      </c>
      <c r="V16" s="682" t="s">
        <v>864</v>
      </c>
      <c r="W16" s="682" t="s">
        <v>864</v>
      </c>
      <c r="X16" s="682" t="s">
        <v>864</v>
      </c>
      <c r="Y16" s="232"/>
      <c r="Z16" s="683"/>
      <c r="AA16" s="677" t="s">
        <v>992</v>
      </c>
      <c r="AB16" s="684"/>
      <c r="AC16" s="677"/>
      <c r="AD16" s="681">
        <v>1</v>
      </c>
      <c r="AE16" s="681">
        <v>1</v>
      </c>
    </row>
    <row r="17" spans="1:31" s="224" customFormat="1" ht="13" customHeight="1">
      <c r="A17" s="225">
        <f t="shared" si="0"/>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f t="shared" si="0"/>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f t="shared" si="0"/>
        <v>11</v>
      </c>
      <c r="B19" s="217"/>
      <c r="C19" s="679" t="s">
        <v>993</v>
      </c>
      <c r="D19" s="241" t="s">
        <v>2623</v>
      </c>
      <c r="E19" s="241"/>
      <c r="F19" s="241"/>
      <c r="G19" s="241"/>
      <c r="H19" s="677" t="s">
        <v>987</v>
      </c>
      <c r="I19" s="678"/>
      <c r="J19" s="677" t="s">
        <v>995</v>
      </c>
      <c r="K19" s="678"/>
      <c r="L19" s="677" t="s">
        <v>989</v>
      </c>
      <c r="M19" s="677" t="s">
        <v>990</v>
      </c>
      <c r="N19" s="677"/>
      <c r="O19" s="677"/>
      <c r="P19" s="680">
        <v>1</v>
      </c>
      <c r="Q19" s="677" t="s">
        <v>817</v>
      </c>
      <c r="R19" s="677" t="s">
        <v>864</v>
      </c>
      <c r="S19" s="243" t="s">
        <v>2622</v>
      </c>
      <c r="T19" s="681"/>
      <c r="U19" s="677" t="s">
        <v>1621</v>
      </c>
      <c r="V19" s="682" t="s">
        <v>864</v>
      </c>
      <c r="W19" s="682" t="s">
        <v>864</v>
      </c>
      <c r="X19" s="682" t="s">
        <v>864</v>
      </c>
      <c r="Y19" s="232"/>
      <c r="Z19" s="683"/>
      <c r="AA19" s="677" t="s">
        <v>992</v>
      </c>
      <c r="AB19" s="684"/>
      <c r="AC19" s="677"/>
      <c r="AD19" s="681">
        <v>1</v>
      </c>
      <c r="AE19" s="681">
        <v>1</v>
      </c>
    </row>
    <row r="20" spans="1:31" s="224" customFormat="1" ht="13.5" customHeight="1">
      <c r="A20" s="225">
        <f t="shared" si="0"/>
        <v>12</v>
      </c>
      <c r="B20" s="217"/>
      <c r="C20" s="679" t="s">
        <v>1006</v>
      </c>
      <c r="D20" s="241" t="s">
        <v>2623</v>
      </c>
      <c r="E20" s="241"/>
      <c r="F20" s="241"/>
      <c r="G20" s="241"/>
      <c r="H20" s="677" t="s">
        <v>1007</v>
      </c>
      <c r="I20" s="678"/>
      <c r="J20" s="677" t="s">
        <v>1008</v>
      </c>
      <c r="K20" s="678"/>
      <c r="L20" s="677"/>
      <c r="M20" s="677"/>
      <c r="N20" s="677"/>
      <c r="O20" s="677"/>
      <c r="P20" s="680">
        <v>1</v>
      </c>
      <c r="Q20" s="677" t="s">
        <v>823</v>
      </c>
      <c r="R20" s="677" t="s">
        <v>864</v>
      </c>
      <c r="S20" s="243" t="s">
        <v>2622</v>
      </c>
      <c r="T20" s="681"/>
      <c r="U20" s="677" t="s">
        <v>1622</v>
      </c>
      <c r="V20" s="682" t="s">
        <v>864</v>
      </c>
      <c r="W20" s="682" t="s">
        <v>864</v>
      </c>
      <c r="X20" s="682" t="s">
        <v>864</v>
      </c>
      <c r="Y20" s="232"/>
      <c r="Z20" s="683"/>
      <c r="AA20" s="677" t="s">
        <v>992</v>
      </c>
      <c r="AB20" s="684"/>
      <c r="AC20" s="677"/>
      <c r="AD20" s="681">
        <v>1</v>
      </c>
      <c r="AE20" s="681">
        <v>1</v>
      </c>
    </row>
    <row r="21" spans="1:31" s="224" customFormat="1" ht="13.5" customHeight="1">
      <c r="A21" s="225">
        <f t="shared" si="0"/>
        <v>13</v>
      </c>
      <c r="B21" s="217"/>
      <c r="C21" s="679" t="s">
        <v>1009</v>
      </c>
      <c r="D21" s="241" t="s">
        <v>2623</v>
      </c>
      <c r="E21" s="241"/>
      <c r="F21" s="241"/>
      <c r="G21" s="241"/>
      <c r="H21" s="677" t="s">
        <v>1010</v>
      </c>
      <c r="I21" s="678"/>
      <c r="J21" s="677" t="s">
        <v>1011</v>
      </c>
      <c r="K21" s="678"/>
      <c r="L21" s="677"/>
      <c r="M21" s="677"/>
      <c r="N21" s="677"/>
      <c r="O21" s="677"/>
      <c r="P21" s="680">
        <v>1</v>
      </c>
      <c r="Q21" s="677" t="s">
        <v>817</v>
      </c>
      <c r="R21" s="677" t="s">
        <v>864</v>
      </c>
      <c r="S21" s="243" t="s">
        <v>2622</v>
      </c>
      <c r="T21" s="681"/>
      <c r="U21" s="263" t="s">
        <v>1623</v>
      </c>
      <c r="V21" s="682" t="s">
        <v>864</v>
      </c>
      <c r="W21" s="682" t="s">
        <v>864</v>
      </c>
      <c r="X21" s="682" t="s">
        <v>864</v>
      </c>
      <c r="Y21" s="232"/>
      <c r="Z21" s="683"/>
      <c r="AA21" s="677" t="s">
        <v>992</v>
      </c>
      <c r="AB21" s="684"/>
      <c r="AC21" s="677"/>
      <c r="AD21" s="681">
        <v>1</v>
      </c>
      <c r="AE21" s="681"/>
    </row>
    <row r="22" spans="1:31" s="224" customFormat="1" ht="13.5" customHeight="1">
      <c r="A22" s="225">
        <f t="shared" si="0"/>
        <v>14</v>
      </c>
      <c r="B22" s="217"/>
      <c r="C22" s="679" t="s">
        <v>1012</v>
      </c>
      <c r="D22" s="241"/>
      <c r="E22" s="241"/>
      <c r="F22" s="241"/>
      <c r="G22" s="241"/>
      <c r="H22" s="263"/>
      <c r="I22" s="678"/>
      <c r="J22" s="677"/>
      <c r="K22" s="677" t="s">
        <v>1013</v>
      </c>
      <c r="L22" s="677"/>
      <c r="M22" s="677"/>
      <c r="N22" s="677"/>
      <c r="O22" s="677"/>
      <c r="P22" s="680"/>
      <c r="Q22" s="677" t="s">
        <v>817</v>
      </c>
      <c r="R22" s="677" t="s">
        <v>864</v>
      </c>
      <c r="S22" s="243" t="s">
        <v>1014</v>
      </c>
      <c r="T22" s="681"/>
      <c r="U22" s="677"/>
      <c r="V22" s="682"/>
      <c r="W22" s="682" t="s">
        <v>864</v>
      </c>
      <c r="X22" s="682"/>
      <c r="Y22" s="232"/>
      <c r="Z22" s="683"/>
      <c r="AA22" s="677" t="s">
        <v>1015</v>
      </c>
      <c r="AB22" s="684"/>
      <c r="AC22" s="677"/>
      <c r="AD22" s="681"/>
      <c r="AE22" s="681">
        <v>1</v>
      </c>
    </row>
    <row r="23" spans="1:31" s="224" customFormat="1" ht="13.5" customHeight="1">
      <c r="A23" s="225">
        <f t="shared" si="0"/>
        <v>15</v>
      </c>
      <c r="B23" s="217"/>
      <c r="C23" s="679"/>
      <c r="D23" s="241" t="s">
        <v>495</v>
      </c>
      <c r="E23" s="241"/>
      <c r="F23" s="241"/>
      <c r="G23" s="241"/>
      <c r="H23" s="263" t="s">
        <v>1016</v>
      </c>
      <c r="I23" s="678"/>
      <c r="J23" s="677"/>
      <c r="K23" s="677" t="s">
        <v>888</v>
      </c>
      <c r="L23" s="677"/>
      <c r="M23" s="677"/>
      <c r="N23" s="677"/>
      <c r="O23" s="677"/>
      <c r="P23" s="680"/>
      <c r="Q23" s="677" t="s">
        <v>817</v>
      </c>
      <c r="R23" s="677"/>
      <c r="S23" s="677" t="s">
        <v>863</v>
      </c>
      <c r="T23" s="681" t="s">
        <v>864</v>
      </c>
      <c r="U23" s="677" t="s">
        <v>1017</v>
      </c>
      <c r="V23" s="682"/>
      <c r="W23" s="682" t="s">
        <v>864</v>
      </c>
      <c r="X23" s="682"/>
      <c r="Y23" s="232"/>
      <c r="Z23" s="683"/>
      <c r="AA23" s="266" t="s">
        <v>1018</v>
      </c>
      <c r="AB23" s="684"/>
      <c r="AC23" s="677"/>
      <c r="AD23" s="681"/>
      <c r="AE23" s="681">
        <v>1</v>
      </c>
    </row>
    <row r="24" spans="1:31" s="224" customFormat="1" ht="13.5" customHeight="1">
      <c r="A24" s="225">
        <f t="shared" si="0"/>
        <v>16</v>
      </c>
      <c r="B24" s="217"/>
      <c r="C24" s="679"/>
      <c r="D24" s="241" t="s">
        <v>967</v>
      </c>
      <c r="E24" s="241"/>
      <c r="F24" s="241"/>
      <c r="G24" s="241"/>
      <c r="H24" s="677" t="s">
        <v>1019</v>
      </c>
      <c r="I24" s="678" t="s">
        <v>1020</v>
      </c>
      <c r="J24" s="677"/>
      <c r="K24" s="677" t="s">
        <v>970</v>
      </c>
      <c r="L24" s="677"/>
      <c r="M24" s="677"/>
      <c r="N24" s="677"/>
      <c r="O24" s="677"/>
      <c r="P24" s="680"/>
      <c r="Q24" s="677" t="s">
        <v>817</v>
      </c>
      <c r="R24" s="677"/>
      <c r="S24" s="677" t="s">
        <v>863</v>
      </c>
      <c r="T24" s="681" t="s">
        <v>864</v>
      </c>
      <c r="U24" s="677" t="s">
        <v>1624</v>
      </c>
      <c r="V24" s="682"/>
      <c r="W24" s="682" t="s">
        <v>864</v>
      </c>
      <c r="X24" s="682"/>
      <c r="Y24" s="232"/>
      <c r="Z24" s="683"/>
      <c r="AA24" s="266" t="s">
        <v>1022</v>
      </c>
      <c r="AB24" s="684"/>
      <c r="AC24" s="677"/>
      <c r="AD24" s="681"/>
      <c r="AE24" s="681">
        <v>1</v>
      </c>
    </row>
    <row r="25" spans="1:31" s="224" customFormat="1" ht="13.5" customHeight="1">
      <c r="A25" s="225">
        <f t="shared" si="0"/>
        <v>17</v>
      </c>
      <c r="B25" s="217"/>
      <c r="C25" s="679"/>
      <c r="D25" s="679" t="s">
        <v>1023</v>
      </c>
      <c r="E25" s="241"/>
      <c r="F25" s="241"/>
      <c r="G25" s="241"/>
      <c r="H25" s="263" t="s">
        <v>1024</v>
      </c>
      <c r="I25" s="131" t="s">
        <v>1025</v>
      </c>
      <c r="J25" s="677"/>
      <c r="K25" s="678" t="s">
        <v>1026</v>
      </c>
      <c r="L25" s="677"/>
      <c r="M25" s="677"/>
      <c r="N25" s="677"/>
      <c r="O25" s="677"/>
      <c r="P25" s="680"/>
      <c r="Q25" s="677" t="s">
        <v>817</v>
      </c>
      <c r="R25" s="677"/>
      <c r="S25" s="677" t="s">
        <v>863</v>
      </c>
      <c r="T25" s="373"/>
      <c r="U25" s="678" t="s">
        <v>1625</v>
      </c>
      <c r="V25" s="682"/>
      <c r="W25" s="682" t="s">
        <v>864</v>
      </c>
      <c r="X25" s="682"/>
      <c r="Y25" s="232"/>
      <c r="Z25" s="386" t="s">
        <v>1027</v>
      </c>
      <c r="AA25" s="677" t="s">
        <v>1028</v>
      </c>
      <c r="AB25" s="684"/>
      <c r="AC25" s="677"/>
      <c r="AD25" s="681"/>
      <c r="AE25" s="681">
        <v>1</v>
      </c>
    </row>
    <row r="26" spans="1:31" s="224" customFormat="1" ht="13.5" customHeight="1">
      <c r="A26" s="225">
        <f t="shared" si="0"/>
        <v>18</v>
      </c>
      <c r="B26" s="217"/>
      <c r="C26" s="679"/>
      <c r="D26" s="679" t="s">
        <v>1029</v>
      </c>
      <c r="E26" s="241"/>
      <c r="F26" s="241"/>
      <c r="G26" s="241"/>
      <c r="H26" s="677" t="s">
        <v>980</v>
      </c>
      <c r="I26" s="678" t="s">
        <v>981</v>
      </c>
      <c r="J26" s="677"/>
      <c r="K26" s="678" t="s">
        <v>982</v>
      </c>
      <c r="L26" s="677"/>
      <c r="M26" s="677"/>
      <c r="N26" s="677"/>
      <c r="O26" s="677"/>
      <c r="P26" s="680"/>
      <c r="Q26" s="677" t="s">
        <v>817</v>
      </c>
      <c r="R26" s="677"/>
      <c r="S26" s="677" t="s">
        <v>863</v>
      </c>
      <c r="T26" s="681"/>
      <c r="U26" s="263" t="s">
        <v>1626</v>
      </c>
      <c r="V26" s="682"/>
      <c r="W26" s="682" t="s">
        <v>864</v>
      </c>
      <c r="X26" s="682"/>
      <c r="Y26" s="232"/>
      <c r="Z26" s="391" t="s">
        <v>983</v>
      </c>
      <c r="AA26" s="263" t="s">
        <v>984</v>
      </c>
      <c r="AB26" s="684"/>
      <c r="AC26" s="677"/>
      <c r="AD26" s="681"/>
      <c r="AE26" s="681">
        <v>1</v>
      </c>
    </row>
    <row r="27" spans="1:31" s="224" customFormat="1" ht="13.5" customHeight="1">
      <c r="A27" s="225">
        <f t="shared" si="0"/>
        <v>19</v>
      </c>
      <c r="B27" s="217"/>
      <c r="C27" s="679" t="s">
        <v>1030</v>
      </c>
      <c r="D27" s="241"/>
      <c r="E27" s="241"/>
      <c r="F27" s="241"/>
      <c r="G27" s="241"/>
      <c r="H27" s="677"/>
      <c r="I27" s="678"/>
      <c r="J27" s="677" t="s">
        <v>1031</v>
      </c>
      <c r="K27" s="678"/>
      <c r="L27" s="677"/>
      <c r="M27" s="677"/>
      <c r="N27" s="677"/>
      <c r="O27" s="677"/>
      <c r="P27" s="680"/>
      <c r="Q27" s="677" t="s">
        <v>817</v>
      </c>
      <c r="R27" s="677" t="s">
        <v>864</v>
      </c>
      <c r="S27" s="243" t="s">
        <v>1031</v>
      </c>
      <c r="T27" s="681"/>
      <c r="U27" s="677"/>
      <c r="V27" s="682" t="s">
        <v>864</v>
      </c>
      <c r="W27" s="682"/>
      <c r="X27" s="682" t="s">
        <v>864</v>
      </c>
      <c r="Y27" s="232"/>
      <c r="Z27" s="683"/>
      <c r="AA27" s="677"/>
      <c r="AB27" s="684"/>
      <c r="AC27" s="677"/>
      <c r="AD27" s="681">
        <v>1</v>
      </c>
      <c r="AE27" s="681">
        <v>1</v>
      </c>
    </row>
    <row r="28" spans="1:31" s="224" customFormat="1" ht="13.5" customHeight="1">
      <c r="A28" s="225">
        <f t="shared" si="0"/>
        <v>20</v>
      </c>
      <c r="B28" s="217"/>
      <c r="C28" s="679"/>
      <c r="D28" s="241" t="s">
        <v>1032</v>
      </c>
      <c r="E28" s="241"/>
      <c r="F28" s="241"/>
      <c r="G28" s="241"/>
      <c r="H28" s="677" t="s">
        <v>1033</v>
      </c>
      <c r="I28" s="678" t="s">
        <v>1034</v>
      </c>
      <c r="J28" s="677" t="s">
        <v>1035</v>
      </c>
      <c r="K28" s="678"/>
      <c r="L28" s="677" t="s">
        <v>1036</v>
      </c>
      <c r="M28" s="677" t="s">
        <v>1037</v>
      </c>
      <c r="N28" s="677"/>
      <c r="O28" s="677"/>
      <c r="P28" s="680"/>
      <c r="Q28" s="677" t="s">
        <v>817</v>
      </c>
      <c r="R28" s="677"/>
      <c r="S28" s="677" t="s">
        <v>863</v>
      </c>
      <c r="T28" s="681" t="s">
        <v>864</v>
      </c>
      <c r="U28" s="677" t="s">
        <v>1038</v>
      </c>
      <c r="V28" s="682" t="s">
        <v>864</v>
      </c>
      <c r="W28" s="682"/>
      <c r="X28" s="682" t="s">
        <v>864</v>
      </c>
      <c r="Y28" s="232"/>
      <c r="Z28" s="683"/>
      <c r="AA28" s="677"/>
      <c r="AB28" s="684"/>
      <c r="AC28" s="677"/>
      <c r="AD28" s="681">
        <v>1</v>
      </c>
      <c r="AE28" s="681">
        <v>1</v>
      </c>
    </row>
    <row r="29" spans="1:31" s="224" customFormat="1" ht="13.5" customHeight="1">
      <c r="A29" s="225">
        <f t="shared" si="0"/>
        <v>21</v>
      </c>
      <c r="B29" s="217"/>
      <c r="C29" s="679"/>
      <c r="D29" s="241" t="s">
        <v>1039</v>
      </c>
      <c r="E29" s="241"/>
      <c r="F29" s="241"/>
      <c r="G29" s="241"/>
      <c r="H29" s="677" t="s">
        <v>1040</v>
      </c>
      <c r="I29" s="678" t="s">
        <v>1041</v>
      </c>
      <c r="J29" s="677" t="s">
        <v>1042</v>
      </c>
      <c r="K29" s="678"/>
      <c r="L29" s="677"/>
      <c r="M29" s="677"/>
      <c r="N29" s="677"/>
      <c r="O29" s="677"/>
      <c r="P29" s="680"/>
      <c r="Q29" s="677" t="s">
        <v>817</v>
      </c>
      <c r="R29" s="677"/>
      <c r="S29" s="677" t="s">
        <v>863</v>
      </c>
      <c r="T29" s="681" t="s">
        <v>864</v>
      </c>
      <c r="U29" s="677" t="s">
        <v>1043</v>
      </c>
      <c r="V29" s="682" t="s">
        <v>864</v>
      </c>
      <c r="W29" s="682"/>
      <c r="X29" s="682"/>
      <c r="Y29" s="232"/>
      <c r="Z29" s="683"/>
      <c r="AA29" s="677"/>
      <c r="AB29" s="684" t="s">
        <v>1044</v>
      </c>
      <c r="AC29" s="677"/>
      <c r="AD29" s="681">
        <v>1</v>
      </c>
      <c r="AE29" s="681">
        <v>1</v>
      </c>
    </row>
    <row r="30" spans="1:31" s="224" customFormat="1" ht="13.5" customHeight="1">
      <c r="A30" s="225">
        <f t="shared" si="0"/>
        <v>22</v>
      </c>
      <c r="B30" s="217"/>
      <c r="C30" s="679"/>
      <c r="D30" s="241" t="s">
        <v>1045</v>
      </c>
      <c r="E30" s="241"/>
      <c r="F30" s="241"/>
      <c r="G30" s="241"/>
      <c r="H30" s="677" t="s">
        <v>1046</v>
      </c>
      <c r="I30" s="678" t="s">
        <v>1047</v>
      </c>
      <c r="J30" s="677" t="s">
        <v>939</v>
      </c>
      <c r="K30" s="678"/>
      <c r="L30" s="677"/>
      <c r="M30" s="677"/>
      <c r="N30" s="677"/>
      <c r="O30" s="677"/>
      <c r="P30" s="680"/>
      <c r="Q30" s="677" t="s">
        <v>817</v>
      </c>
      <c r="R30" s="677"/>
      <c r="S30" s="677" t="s">
        <v>863</v>
      </c>
      <c r="T30" s="681"/>
      <c r="U30" s="677"/>
      <c r="V30" s="682" t="s">
        <v>864</v>
      </c>
      <c r="W30" s="682"/>
      <c r="X30" s="682"/>
      <c r="Y30" s="232"/>
      <c r="Z30" s="683"/>
      <c r="AA30" s="677"/>
      <c r="AB30" s="684"/>
      <c r="AC30" s="677"/>
      <c r="AD30" s="681">
        <v>1</v>
      </c>
      <c r="AE30" s="681">
        <v>1</v>
      </c>
    </row>
    <row r="31" spans="1:31" s="224" customFormat="1" ht="13.5" customHeight="1">
      <c r="A31" s="225">
        <f t="shared" si="0"/>
        <v>23</v>
      </c>
      <c r="B31" s="217" t="s">
        <v>1627</v>
      </c>
      <c r="C31" s="216"/>
      <c r="D31" s="217"/>
      <c r="E31" s="217"/>
      <c r="F31" s="217"/>
      <c r="G31" s="217"/>
      <c r="H31" s="677" t="s">
        <v>1628</v>
      </c>
      <c r="I31" s="678"/>
      <c r="J31" s="677" t="s">
        <v>1053</v>
      </c>
      <c r="K31" s="678" t="s">
        <v>1054</v>
      </c>
      <c r="L31" s="677"/>
      <c r="M31" s="677"/>
      <c r="N31" s="677"/>
      <c r="O31" s="677"/>
      <c r="P31" s="680"/>
      <c r="Q31" s="677" t="s">
        <v>820</v>
      </c>
      <c r="R31" s="677" t="s">
        <v>864</v>
      </c>
      <c r="S31" s="243" t="s">
        <v>1054</v>
      </c>
      <c r="T31" s="280"/>
      <c r="U31" s="677"/>
      <c r="V31" s="682" t="s">
        <v>864</v>
      </c>
      <c r="W31" s="682" t="s">
        <v>864</v>
      </c>
      <c r="X31" s="682" t="s">
        <v>864</v>
      </c>
      <c r="Y31" s="232"/>
      <c r="Z31" s="683"/>
      <c r="AA31" s="677"/>
      <c r="AB31" s="684"/>
      <c r="AC31" s="677"/>
      <c r="AD31" s="681">
        <v>1</v>
      </c>
      <c r="AE31" s="681">
        <v>1</v>
      </c>
    </row>
    <row r="32" spans="1:31" s="224" customFormat="1" ht="13.5" customHeight="1">
      <c r="A32" s="225">
        <f t="shared" si="0"/>
        <v>24</v>
      </c>
      <c r="B32" s="217"/>
      <c r="C32" s="217" t="s">
        <v>1055</v>
      </c>
      <c r="D32" s="217"/>
      <c r="E32" s="217"/>
      <c r="F32" s="217"/>
      <c r="G32" s="217"/>
      <c r="H32" s="677" t="s">
        <v>1056</v>
      </c>
      <c r="I32" s="678" t="s">
        <v>1057</v>
      </c>
      <c r="J32" s="677" t="s">
        <v>1058</v>
      </c>
      <c r="K32" s="678"/>
      <c r="L32" s="677"/>
      <c r="M32" s="677"/>
      <c r="N32" s="677"/>
      <c r="O32" s="677"/>
      <c r="P32" s="680"/>
      <c r="Q32" s="677" t="s">
        <v>820</v>
      </c>
      <c r="R32" s="677"/>
      <c r="S32" s="677" t="s">
        <v>863</v>
      </c>
      <c r="T32" s="681"/>
      <c r="U32" s="677"/>
      <c r="V32" s="682" t="s">
        <v>864</v>
      </c>
      <c r="W32" s="682" t="s">
        <v>864</v>
      </c>
      <c r="X32" s="682" t="s">
        <v>864</v>
      </c>
      <c r="Y32" s="232"/>
      <c r="Z32" s="683"/>
      <c r="AA32" s="677"/>
      <c r="AB32" s="684"/>
      <c r="AC32" s="677"/>
      <c r="AD32" s="681">
        <v>1</v>
      </c>
      <c r="AE32" s="681">
        <v>1</v>
      </c>
    </row>
    <row r="33" spans="1:1018" s="249" customFormat="1" ht="13.5" customHeight="1">
      <c r="A33" s="225">
        <f t="shared" si="0"/>
        <v>25</v>
      </c>
      <c r="B33" s="217"/>
      <c r="C33" s="219" t="s">
        <v>1059</v>
      </c>
      <c r="D33" s="219"/>
      <c r="E33" s="220"/>
      <c r="F33" s="220"/>
      <c r="G33" s="220"/>
      <c r="H33" s="677" t="s">
        <v>1629</v>
      </c>
      <c r="I33" s="678" t="s">
        <v>1061</v>
      </c>
      <c r="J33" s="677" t="s">
        <v>1062</v>
      </c>
      <c r="K33" s="678"/>
      <c r="L33" s="677"/>
      <c r="M33" s="677"/>
      <c r="N33" s="677"/>
      <c r="O33" s="677"/>
      <c r="P33" s="252"/>
      <c r="Q33" s="677" t="s">
        <v>817</v>
      </c>
      <c r="R33" s="677"/>
      <c r="S33" s="677" t="s">
        <v>863</v>
      </c>
      <c r="T33" s="681"/>
      <c r="U33" s="677"/>
      <c r="V33" s="682" t="s">
        <v>864</v>
      </c>
      <c r="W33" s="682" t="s">
        <v>864</v>
      </c>
      <c r="X33" s="682" t="s">
        <v>864</v>
      </c>
      <c r="Y33" s="232"/>
      <c r="Z33" s="683"/>
      <c r="AA33" s="677"/>
      <c r="AB33" s="684"/>
      <c r="AC33" s="677"/>
      <c r="AD33" s="681">
        <v>1</v>
      </c>
      <c r="AE33" s="681"/>
    </row>
    <row r="34" spans="1:1018" s="224" customFormat="1" ht="13.5" customHeight="1">
      <c r="A34" s="225">
        <f t="shared" si="0"/>
        <v>26</v>
      </c>
      <c r="B34" s="217"/>
      <c r="C34" s="217" t="s">
        <v>1063</v>
      </c>
      <c r="D34" s="217"/>
      <c r="E34" s="217"/>
      <c r="F34" s="217"/>
      <c r="G34" s="217"/>
      <c r="H34" s="263" t="s">
        <v>1064</v>
      </c>
      <c r="I34" s="678" t="s">
        <v>1065</v>
      </c>
      <c r="J34" s="677" t="s">
        <v>871</v>
      </c>
      <c r="K34" s="678"/>
      <c r="L34" s="677" t="s">
        <v>1066</v>
      </c>
      <c r="M34" s="677" t="s">
        <v>1067</v>
      </c>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v>1</v>
      </c>
    </row>
    <row r="35" spans="1:1018" s="224" customFormat="1" ht="13.5" customHeight="1">
      <c r="A35" s="225">
        <f t="shared" si="0"/>
        <v>27</v>
      </c>
      <c r="B35" s="217"/>
      <c r="C35" s="241" t="s">
        <v>1068</v>
      </c>
      <c r="D35" s="221"/>
      <c r="E35" s="221"/>
      <c r="F35" s="221"/>
      <c r="G35" s="221"/>
      <c r="H35" s="677" t="s">
        <v>1069</v>
      </c>
      <c r="I35" s="686"/>
      <c r="J35" s="677"/>
      <c r="K35" s="499" t="s">
        <v>1070</v>
      </c>
      <c r="L35" s="677"/>
      <c r="M35" s="677"/>
      <c r="N35" s="677"/>
      <c r="O35" s="677"/>
      <c r="P35" s="680"/>
      <c r="Q35" s="677" t="s">
        <v>823</v>
      </c>
      <c r="R35" s="677" t="s">
        <v>864</v>
      </c>
      <c r="S35" s="500" t="s">
        <v>1070</v>
      </c>
      <c r="T35" s="681"/>
      <c r="U35" s="681"/>
      <c r="V35" s="374" t="s">
        <v>864</v>
      </c>
      <c r="W35" s="260" t="s">
        <v>864</v>
      </c>
      <c r="X35" s="682" t="s">
        <v>864</v>
      </c>
      <c r="Y35" s="232"/>
      <c r="Z35" s="683"/>
      <c r="AA35" s="677"/>
      <c r="AB35" s="684"/>
      <c r="AC35" s="677"/>
      <c r="AD35" s="681"/>
      <c r="AE35" s="681">
        <v>1</v>
      </c>
    </row>
    <row r="36" spans="1:1018" s="224" customFormat="1" ht="13.5" customHeight="1">
      <c r="A36" s="225">
        <f t="shared" si="0"/>
        <v>28</v>
      </c>
      <c r="B36" s="217"/>
      <c r="C36" s="241"/>
      <c r="D36" s="241" t="s">
        <v>1071</v>
      </c>
      <c r="E36" s="241"/>
      <c r="F36" s="241"/>
      <c r="G36" s="241"/>
      <c r="H36" s="677" t="s">
        <v>1072</v>
      </c>
      <c r="I36" s="686" t="s">
        <v>1073</v>
      </c>
      <c r="J36" s="677"/>
      <c r="K36" s="678" t="s">
        <v>908</v>
      </c>
      <c r="L36" s="677"/>
      <c r="M36" s="677"/>
      <c r="N36" s="677"/>
      <c r="O36" s="677"/>
      <c r="P36" s="680"/>
      <c r="Q36" s="677" t="s">
        <v>820</v>
      </c>
      <c r="R36" s="677"/>
      <c r="S36" s="677" t="s">
        <v>863</v>
      </c>
      <c r="T36" s="681" t="s">
        <v>864</v>
      </c>
      <c r="U36" s="678" t="s">
        <v>1074</v>
      </c>
      <c r="V36" s="374" t="s">
        <v>864</v>
      </c>
      <c r="W36" s="260" t="s">
        <v>864</v>
      </c>
      <c r="X36" s="682" t="s">
        <v>864</v>
      </c>
      <c r="Y36" s="232"/>
      <c r="Z36" s="266" t="s">
        <v>1075</v>
      </c>
      <c r="AA36" s="677" t="s">
        <v>1076</v>
      </c>
      <c r="AB36" s="245"/>
      <c r="AC36" s="677"/>
      <c r="AD36" s="681"/>
      <c r="AE36" s="681">
        <v>1</v>
      </c>
    </row>
    <row r="37" spans="1:1018" s="224" customFormat="1" ht="13.5" customHeight="1">
      <c r="A37" s="225">
        <f t="shared" si="0"/>
        <v>29</v>
      </c>
      <c r="B37" s="217"/>
      <c r="C37" s="241"/>
      <c r="D37" s="241" t="s">
        <v>1077</v>
      </c>
      <c r="E37" s="241"/>
      <c r="F37" s="241"/>
      <c r="G37" s="241"/>
      <c r="H37" s="677" t="s">
        <v>1078</v>
      </c>
      <c r="I37" s="686" t="s">
        <v>1079</v>
      </c>
      <c r="J37" s="677"/>
      <c r="K37" s="678" t="s">
        <v>1080</v>
      </c>
      <c r="L37" s="677"/>
      <c r="M37" s="677"/>
      <c r="N37" s="677"/>
      <c r="O37" s="677"/>
      <c r="P37" s="680"/>
      <c r="Q37" s="677" t="s">
        <v>820</v>
      </c>
      <c r="R37" s="677"/>
      <c r="S37" s="677" t="s">
        <v>863</v>
      </c>
      <c r="T37" s="681"/>
      <c r="U37" s="681"/>
      <c r="V37" s="374" t="s">
        <v>864</v>
      </c>
      <c r="W37" s="260" t="s">
        <v>864</v>
      </c>
      <c r="X37" s="682" t="s">
        <v>864</v>
      </c>
      <c r="Y37" s="232"/>
      <c r="Z37" s="683"/>
      <c r="AA37" s="677"/>
      <c r="AB37" s="245"/>
      <c r="AC37" s="677"/>
      <c r="AD37" s="681"/>
      <c r="AE37" s="681">
        <v>1</v>
      </c>
    </row>
    <row r="38" spans="1:1018" s="224" customFormat="1" ht="13.5" customHeight="1">
      <c r="A38" s="225">
        <f t="shared" si="0"/>
        <v>30</v>
      </c>
      <c r="B38" s="217"/>
      <c r="C38" s="217" t="s">
        <v>1081</v>
      </c>
      <c r="D38" s="221"/>
      <c r="E38" s="221"/>
      <c r="F38" s="221"/>
      <c r="G38" s="221"/>
      <c r="H38" s="677"/>
      <c r="I38" s="678"/>
      <c r="J38" s="677"/>
      <c r="K38" s="678" t="s">
        <v>1082</v>
      </c>
      <c r="L38" s="677"/>
      <c r="M38" s="677"/>
      <c r="N38" s="677"/>
      <c r="O38" s="677"/>
      <c r="P38" s="680"/>
      <c r="Q38" s="677" t="s">
        <v>817</v>
      </c>
      <c r="R38" s="677" t="s">
        <v>864</v>
      </c>
      <c r="S38" s="243" t="s">
        <v>1082</v>
      </c>
      <c r="T38" s="681"/>
      <c r="U38" s="677"/>
      <c r="V38" s="682" t="s">
        <v>864</v>
      </c>
      <c r="W38" s="682" t="s">
        <v>864</v>
      </c>
      <c r="X38" s="682" t="s">
        <v>864</v>
      </c>
      <c r="Y38" s="232"/>
      <c r="Z38" s="683"/>
      <c r="AA38" s="677"/>
      <c r="AB38" s="684"/>
      <c r="AC38" s="677"/>
      <c r="AD38" s="681">
        <v>1</v>
      </c>
      <c r="AE38" s="681">
        <v>1</v>
      </c>
    </row>
    <row r="39" spans="1:1018" s="224" customFormat="1" ht="13.5" customHeight="1">
      <c r="A39" s="225">
        <f t="shared" si="0"/>
        <v>31</v>
      </c>
      <c r="B39" s="217"/>
      <c r="C39" s="217"/>
      <c r="D39" s="679" t="s">
        <v>1083</v>
      </c>
      <c r="E39" s="253"/>
      <c r="F39" s="239"/>
      <c r="G39" s="239"/>
      <c r="H39" s="712" t="s">
        <v>1630</v>
      </c>
      <c r="I39" s="678" t="s">
        <v>1085</v>
      </c>
      <c r="J39" s="677" t="s">
        <v>1086</v>
      </c>
      <c r="K39" s="678" t="s">
        <v>1087</v>
      </c>
      <c r="L39" s="677"/>
      <c r="M39" s="677"/>
      <c r="N39" s="677"/>
      <c r="O39" s="677"/>
      <c r="P39" s="680"/>
      <c r="Q39" s="677" t="s">
        <v>820</v>
      </c>
      <c r="R39" s="677"/>
      <c r="S39" s="677" t="s">
        <v>863</v>
      </c>
      <c r="T39" s="681"/>
      <c r="U39" s="677" t="s">
        <v>1088</v>
      </c>
      <c r="V39" s="682" t="s">
        <v>864</v>
      </c>
      <c r="W39" s="682" t="s">
        <v>864</v>
      </c>
      <c r="X39" s="682" t="s">
        <v>864</v>
      </c>
      <c r="Y39" s="232"/>
      <c r="Z39" s="683"/>
      <c r="AA39" s="677"/>
      <c r="AB39" s="684"/>
      <c r="AC39" s="677"/>
      <c r="AD39" s="681">
        <v>1</v>
      </c>
      <c r="AE39" s="681">
        <v>1</v>
      </c>
    </row>
    <row r="40" spans="1:1018" s="254" customFormat="1" ht="13.5" customHeight="1">
      <c r="A40" s="225">
        <f t="shared" si="0"/>
        <v>32</v>
      </c>
      <c r="B40" s="217"/>
      <c r="C40" s="222"/>
      <c r="D40" s="679" t="s">
        <v>1089</v>
      </c>
      <c r="E40" s="221"/>
      <c r="F40" s="221"/>
      <c r="G40" s="221"/>
      <c r="H40" s="677" t="s">
        <v>1090</v>
      </c>
      <c r="I40" s="678" t="s">
        <v>1091</v>
      </c>
      <c r="J40" s="677"/>
      <c r="K40" s="678" t="s">
        <v>1092</v>
      </c>
      <c r="L40" s="677" t="s">
        <v>1093</v>
      </c>
      <c r="M40" s="677" t="s">
        <v>254</v>
      </c>
      <c r="N40" s="677"/>
      <c r="O40" s="677"/>
      <c r="P40" s="680"/>
      <c r="Q40" s="677" t="s">
        <v>817</v>
      </c>
      <c r="R40" s="677"/>
      <c r="S40" s="677" t="s">
        <v>863</v>
      </c>
      <c r="T40" s="681"/>
      <c r="U40" s="677"/>
      <c r="V40" s="682" t="s">
        <v>864</v>
      </c>
      <c r="W40" s="682" t="s">
        <v>864</v>
      </c>
      <c r="X40" s="682" t="s">
        <v>864</v>
      </c>
      <c r="Y40" s="232"/>
      <c r="Z40" s="683"/>
      <c r="AA40" s="677"/>
      <c r="AB40" s="684"/>
      <c r="AC40" s="677"/>
      <c r="AD40" s="681">
        <v>1</v>
      </c>
      <c r="AE40" s="681">
        <v>1</v>
      </c>
    </row>
    <row r="41" spans="1:1018" s="254" customFormat="1" ht="13.5" customHeight="1">
      <c r="A41" s="225">
        <f t="shared" ref="A41:A72" si="1">ROW()-8</f>
        <v>33</v>
      </c>
      <c r="B41" s="217"/>
      <c r="C41" s="222"/>
      <c r="D41" s="679" t="s">
        <v>1094</v>
      </c>
      <c r="E41" s="221"/>
      <c r="F41" s="221"/>
      <c r="G41" s="221"/>
      <c r="H41" s="677"/>
      <c r="I41" s="678"/>
      <c r="J41" s="677"/>
      <c r="K41" s="678" t="s">
        <v>1095</v>
      </c>
      <c r="L41" s="677" t="s">
        <v>1096</v>
      </c>
      <c r="M41" s="677" t="s">
        <v>1097</v>
      </c>
      <c r="N41" s="677"/>
      <c r="O41" s="677"/>
      <c r="P41" s="680"/>
      <c r="Q41" s="677" t="s">
        <v>817</v>
      </c>
      <c r="R41" s="677" t="s">
        <v>864</v>
      </c>
      <c r="S41" s="243" t="s">
        <v>1095</v>
      </c>
      <c r="T41" s="681"/>
      <c r="U41" s="677"/>
      <c r="V41" s="682" t="s">
        <v>864</v>
      </c>
      <c r="W41" s="682" t="s">
        <v>864</v>
      </c>
      <c r="X41" s="682" t="s">
        <v>864</v>
      </c>
      <c r="Y41" s="232"/>
      <c r="Z41" s="683"/>
      <c r="AA41" s="677"/>
      <c r="AB41" s="684"/>
      <c r="AC41" s="677"/>
      <c r="AD41" s="681">
        <v>1</v>
      </c>
      <c r="AE41" s="681">
        <v>1</v>
      </c>
    </row>
    <row r="42" spans="1:1018" s="254" customFormat="1" ht="13.5" customHeight="1">
      <c r="A42" s="225">
        <f t="shared" si="1"/>
        <v>34</v>
      </c>
      <c r="B42" s="217"/>
      <c r="C42" s="222"/>
      <c r="D42" s="241"/>
      <c r="E42" s="241" t="s">
        <v>1098</v>
      </c>
      <c r="F42" s="241"/>
      <c r="G42" s="241"/>
      <c r="H42" s="677" t="s">
        <v>1099</v>
      </c>
      <c r="I42" s="678" t="s">
        <v>1100</v>
      </c>
      <c r="J42" s="677"/>
      <c r="K42" s="678" t="s">
        <v>1087</v>
      </c>
      <c r="L42" s="677"/>
      <c r="M42" s="677"/>
      <c r="N42" s="677"/>
      <c r="O42" s="677"/>
      <c r="P42" s="680"/>
      <c r="Q42" s="677" t="s">
        <v>820</v>
      </c>
      <c r="R42" s="677"/>
      <c r="S42" s="677" t="s">
        <v>863</v>
      </c>
      <c r="T42" s="681"/>
      <c r="U42" s="677" t="s">
        <v>1101</v>
      </c>
      <c r="V42" s="682" t="s">
        <v>864</v>
      </c>
      <c r="W42" s="682" t="s">
        <v>864</v>
      </c>
      <c r="X42" s="682" t="s">
        <v>864</v>
      </c>
      <c r="Y42" s="232"/>
      <c r="Z42" s="683"/>
      <c r="AA42" s="677"/>
      <c r="AB42" s="684"/>
      <c r="AC42" s="677"/>
      <c r="AD42" s="681">
        <v>1</v>
      </c>
      <c r="AE42" s="681">
        <v>1</v>
      </c>
    </row>
    <row r="43" spans="1:1018" s="224" customFormat="1" ht="13.5" customHeight="1">
      <c r="A43" s="225">
        <f t="shared" si="1"/>
        <v>35</v>
      </c>
      <c r="B43" s="217"/>
      <c r="C43" s="217"/>
      <c r="D43" s="241"/>
      <c r="E43" s="241" t="s">
        <v>1102</v>
      </c>
      <c r="F43" s="241"/>
      <c r="G43" s="241"/>
      <c r="H43" s="677" t="s">
        <v>1631</v>
      </c>
      <c r="I43" s="678" t="s">
        <v>1103</v>
      </c>
      <c r="J43" s="677"/>
      <c r="K43" s="678" t="s">
        <v>970</v>
      </c>
      <c r="L43" s="677"/>
      <c r="M43" s="677"/>
      <c r="N43" s="677"/>
      <c r="O43" s="677"/>
      <c r="P43" s="680"/>
      <c r="Q43" s="677" t="s">
        <v>817</v>
      </c>
      <c r="R43" s="677"/>
      <c r="S43" s="677" t="s">
        <v>863</v>
      </c>
      <c r="T43" s="681"/>
      <c r="U43" s="677"/>
      <c r="V43" s="682" t="s">
        <v>864</v>
      </c>
      <c r="W43" s="682" t="s">
        <v>864</v>
      </c>
      <c r="X43" s="682" t="s">
        <v>864</v>
      </c>
      <c r="Y43" s="232"/>
      <c r="Z43" s="683"/>
      <c r="AA43" s="677"/>
      <c r="AB43" s="684"/>
      <c r="AC43" s="677"/>
      <c r="AD43" s="681">
        <v>1</v>
      </c>
      <c r="AE43" s="681">
        <v>1</v>
      </c>
    </row>
    <row r="44" spans="1:1018" s="224" customFormat="1" ht="13.5" customHeight="1">
      <c r="A44" s="225">
        <f t="shared" si="1"/>
        <v>36</v>
      </c>
      <c r="B44" s="217"/>
      <c r="C44" s="217"/>
      <c r="D44" s="241"/>
      <c r="E44" s="241" t="s">
        <v>1104</v>
      </c>
      <c r="F44" s="241"/>
      <c r="G44" s="241"/>
      <c r="H44" s="677" t="s">
        <v>1632</v>
      </c>
      <c r="I44" s="678" t="s">
        <v>1105</v>
      </c>
      <c r="J44" s="677"/>
      <c r="K44" s="678" t="s">
        <v>871</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f t="shared" si="1"/>
        <v>37</v>
      </c>
      <c r="B45" s="217"/>
      <c r="C45" s="217" t="s">
        <v>1106</v>
      </c>
      <c r="D45" s="221"/>
      <c r="E45" s="221"/>
      <c r="F45" s="221"/>
      <c r="G45" s="221"/>
      <c r="H45" s="677"/>
      <c r="I45" s="678"/>
      <c r="J45" s="677"/>
      <c r="K45" s="678" t="s">
        <v>1107</v>
      </c>
      <c r="L45" s="677"/>
      <c r="M45" s="677"/>
      <c r="N45" s="677"/>
      <c r="O45" s="677"/>
      <c r="P45" s="680"/>
      <c r="Q45" s="677" t="s">
        <v>817</v>
      </c>
      <c r="R45" s="677" t="s">
        <v>864</v>
      </c>
      <c r="S45" s="243" t="s">
        <v>1107</v>
      </c>
      <c r="T45" s="681"/>
      <c r="U45" s="677"/>
      <c r="V45" s="682" t="s">
        <v>864</v>
      </c>
      <c r="W45" s="682" t="s">
        <v>864</v>
      </c>
      <c r="X45" s="682" t="s">
        <v>864</v>
      </c>
      <c r="Y45" s="232"/>
      <c r="Z45" s="683"/>
      <c r="AA45" s="677"/>
      <c r="AB45" s="684"/>
      <c r="AC45" s="677"/>
      <c r="AD45" s="681"/>
      <c r="AE45" s="681">
        <v>1</v>
      </c>
    </row>
    <row r="46" spans="1:1018" s="231" customFormat="1" ht="13.5" customHeight="1">
      <c r="A46" s="225">
        <f t="shared" si="1"/>
        <v>38</v>
      </c>
      <c r="B46" s="217"/>
      <c r="C46" s="217"/>
      <c r="D46" s="241" t="s">
        <v>388</v>
      </c>
      <c r="E46" s="217"/>
      <c r="F46" s="217"/>
      <c r="G46" s="217"/>
      <c r="H46" s="677" t="s">
        <v>1108</v>
      </c>
      <c r="I46" s="678" t="s">
        <v>1109</v>
      </c>
      <c r="J46" s="677" t="s">
        <v>1107</v>
      </c>
      <c r="K46" s="678" t="s">
        <v>871</v>
      </c>
      <c r="L46" s="677" t="s">
        <v>1110</v>
      </c>
      <c r="M46" s="677" t="s">
        <v>388</v>
      </c>
      <c r="N46" s="677"/>
      <c r="O46" s="677"/>
      <c r="P46" s="252"/>
      <c r="Q46" s="677" t="s">
        <v>817</v>
      </c>
      <c r="R46" s="677"/>
      <c r="S46" s="677" t="s">
        <v>863</v>
      </c>
      <c r="T46" s="681"/>
      <c r="U46" s="677"/>
      <c r="V46" s="682" t="s">
        <v>864</v>
      </c>
      <c r="W46" s="682" t="s">
        <v>864</v>
      </c>
      <c r="X46" s="682" t="s">
        <v>864</v>
      </c>
      <c r="Y46" s="232"/>
      <c r="Z46" s="683"/>
      <c r="AA46" s="255"/>
      <c r="AB46" s="245" t="s">
        <v>1111</v>
      </c>
      <c r="AC46" s="677"/>
      <c r="AD46" s="681">
        <v>1</v>
      </c>
      <c r="AE46" s="681">
        <v>1</v>
      </c>
      <c r="AF46" s="689"/>
      <c r="AG46" s="689"/>
      <c r="AH46" s="689"/>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c r="CB46" s="689"/>
      <c r="CC46" s="689"/>
      <c r="CD46" s="689"/>
      <c r="CE46" s="689"/>
      <c r="CF46" s="689"/>
      <c r="CG46" s="689"/>
      <c r="CH46" s="689"/>
      <c r="CI46" s="689"/>
      <c r="CJ46" s="689"/>
      <c r="CK46" s="689"/>
      <c r="CL46" s="689"/>
      <c r="CM46" s="689"/>
      <c r="CN46" s="689"/>
      <c r="CO46" s="689"/>
      <c r="CP46" s="689"/>
      <c r="CQ46" s="689"/>
      <c r="CR46" s="689"/>
      <c r="CS46" s="689"/>
      <c r="CT46" s="689"/>
      <c r="CU46" s="689"/>
      <c r="CV46" s="689"/>
      <c r="CW46" s="689"/>
      <c r="CX46" s="689"/>
      <c r="CY46" s="689"/>
      <c r="CZ46" s="689"/>
      <c r="DA46" s="689"/>
      <c r="DB46" s="689"/>
      <c r="DC46" s="689"/>
      <c r="DD46" s="689"/>
      <c r="DE46" s="689"/>
      <c r="DF46" s="689"/>
      <c r="DG46" s="689"/>
      <c r="DH46" s="689"/>
      <c r="DI46" s="689"/>
      <c r="DJ46" s="689"/>
      <c r="DK46" s="689"/>
      <c r="DL46" s="689"/>
      <c r="DM46" s="689"/>
      <c r="DN46" s="689"/>
      <c r="DO46" s="689"/>
      <c r="DP46" s="689"/>
      <c r="DQ46" s="689"/>
      <c r="DR46" s="689"/>
      <c r="DS46" s="689"/>
      <c r="DT46" s="689"/>
      <c r="DU46" s="689"/>
      <c r="DV46" s="689"/>
      <c r="DW46" s="689"/>
      <c r="DX46" s="689"/>
      <c r="DY46" s="689"/>
      <c r="DZ46" s="689"/>
      <c r="EA46" s="689"/>
      <c r="EB46" s="689"/>
      <c r="EC46" s="689"/>
      <c r="ED46" s="689"/>
      <c r="EE46" s="689"/>
      <c r="EF46" s="689"/>
      <c r="EG46" s="689"/>
      <c r="EH46" s="689"/>
      <c r="EI46" s="689"/>
      <c r="EJ46" s="689"/>
      <c r="EK46" s="689"/>
      <c r="EL46" s="689"/>
      <c r="EM46" s="689"/>
      <c r="EN46" s="689"/>
      <c r="EO46" s="689"/>
      <c r="EP46" s="689"/>
      <c r="EQ46" s="689"/>
      <c r="ER46" s="689"/>
      <c r="ES46" s="689"/>
      <c r="ET46" s="689"/>
      <c r="EU46" s="689"/>
      <c r="EV46" s="689"/>
      <c r="EW46" s="689"/>
      <c r="EX46" s="689"/>
      <c r="EY46" s="689"/>
      <c r="EZ46" s="689"/>
      <c r="FA46" s="689"/>
      <c r="FB46" s="689"/>
      <c r="FC46" s="689"/>
      <c r="FD46" s="689"/>
      <c r="FE46" s="689"/>
      <c r="FF46" s="689"/>
      <c r="FG46" s="689"/>
      <c r="FH46" s="689"/>
      <c r="FI46" s="689"/>
      <c r="FJ46" s="689"/>
      <c r="FK46" s="689"/>
      <c r="FL46" s="689"/>
      <c r="FM46" s="689"/>
      <c r="FN46" s="689"/>
      <c r="FO46" s="689"/>
      <c r="FP46" s="689"/>
      <c r="FQ46" s="689"/>
      <c r="FR46" s="689"/>
      <c r="FS46" s="689"/>
      <c r="FT46" s="689"/>
      <c r="FU46" s="689"/>
      <c r="FV46" s="689"/>
      <c r="FW46" s="689"/>
      <c r="FX46" s="689"/>
      <c r="FY46" s="689"/>
      <c r="FZ46" s="689"/>
      <c r="GA46" s="689"/>
      <c r="GB46" s="689"/>
      <c r="GC46" s="689"/>
      <c r="GD46" s="689"/>
      <c r="GE46" s="689"/>
      <c r="GF46" s="689"/>
      <c r="GG46" s="689"/>
      <c r="GH46" s="689"/>
      <c r="GI46" s="689"/>
      <c r="GJ46" s="689"/>
      <c r="GK46" s="689"/>
      <c r="GL46" s="689"/>
      <c r="GM46" s="689"/>
      <c r="GN46" s="689"/>
      <c r="GO46" s="689"/>
      <c r="GP46" s="689"/>
      <c r="GQ46" s="689"/>
      <c r="GR46" s="689"/>
      <c r="GS46" s="689"/>
      <c r="GT46" s="689"/>
      <c r="GU46" s="689"/>
      <c r="GV46" s="689"/>
      <c r="GW46" s="689"/>
      <c r="GX46" s="689"/>
      <c r="GY46" s="689"/>
      <c r="GZ46" s="689"/>
      <c r="HA46" s="689"/>
      <c r="HB46" s="689"/>
      <c r="HC46" s="689"/>
      <c r="HD46" s="689"/>
      <c r="HE46" s="689"/>
      <c r="HF46" s="689"/>
      <c r="HG46" s="689"/>
      <c r="HH46" s="689"/>
      <c r="HI46" s="689"/>
      <c r="HJ46" s="689"/>
      <c r="HK46" s="689"/>
      <c r="HL46" s="689"/>
      <c r="HM46" s="689"/>
      <c r="HN46" s="689"/>
      <c r="HO46" s="689"/>
      <c r="HP46" s="689"/>
      <c r="HQ46" s="689"/>
      <c r="HR46" s="689"/>
      <c r="HS46" s="689"/>
      <c r="HT46" s="689"/>
      <c r="HU46" s="689"/>
      <c r="HV46" s="689"/>
      <c r="HW46" s="689"/>
      <c r="HX46" s="689"/>
      <c r="HY46" s="689"/>
      <c r="HZ46" s="689"/>
      <c r="IA46" s="689"/>
      <c r="IB46" s="689"/>
      <c r="IC46" s="689"/>
      <c r="ID46" s="689"/>
      <c r="IE46" s="689"/>
      <c r="IF46" s="689"/>
      <c r="IG46" s="689"/>
      <c r="IH46" s="689"/>
      <c r="II46" s="689"/>
      <c r="IJ46" s="689"/>
      <c r="IK46" s="689"/>
      <c r="IL46" s="689"/>
      <c r="IM46" s="689"/>
      <c r="IN46" s="689"/>
      <c r="IO46" s="689"/>
      <c r="IP46" s="689"/>
      <c r="IQ46" s="689"/>
      <c r="IR46" s="689"/>
      <c r="IS46" s="689"/>
      <c r="IT46" s="689"/>
      <c r="IU46" s="689"/>
      <c r="IV46" s="689"/>
      <c r="IW46" s="689"/>
      <c r="IX46" s="689"/>
      <c r="IY46" s="689"/>
      <c r="IZ46" s="689"/>
      <c r="JA46" s="689"/>
      <c r="JB46" s="689"/>
      <c r="JC46" s="689"/>
      <c r="JD46" s="689"/>
      <c r="JE46" s="689"/>
      <c r="JF46" s="689"/>
      <c r="JG46" s="689"/>
      <c r="JH46" s="689"/>
      <c r="JI46" s="689"/>
      <c r="JJ46" s="689"/>
      <c r="JK46" s="689"/>
      <c r="JL46" s="689"/>
      <c r="JM46" s="689"/>
      <c r="JN46" s="689"/>
      <c r="JO46" s="689"/>
      <c r="JP46" s="689"/>
      <c r="JQ46" s="689"/>
      <c r="JR46" s="689"/>
      <c r="JS46" s="689"/>
      <c r="JT46" s="689"/>
      <c r="JU46" s="689"/>
      <c r="JV46" s="689"/>
      <c r="JW46" s="689"/>
      <c r="JX46" s="689"/>
      <c r="JY46" s="689"/>
      <c r="JZ46" s="689"/>
      <c r="KA46" s="689"/>
      <c r="KB46" s="689"/>
      <c r="KC46" s="689"/>
      <c r="KD46" s="689"/>
      <c r="KE46" s="689"/>
      <c r="KF46" s="689"/>
      <c r="KG46" s="689"/>
      <c r="KH46" s="689"/>
      <c r="KI46" s="689"/>
      <c r="KJ46" s="689"/>
      <c r="KK46" s="689"/>
      <c r="KL46" s="689"/>
      <c r="KM46" s="689"/>
      <c r="KN46" s="689"/>
      <c r="KO46" s="689"/>
      <c r="KP46" s="689"/>
      <c r="KQ46" s="689"/>
      <c r="KR46" s="689"/>
      <c r="KS46" s="689"/>
      <c r="KT46" s="689"/>
      <c r="KU46" s="689"/>
      <c r="KV46" s="689"/>
      <c r="KW46" s="689"/>
      <c r="KX46" s="689"/>
      <c r="KY46" s="689"/>
      <c r="KZ46" s="689"/>
      <c r="LA46" s="689"/>
      <c r="LB46" s="689"/>
      <c r="LC46" s="689"/>
      <c r="LD46" s="689"/>
      <c r="LE46" s="689"/>
      <c r="LF46" s="689"/>
      <c r="LG46" s="689"/>
      <c r="LH46" s="689"/>
      <c r="LI46" s="689"/>
      <c r="LJ46" s="689"/>
      <c r="LK46" s="689"/>
      <c r="LL46" s="689"/>
      <c r="LM46" s="689"/>
      <c r="LN46" s="689"/>
      <c r="LO46" s="689"/>
      <c r="LP46" s="689"/>
      <c r="LQ46" s="689"/>
      <c r="LR46" s="689"/>
      <c r="LS46" s="689"/>
      <c r="LT46" s="689"/>
      <c r="LU46" s="689"/>
      <c r="LV46" s="689"/>
      <c r="LW46" s="689"/>
      <c r="LX46" s="689"/>
      <c r="LY46" s="689"/>
      <c r="LZ46" s="689"/>
      <c r="MA46" s="689"/>
      <c r="MB46" s="689"/>
      <c r="MC46" s="689"/>
      <c r="MD46" s="689"/>
      <c r="ME46" s="689"/>
      <c r="MF46" s="689"/>
      <c r="MG46" s="689"/>
      <c r="MH46" s="689"/>
      <c r="MI46" s="689"/>
      <c r="MJ46" s="689"/>
      <c r="MK46" s="689"/>
      <c r="ML46" s="689"/>
      <c r="MM46" s="689"/>
      <c r="MN46" s="689"/>
      <c r="MO46" s="689"/>
      <c r="MP46" s="689"/>
      <c r="MQ46" s="689"/>
      <c r="MR46" s="689"/>
      <c r="MS46" s="689"/>
      <c r="MT46" s="689"/>
      <c r="MU46" s="689"/>
      <c r="MV46" s="689"/>
      <c r="MW46" s="689"/>
      <c r="MX46" s="689"/>
      <c r="MY46" s="689"/>
      <c r="MZ46" s="689"/>
      <c r="NA46" s="689"/>
      <c r="NB46" s="689"/>
      <c r="NC46" s="689"/>
      <c r="ND46" s="689"/>
      <c r="NE46" s="689"/>
      <c r="NF46" s="689"/>
      <c r="NG46" s="689"/>
      <c r="NH46" s="689"/>
      <c r="NI46" s="689"/>
      <c r="NJ46" s="689"/>
      <c r="NK46" s="689"/>
      <c r="NL46" s="689"/>
      <c r="NM46" s="689"/>
      <c r="NN46" s="689"/>
      <c r="NO46" s="689"/>
      <c r="NP46" s="689"/>
      <c r="NQ46" s="689"/>
      <c r="NR46" s="689"/>
      <c r="NS46" s="689"/>
      <c r="NT46" s="689"/>
      <c r="NU46" s="689"/>
      <c r="NV46" s="689"/>
      <c r="NW46" s="689"/>
      <c r="NX46" s="689"/>
      <c r="NY46" s="689"/>
      <c r="NZ46" s="689"/>
      <c r="OA46" s="689"/>
      <c r="OB46" s="689"/>
      <c r="OC46" s="689"/>
      <c r="OD46" s="689"/>
      <c r="OE46" s="689"/>
      <c r="OF46" s="689"/>
      <c r="OG46" s="689"/>
      <c r="OH46" s="689"/>
      <c r="OI46" s="689"/>
      <c r="OJ46" s="689"/>
      <c r="OK46" s="689"/>
      <c r="OL46" s="689"/>
      <c r="OM46" s="689"/>
      <c r="ON46" s="689"/>
      <c r="OO46" s="689"/>
      <c r="OP46" s="689"/>
      <c r="OQ46" s="689"/>
      <c r="OR46" s="689"/>
      <c r="OS46" s="689"/>
      <c r="OT46" s="689"/>
      <c r="OU46" s="689"/>
      <c r="OV46" s="689"/>
      <c r="OW46" s="689"/>
      <c r="OX46" s="689"/>
      <c r="OY46" s="689"/>
      <c r="OZ46" s="689"/>
      <c r="PA46" s="689"/>
      <c r="PB46" s="689"/>
      <c r="PC46" s="689"/>
      <c r="PD46" s="689"/>
      <c r="PE46" s="689"/>
      <c r="PF46" s="689"/>
      <c r="PG46" s="689"/>
      <c r="PH46" s="689"/>
      <c r="PI46" s="689"/>
      <c r="PJ46" s="689"/>
      <c r="PK46" s="689"/>
      <c r="PL46" s="689"/>
      <c r="PM46" s="689"/>
      <c r="PN46" s="689"/>
      <c r="PO46" s="689"/>
      <c r="PP46" s="689"/>
      <c r="PQ46" s="689"/>
      <c r="PR46" s="689"/>
      <c r="PS46" s="689"/>
      <c r="PT46" s="689"/>
      <c r="PU46" s="689"/>
      <c r="PV46" s="689"/>
      <c r="PW46" s="689"/>
      <c r="PX46" s="689"/>
      <c r="PY46" s="689"/>
      <c r="PZ46" s="689"/>
      <c r="QA46" s="689"/>
      <c r="QB46" s="689"/>
      <c r="QC46" s="689"/>
      <c r="QD46" s="689"/>
      <c r="QE46" s="689"/>
      <c r="QF46" s="689"/>
      <c r="QG46" s="689"/>
      <c r="QH46" s="689"/>
      <c r="QI46" s="689"/>
      <c r="QJ46" s="689"/>
      <c r="QK46" s="689"/>
      <c r="QL46" s="689"/>
      <c r="QM46" s="689"/>
      <c r="QN46" s="689"/>
      <c r="QO46" s="689"/>
      <c r="QP46" s="689"/>
      <c r="QQ46" s="689"/>
      <c r="QR46" s="689"/>
      <c r="QS46" s="689"/>
      <c r="QT46" s="689"/>
      <c r="QU46" s="689"/>
      <c r="QV46" s="689"/>
      <c r="QW46" s="689"/>
      <c r="QX46" s="689"/>
      <c r="QY46" s="689"/>
      <c r="QZ46" s="689"/>
      <c r="RA46" s="689"/>
      <c r="RB46" s="689"/>
      <c r="RC46" s="689"/>
      <c r="RD46" s="689"/>
      <c r="RE46" s="689"/>
      <c r="RF46" s="689"/>
      <c r="RG46" s="689"/>
      <c r="RH46" s="689"/>
      <c r="RI46" s="689"/>
      <c r="RJ46" s="689"/>
      <c r="RK46" s="689"/>
      <c r="RL46" s="689"/>
      <c r="RM46" s="689"/>
      <c r="RN46" s="689"/>
      <c r="RO46" s="689"/>
      <c r="RP46" s="689"/>
      <c r="RQ46" s="689"/>
      <c r="RR46" s="689"/>
      <c r="RS46" s="689"/>
      <c r="RT46" s="689"/>
      <c r="RU46" s="689"/>
      <c r="RV46" s="689"/>
      <c r="RW46" s="689"/>
      <c r="RX46" s="689"/>
      <c r="RY46" s="689"/>
      <c r="RZ46" s="689"/>
      <c r="SA46" s="689"/>
      <c r="SB46" s="689"/>
      <c r="SC46" s="689"/>
      <c r="SD46" s="689"/>
      <c r="SE46" s="689"/>
      <c r="SF46" s="689"/>
      <c r="SG46" s="689"/>
      <c r="SH46" s="689"/>
      <c r="SI46" s="689"/>
      <c r="SJ46" s="689"/>
      <c r="SK46" s="689"/>
      <c r="SL46" s="689"/>
      <c r="SM46" s="689"/>
      <c r="SN46" s="689"/>
      <c r="SO46" s="689"/>
      <c r="SP46" s="689"/>
      <c r="SQ46" s="689"/>
      <c r="SR46" s="689"/>
      <c r="SS46" s="689"/>
      <c r="ST46" s="689"/>
      <c r="SU46" s="689"/>
      <c r="SV46" s="689"/>
      <c r="SW46" s="689"/>
      <c r="SX46" s="689"/>
      <c r="SY46" s="689"/>
      <c r="SZ46" s="689"/>
      <c r="TA46" s="689"/>
      <c r="TB46" s="689"/>
      <c r="TC46" s="689"/>
      <c r="TD46" s="689"/>
      <c r="TE46" s="689"/>
      <c r="TF46" s="689"/>
      <c r="TG46" s="689"/>
      <c r="TH46" s="689"/>
      <c r="TI46" s="689"/>
      <c r="TJ46" s="689"/>
      <c r="TK46" s="689"/>
      <c r="TL46" s="689"/>
      <c r="TM46" s="689"/>
      <c r="TN46" s="689"/>
      <c r="TO46" s="689"/>
      <c r="TP46" s="689"/>
      <c r="TQ46" s="689"/>
      <c r="TR46" s="689"/>
      <c r="TS46" s="689"/>
      <c r="TT46" s="689"/>
      <c r="TU46" s="689"/>
      <c r="TV46" s="689"/>
      <c r="TW46" s="689"/>
      <c r="TX46" s="689"/>
      <c r="TY46" s="689"/>
      <c r="TZ46" s="689"/>
      <c r="UA46" s="689"/>
      <c r="UB46" s="689"/>
      <c r="UC46" s="689"/>
      <c r="UD46" s="689"/>
      <c r="UE46" s="689"/>
      <c r="UF46" s="689"/>
      <c r="UG46" s="689"/>
      <c r="UH46" s="689"/>
      <c r="UI46" s="689"/>
      <c r="UJ46" s="689"/>
      <c r="UK46" s="689"/>
      <c r="UL46" s="689"/>
      <c r="UM46" s="689"/>
      <c r="UN46" s="689"/>
      <c r="UO46" s="689"/>
      <c r="UP46" s="689"/>
      <c r="UQ46" s="689"/>
      <c r="UR46" s="689"/>
      <c r="US46" s="689"/>
      <c r="UT46" s="689"/>
      <c r="UU46" s="689"/>
      <c r="UV46" s="689"/>
      <c r="UW46" s="689"/>
      <c r="UX46" s="689"/>
      <c r="UY46" s="689"/>
      <c r="UZ46" s="689"/>
      <c r="VA46" s="689"/>
      <c r="VB46" s="689"/>
      <c r="VC46" s="689"/>
      <c r="VD46" s="689"/>
      <c r="VE46" s="689"/>
      <c r="VF46" s="689"/>
      <c r="VG46" s="689"/>
      <c r="VH46" s="689"/>
      <c r="VI46" s="689"/>
      <c r="VJ46" s="689"/>
      <c r="VK46" s="689"/>
      <c r="VL46" s="689"/>
      <c r="VM46" s="689"/>
      <c r="VN46" s="689"/>
      <c r="VO46" s="689"/>
      <c r="VP46" s="689"/>
      <c r="VQ46" s="689"/>
      <c r="VR46" s="689"/>
      <c r="VS46" s="689"/>
      <c r="VT46" s="689"/>
      <c r="VU46" s="689"/>
      <c r="VV46" s="689"/>
      <c r="VW46" s="689"/>
      <c r="VX46" s="689"/>
      <c r="VY46" s="689"/>
      <c r="VZ46" s="689"/>
      <c r="WA46" s="689"/>
      <c r="WB46" s="689"/>
      <c r="WC46" s="689"/>
      <c r="WD46" s="689"/>
      <c r="WE46" s="689"/>
      <c r="WF46" s="689"/>
      <c r="WG46" s="689"/>
      <c r="WH46" s="689"/>
      <c r="WI46" s="689"/>
      <c r="WJ46" s="689"/>
      <c r="WK46" s="689"/>
      <c r="WL46" s="689"/>
      <c r="WM46" s="689"/>
      <c r="WN46" s="689"/>
      <c r="WO46" s="689"/>
      <c r="WP46" s="689"/>
      <c r="WQ46" s="689"/>
      <c r="WR46" s="689"/>
      <c r="WS46" s="689"/>
      <c r="WT46" s="689"/>
      <c r="WU46" s="689"/>
      <c r="WV46" s="689"/>
      <c r="WW46" s="689"/>
      <c r="WX46" s="689"/>
      <c r="WY46" s="689"/>
      <c r="WZ46" s="689"/>
      <c r="XA46" s="689"/>
      <c r="XB46" s="689"/>
      <c r="XC46" s="689"/>
      <c r="XD46" s="689"/>
      <c r="XE46" s="689"/>
      <c r="XF46" s="689"/>
      <c r="XG46" s="689"/>
      <c r="XH46" s="689"/>
      <c r="XI46" s="689"/>
      <c r="XJ46" s="689"/>
      <c r="XK46" s="689"/>
      <c r="XL46" s="689"/>
      <c r="XM46" s="689"/>
      <c r="XN46" s="689"/>
      <c r="XO46" s="689"/>
      <c r="XP46" s="689"/>
      <c r="XQ46" s="689"/>
      <c r="XR46" s="689"/>
      <c r="XS46" s="689"/>
      <c r="XT46" s="689"/>
      <c r="XU46" s="689"/>
      <c r="XV46" s="689"/>
      <c r="XW46" s="689"/>
      <c r="XX46" s="689"/>
      <c r="XY46" s="689"/>
      <c r="XZ46" s="689"/>
      <c r="YA46" s="689"/>
      <c r="YB46" s="689"/>
      <c r="YC46" s="689"/>
      <c r="YD46" s="689"/>
      <c r="YE46" s="689"/>
      <c r="YF46" s="689"/>
      <c r="YG46" s="689"/>
      <c r="YH46" s="689"/>
      <c r="YI46" s="689"/>
      <c r="YJ46" s="689"/>
      <c r="YK46" s="689"/>
      <c r="YL46" s="689"/>
      <c r="YM46" s="689"/>
      <c r="YN46" s="689"/>
      <c r="YO46" s="689"/>
      <c r="YP46" s="689"/>
      <c r="YQ46" s="689"/>
      <c r="YR46" s="689"/>
      <c r="YS46" s="689"/>
      <c r="YT46" s="689"/>
      <c r="YU46" s="689"/>
      <c r="YV46" s="689"/>
      <c r="YW46" s="689"/>
      <c r="YX46" s="689"/>
      <c r="YY46" s="689"/>
      <c r="YZ46" s="689"/>
      <c r="ZA46" s="689"/>
      <c r="ZB46" s="689"/>
      <c r="ZC46" s="689"/>
      <c r="ZD46" s="689"/>
      <c r="ZE46" s="689"/>
      <c r="ZF46" s="689"/>
      <c r="ZG46" s="689"/>
      <c r="ZH46" s="689"/>
      <c r="ZI46" s="689"/>
      <c r="ZJ46" s="689"/>
      <c r="ZK46" s="689"/>
      <c r="ZL46" s="689"/>
      <c r="ZM46" s="689"/>
      <c r="ZN46" s="689"/>
      <c r="ZO46" s="689"/>
      <c r="ZP46" s="689"/>
      <c r="ZQ46" s="689"/>
      <c r="ZR46" s="689"/>
      <c r="ZS46" s="689"/>
      <c r="ZT46" s="689"/>
      <c r="ZU46" s="689"/>
      <c r="ZV46" s="689"/>
      <c r="ZW46" s="689"/>
      <c r="ZX46" s="689"/>
      <c r="ZY46" s="689"/>
      <c r="ZZ46" s="689"/>
      <c r="AAA46" s="689"/>
      <c r="AAB46" s="689"/>
      <c r="AAC46" s="689"/>
      <c r="AAD46" s="689"/>
      <c r="AAE46" s="689"/>
      <c r="AAF46" s="689"/>
      <c r="AAG46" s="689"/>
      <c r="AAH46" s="689"/>
      <c r="AAI46" s="689"/>
      <c r="AAJ46" s="689"/>
      <c r="AAK46" s="689"/>
      <c r="AAL46" s="689"/>
      <c r="AAM46" s="689"/>
      <c r="AAN46" s="689"/>
      <c r="AAO46" s="689"/>
      <c r="AAP46" s="689"/>
      <c r="AAQ46" s="689"/>
      <c r="AAR46" s="689"/>
      <c r="AAS46" s="689"/>
      <c r="AAT46" s="689"/>
      <c r="AAU46" s="689"/>
      <c r="AAV46" s="689"/>
      <c r="AAW46" s="689"/>
      <c r="AAX46" s="689"/>
      <c r="AAY46" s="689"/>
      <c r="AAZ46" s="689"/>
      <c r="ABA46" s="689"/>
      <c r="ABB46" s="689"/>
      <c r="ABC46" s="689"/>
      <c r="ABD46" s="689"/>
      <c r="ABE46" s="689"/>
      <c r="ABF46" s="689"/>
      <c r="ABG46" s="689"/>
      <c r="ABH46" s="689"/>
      <c r="ABI46" s="689"/>
      <c r="ABJ46" s="689"/>
      <c r="ABK46" s="689"/>
      <c r="ABL46" s="689"/>
      <c r="ABM46" s="689"/>
      <c r="ABN46" s="689"/>
      <c r="ABO46" s="689"/>
      <c r="ABP46" s="689"/>
      <c r="ABQ46" s="689"/>
      <c r="ABR46" s="689"/>
      <c r="ABS46" s="689"/>
      <c r="ABT46" s="689"/>
      <c r="ABU46" s="689"/>
      <c r="ABV46" s="689"/>
      <c r="ABW46" s="689"/>
      <c r="ABX46" s="689"/>
      <c r="ABY46" s="689"/>
      <c r="ABZ46" s="689"/>
      <c r="ACA46" s="689"/>
      <c r="ACB46" s="689"/>
      <c r="ACC46" s="689"/>
      <c r="ACD46" s="689"/>
      <c r="ACE46" s="689"/>
      <c r="ACF46" s="689"/>
      <c r="ACG46" s="689"/>
      <c r="ACH46" s="689"/>
      <c r="ACI46" s="689"/>
      <c r="ACJ46" s="689"/>
      <c r="ACK46" s="689"/>
      <c r="ACL46" s="689"/>
      <c r="ACM46" s="689"/>
      <c r="ACN46" s="689"/>
      <c r="ACO46" s="689"/>
      <c r="ACP46" s="689"/>
      <c r="ACQ46" s="689"/>
      <c r="ACR46" s="689"/>
      <c r="ACS46" s="689"/>
      <c r="ACT46" s="689"/>
      <c r="ACU46" s="689"/>
      <c r="ACV46" s="689"/>
      <c r="ACW46" s="689"/>
      <c r="ACX46" s="689"/>
      <c r="ACY46" s="689"/>
      <c r="ACZ46" s="689"/>
      <c r="ADA46" s="689"/>
      <c r="ADB46" s="689"/>
      <c r="ADC46" s="689"/>
      <c r="ADD46" s="689"/>
      <c r="ADE46" s="689"/>
      <c r="ADF46" s="689"/>
      <c r="ADG46" s="689"/>
      <c r="ADH46" s="689"/>
      <c r="ADI46" s="689"/>
      <c r="ADJ46" s="689"/>
      <c r="ADK46" s="689"/>
      <c r="ADL46" s="689"/>
      <c r="ADM46" s="689"/>
      <c r="ADN46" s="689"/>
      <c r="ADO46" s="689"/>
      <c r="ADP46" s="689"/>
      <c r="ADQ46" s="689"/>
      <c r="ADR46" s="689"/>
      <c r="ADS46" s="689"/>
      <c r="ADT46" s="689"/>
      <c r="ADU46" s="689"/>
      <c r="ADV46" s="689"/>
      <c r="ADW46" s="689"/>
      <c r="ADX46" s="689"/>
      <c r="ADY46" s="689"/>
      <c r="ADZ46" s="689"/>
      <c r="AEA46" s="689"/>
      <c r="AEB46" s="689"/>
      <c r="AEC46" s="689"/>
      <c r="AED46" s="689"/>
      <c r="AEE46" s="689"/>
      <c r="AEF46" s="689"/>
      <c r="AEG46" s="689"/>
      <c r="AEH46" s="689"/>
      <c r="AEI46" s="689"/>
      <c r="AEJ46" s="689"/>
      <c r="AEK46" s="689"/>
      <c r="AEL46" s="689"/>
      <c r="AEM46" s="689"/>
      <c r="AEN46" s="689"/>
      <c r="AEO46" s="689"/>
      <c r="AEP46" s="689"/>
      <c r="AEQ46" s="689"/>
      <c r="AER46" s="689"/>
      <c r="AES46" s="689"/>
      <c r="AET46" s="689"/>
      <c r="AEU46" s="689"/>
      <c r="AEV46" s="689"/>
      <c r="AEW46" s="689"/>
      <c r="AEX46" s="689"/>
      <c r="AEY46" s="689"/>
      <c r="AEZ46" s="689"/>
      <c r="AFA46" s="689"/>
      <c r="AFB46" s="689"/>
      <c r="AFC46" s="689"/>
      <c r="AFD46" s="689"/>
      <c r="AFE46" s="689"/>
      <c r="AFF46" s="689"/>
      <c r="AFG46" s="689"/>
      <c r="AFH46" s="689"/>
      <c r="AFI46" s="689"/>
      <c r="AFJ46" s="689"/>
      <c r="AFK46" s="689"/>
      <c r="AFL46" s="689"/>
      <c r="AFM46" s="689"/>
      <c r="AFN46" s="689"/>
      <c r="AFO46" s="689"/>
      <c r="AFP46" s="689"/>
      <c r="AFQ46" s="689"/>
      <c r="AFR46" s="689"/>
      <c r="AFS46" s="689"/>
      <c r="AFT46" s="689"/>
      <c r="AFU46" s="689"/>
      <c r="AFV46" s="689"/>
      <c r="AFW46" s="689"/>
      <c r="AFX46" s="689"/>
      <c r="AFY46" s="689"/>
      <c r="AFZ46" s="689"/>
      <c r="AGA46" s="689"/>
      <c r="AGB46" s="689"/>
      <c r="AGC46" s="689"/>
      <c r="AGD46" s="689"/>
      <c r="AGE46" s="689"/>
      <c r="AGF46" s="689"/>
      <c r="AGG46" s="689"/>
      <c r="AGH46" s="689"/>
      <c r="AGI46" s="689"/>
      <c r="AGJ46" s="689"/>
      <c r="AGK46" s="689"/>
      <c r="AGL46" s="689"/>
      <c r="AGM46" s="689"/>
      <c r="AGN46" s="689"/>
      <c r="AGO46" s="689"/>
      <c r="AGP46" s="689"/>
      <c r="AGQ46" s="689"/>
      <c r="AGR46" s="689"/>
      <c r="AGS46" s="689"/>
      <c r="AGT46" s="689"/>
      <c r="AGU46" s="689"/>
      <c r="AGV46" s="689"/>
      <c r="AGW46" s="689"/>
      <c r="AGX46" s="689"/>
      <c r="AGY46" s="689"/>
      <c r="AGZ46" s="689"/>
      <c r="AHA46" s="689"/>
      <c r="AHB46" s="689"/>
      <c r="AHC46" s="689"/>
      <c r="AHD46" s="689"/>
      <c r="AHE46" s="689"/>
      <c r="AHF46" s="689"/>
      <c r="AHG46" s="689"/>
      <c r="AHH46" s="689"/>
      <c r="AHI46" s="689"/>
      <c r="AHJ46" s="689"/>
      <c r="AHK46" s="689"/>
      <c r="AHL46" s="689"/>
      <c r="AHM46" s="689"/>
      <c r="AHN46" s="689"/>
      <c r="AHO46" s="689"/>
      <c r="AHP46" s="689"/>
      <c r="AHQ46" s="689"/>
      <c r="AHR46" s="689"/>
      <c r="AHS46" s="689"/>
      <c r="AHT46" s="689"/>
      <c r="AHU46" s="689"/>
      <c r="AHV46" s="689"/>
      <c r="AHW46" s="689"/>
      <c r="AHX46" s="689"/>
      <c r="AHY46" s="689"/>
      <c r="AHZ46" s="689"/>
      <c r="AIA46" s="689"/>
      <c r="AIB46" s="689"/>
      <c r="AIC46" s="689"/>
      <c r="AID46" s="689"/>
      <c r="AIE46" s="689"/>
      <c r="AIF46" s="689"/>
      <c r="AIG46" s="689"/>
      <c r="AIH46" s="689"/>
      <c r="AII46" s="689"/>
      <c r="AIJ46" s="689"/>
      <c r="AIK46" s="689"/>
      <c r="AIL46" s="689"/>
      <c r="AIM46" s="689"/>
      <c r="AIN46" s="689"/>
      <c r="AIO46" s="689"/>
      <c r="AIP46" s="689"/>
      <c r="AIQ46" s="689"/>
      <c r="AIR46" s="689"/>
      <c r="AIS46" s="689"/>
      <c r="AIT46" s="689"/>
      <c r="AIU46" s="689"/>
      <c r="AIV46" s="689"/>
      <c r="AIW46" s="689"/>
      <c r="AIX46" s="689"/>
      <c r="AIY46" s="689"/>
      <c r="AIZ46" s="689"/>
      <c r="AJA46" s="689"/>
      <c r="AJB46" s="689"/>
      <c r="AJC46" s="689"/>
      <c r="AJD46" s="689"/>
      <c r="AJE46" s="689"/>
      <c r="AJF46" s="689"/>
      <c r="AJG46" s="689"/>
      <c r="AJH46" s="689"/>
      <c r="AJI46" s="689"/>
      <c r="AJJ46" s="689"/>
      <c r="AJK46" s="689"/>
      <c r="AJL46" s="689"/>
      <c r="AJM46" s="689"/>
      <c r="AJN46" s="689"/>
      <c r="AJO46" s="689"/>
      <c r="AJP46" s="689"/>
      <c r="AJQ46" s="689"/>
      <c r="AJR46" s="689"/>
      <c r="AJS46" s="689"/>
      <c r="AJT46" s="689"/>
      <c r="AJU46" s="689"/>
      <c r="AJV46" s="689"/>
      <c r="AJW46" s="689"/>
      <c r="AJX46" s="689"/>
      <c r="AJY46" s="689"/>
      <c r="AJZ46" s="689"/>
      <c r="AKA46" s="689"/>
      <c r="AKB46" s="689"/>
      <c r="AKC46" s="689"/>
      <c r="AKD46" s="689"/>
      <c r="AKE46" s="689"/>
      <c r="AKF46" s="689"/>
      <c r="AKG46" s="689"/>
      <c r="AKH46" s="689"/>
      <c r="AKI46" s="689"/>
      <c r="AKJ46" s="689"/>
      <c r="AKK46" s="689"/>
      <c r="AKL46" s="689"/>
      <c r="AKM46" s="689"/>
      <c r="AKN46" s="689"/>
      <c r="AKO46" s="689"/>
      <c r="AKP46" s="689"/>
      <c r="AKQ46" s="689"/>
      <c r="AKR46" s="689"/>
      <c r="AKS46" s="689"/>
      <c r="AKT46" s="689"/>
      <c r="AKU46" s="689"/>
      <c r="AKV46" s="689"/>
      <c r="AKW46" s="689"/>
      <c r="AKX46" s="689"/>
      <c r="AKY46" s="689"/>
      <c r="AKZ46" s="689"/>
      <c r="ALA46" s="689"/>
      <c r="ALB46" s="689"/>
      <c r="ALC46" s="689"/>
      <c r="ALD46" s="689"/>
      <c r="ALE46" s="689"/>
      <c r="ALF46" s="689"/>
      <c r="ALG46" s="689"/>
      <c r="ALH46" s="689"/>
      <c r="ALI46" s="689"/>
      <c r="ALJ46" s="689"/>
      <c r="ALK46" s="689"/>
      <c r="ALL46" s="689"/>
      <c r="ALM46" s="689"/>
      <c r="ALN46" s="689"/>
      <c r="ALO46" s="689"/>
      <c r="ALP46" s="689"/>
      <c r="ALQ46" s="689"/>
      <c r="ALR46" s="689"/>
      <c r="ALS46" s="689"/>
      <c r="ALT46" s="689"/>
      <c r="ALU46" s="689"/>
      <c r="ALV46" s="689"/>
      <c r="ALW46" s="689"/>
      <c r="ALX46" s="689"/>
      <c r="ALY46" s="689"/>
      <c r="ALZ46" s="689"/>
      <c r="AMA46" s="689"/>
      <c r="AMB46" s="689"/>
      <c r="AMC46" s="689"/>
      <c r="AMD46" s="689"/>
    </row>
    <row r="47" spans="1:1018" s="224" customFormat="1" ht="13.5" customHeight="1">
      <c r="A47" s="225">
        <f t="shared" si="1"/>
        <v>39</v>
      </c>
      <c r="B47" s="217"/>
      <c r="C47" s="217"/>
      <c r="D47" s="241" t="s">
        <v>392</v>
      </c>
      <c r="E47" s="217"/>
      <c r="F47" s="217"/>
      <c r="G47" s="217"/>
      <c r="H47" s="677" t="s">
        <v>1112</v>
      </c>
      <c r="I47" s="678">
        <v>59350</v>
      </c>
      <c r="J47" s="677" t="s">
        <v>1113</v>
      </c>
      <c r="K47" s="678" t="s">
        <v>1114</v>
      </c>
      <c r="L47" s="677" t="s">
        <v>1115</v>
      </c>
      <c r="M47" s="677" t="s">
        <v>392</v>
      </c>
      <c r="N47" s="677"/>
      <c r="O47" s="677"/>
      <c r="P47" s="252"/>
      <c r="Q47" s="677" t="s">
        <v>817</v>
      </c>
      <c r="R47" s="677"/>
      <c r="S47" s="677" t="s">
        <v>863</v>
      </c>
      <c r="T47" s="681"/>
      <c r="U47" s="677" t="s">
        <v>1116</v>
      </c>
      <c r="V47" s="682" t="s">
        <v>864</v>
      </c>
      <c r="W47" s="682" t="s">
        <v>864</v>
      </c>
      <c r="X47" s="682" t="s">
        <v>864</v>
      </c>
      <c r="Y47" s="232"/>
      <c r="Z47" s="683"/>
      <c r="AA47" s="677"/>
      <c r="AB47" s="684"/>
      <c r="AC47" s="677"/>
      <c r="AD47" s="681">
        <v>1</v>
      </c>
      <c r="AE47" s="681">
        <v>1</v>
      </c>
    </row>
    <row r="48" spans="1:1018" s="224" customFormat="1" ht="13.5" customHeight="1">
      <c r="A48" s="225">
        <f t="shared" si="1"/>
        <v>40</v>
      </c>
      <c r="B48" s="217"/>
      <c r="C48" s="217"/>
      <c r="D48" s="241" t="s">
        <v>1117</v>
      </c>
      <c r="E48" s="241"/>
      <c r="F48" s="241"/>
      <c r="G48" s="241"/>
      <c r="H48" s="263" t="s">
        <v>1633</v>
      </c>
      <c r="I48" s="678" t="s">
        <v>1119</v>
      </c>
      <c r="J48" s="677"/>
      <c r="K48" s="678" t="s">
        <v>1120</v>
      </c>
      <c r="L48" s="677"/>
      <c r="M48" s="677"/>
      <c r="N48" s="677"/>
      <c r="O48" s="677"/>
      <c r="P48" s="680"/>
      <c r="Q48" s="677" t="s">
        <v>817</v>
      </c>
      <c r="R48" s="677"/>
      <c r="S48" s="685" t="s">
        <v>863</v>
      </c>
      <c r="T48" s="281"/>
      <c r="U48" s="677"/>
      <c r="V48" s="682" t="s">
        <v>864</v>
      </c>
      <c r="W48" s="682" t="s">
        <v>864</v>
      </c>
      <c r="X48" s="682" t="s">
        <v>864</v>
      </c>
      <c r="Y48" s="232"/>
      <c r="Z48" s="683"/>
      <c r="AA48" s="677"/>
      <c r="AB48" s="684"/>
      <c r="AC48" s="677"/>
      <c r="AD48" s="681"/>
      <c r="AE48" s="681">
        <v>1</v>
      </c>
    </row>
    <row r="49" spans="1:31" s="256" customFormat="1" ht="12.75" customHeight="1">
      <c r="A49" s="225">
        <f t="shared" si="1"/>
        <v>41</v>
      </c>
      <c r="B49" s="217"/>
      <c r="C49" s="217" t="s">
        <v>1121</v>
      </c>
      <c r="D49" s="221"/>
      <c r="E49" s="221"/>
      <c r="F49" s="221"/>
      <c r="G49" s="221"/>
      <c r="H49" s="677" t="s">
        <v>1634</v>
      </c>
      <c r="I49" s="678"/>
      <c r="J49" s="677"/>
      <c r="K49" s="678" t="s">
        <v>1123</v>
      </c>
      <c r="L49" s="677"/>
      <c r="M49" s="677"/>
      <c r="N49" s="677"/>
      <c r="O49" s="677"/>
      <c r="P49" s="680"/>
      <c r="Q49" s="677" t="s">
        <v>817</v>
      </c>
      <c r="R49" s="677" t="s">
        <v>864</v>
      </c>
      <c r="S49" s="243" t="s">
        <v>1123</v>
      </c>
      <c r="T49" s="681"/>
      <c r="U49" s="677"/>
      <c r="V49" s="682" t="s">
        <v>864</v>
      </c>
      <c r="W49" s="682" t="s">
        <v>864</v>
      </c>
      <c r="X49" s="682" t="s">
        <v>864</v>
      </c>
      <c r="Y49" s="232"/>
      <c r="Z49" s="683"/>
      <c r="AA49" s="677"/>
      <c r="AB49" s="684"/>
      <c r="AC49" s="677"/>
      <c r="AD49" s="681">
        <v>1</v>
      </c>
      <c r="AE49" s="681">
        <v>1</v>
      </c>
    </row>
    <row r="50" spans="1:31" s="256" customFormat="1" ht="12.75" customHeight="1">
      <c r="A50" s="225">
        <f t="shared" si="1"/>
        <v>42</v>
      </c>
      <c r="B50" s="217"/>
      <c r="C50" s="217"/>
      <c r="D50" s="679" t="s">
        <v>415</v>
      </c>
      <c r="E50" s="221"/>
      <c r="F50" s="221"/>
      <c r="G50" s="221"/>
      <c r="H50" s="677" t="s">
        <v>1124</v>
      </c>
      <c r="I50" s="678" t="s">
        <v>1125</v>
      </c>
      <c r="J50" s="677"/>
      <c r="K50" s="678" t="s">
        <v>1126</v>
      </c>
      <c r="L50" s="677" t="s">
        <v>1127</v>
      </c>
      <c r="M50" s="677" t="s">
        <v>415</v>
      </c>
      <c r="N50" s="677"/>
      <c r="O50" s="677"/>
      <c r="P50" s="680"/>
      <c r="Q50" s="677" t="s">
        <v>817</v>
      </c>
      <c r="R50" s="677"/>
      <c r="S50" s="685" t="s">
        <v>863</v>
      </c>
      <c r="T50" s="281"/>
      <c r="U50" s="677"/>
      <c r="V50" s="682" t="s">
        <v>864</v>
      </c>
      <c r="W50" s="682" t="s">
        <v>864</v>
      </c>
      <c r="X50" s="682" t="s">
        <v>864</v>
      </c>
      <c r="Y50" s="232"/>
      <c r="Z50" s="683"/>
      <c r="AA50" s="677"/>
      <c r="AB50" s="684"/>
      <c r="AC50" s="677"/>
      <c r="AD50" s="681">
        <v>1</v>
      </c>
      <c r="AE50" s="681">
        <v>1</v>
      </c>
    </row>
    <row r="51" spans="1:31" s="256" customFormat="1" ht="12.75" customHeight="1">
      <c r="A51" s="225">
        <f t="shared" si="1"/>
        <v>43</v>
      </c>
      <c r="B51" s="217"/>
      <c r="C51" s="217"/>
      <c r="D51" s="679" t="s">
        <v>1128</v>
      </c>
      <c r="E51" s="221"/>
      <c r="F51" s="221"/>
      <c r="G51" s="221"/>
      <c r="H51" s="677" t="s">
        <v>1129</v>
      </c>
      <c r="I51" s="678" t="s">
        <v>1130</v>
      </c>
      <c r="J51" s="677"/>
      <c r="K51" s="678" t="s">
        <v>1131</v>
      </c>
      <c r="L51" s="677" t="s">
        <v>1132</v>
      </c>
      <c r="M51" s="677" t="s">
        <v>424</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44" customFormat="1" ht="12.75" customHeight="1">
      <c r="A52" s="225">
        <f t="shared" si="1"/>
        <v>44</v>
      </c>
      <c r="B52" s="217"/>
      <c r="C52" s="222"/>
      <c r="D52" s="679" t="s">
        <v>429</v>
      </c>
      <c r="E52" s="221"/>
      <c r="F52" s="221"/>
      <c r="G52" s="221"/>
      <c r="H52" s="677" t="s">
        <v>1133</v>
      </c>
      <c r="I52" s="678" t="s">
        <v>1134</v>
      </c>
      <c r="J52" s="677"/>
      <c r="K52" s="678" t="s">
        <v>1135</v>
      </c>
      <c r="L52" s="677"/>
      <c r="M52" s="677"/>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f t="shared" si="1"/>
        <v>45</v>
      </c>
      <c r="B53" s="217"/>
      <c r="C53" s="222"/>
      <c r="D53" s="679" t="s">
        <v>426</v>
      </c>
      <c r="E53" s="221"/>
      <c r="F53" s="221"/>
      <c r="G53" s="221"/>
      <c r="H53" s="677" t="s">
        <v>1136</v>
      </c>
      <c r="I53" s="678" t="s">
        <v>1137</v>
      </c>
      <c r="J53" s="677"/>
      <c r="K53" s="678" t="s">
        <v>1138</v>
      </c>
      <c r="L53" s="677" t="s">
        <v>1139</v>
      </c>
      <c r="M53" s="677" t="s">
        <v>426</v>
      </c>
      <c r="N53" s="677"/>
      <c r="O53" s="677"/>
      <c r="P53" s="680"/>
      <c r="Q53" s="677" t="s">
        <v>823</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f t="shared" si="1"/>
        <v>46</v>
      </c>
      <c r="B54" s="217"/>
      <c r="C54" s="222"/>
      <c r="D54" s="679" t="s">
        <v>1140</v>
      </c>
      <c r="E54" s="221"/>
      <c r="F54" s="221"/>
      <c r="G54" s="221"/>
      <c r="H54" s="677" t="s">
        <v>1141</v>
      </c>
      <c r="I54" s="678" t="s">
        <v>1142</v>
      </c>
      <c r="J54" s="677"/>
      <c r="K54" s="678" t="s">
        <v>1143</v>
      </c>
      <c r="L54" s="677"/>
      <c r="M54" s="677"/>
      <c r="N54" s="677"/>
      <c r="O54" s="677"/>
      <c r="P54" s="680"/>
      <c r="Q54" s="677" t="s">
        <v>817</v>
      </c>
      <c r="R54" s="677"/>
      <c r="S54" s="685" t="s">
        <v>863</v>
      </c>
      <c r="T54" s="281"/>
      <c r="U54" s="677"/>
      <c r="V54" s="682" t="s">
        <v>864</v>
      </c>
      <c r="W54" s="682" t="s">
        <v>864</v>
      </c>
      <c r="X54" s="682" t="s">
        <v>864</v>
      </c>
      <c r="Y54" s="232"/>
      <c r="Z54" s="683"/>
      <c r="AA54" s="677"/>
      <c r="AB54" s="684"/>
      <c r="AC54" s="677"/>
      <c r="AD54" s="681">
        <v>1</v>
      </c>
      <c r="AE54" s="681">
        <v>1</v>
      </c>
    </row>
    <row r="55" spans="1:31" s="257" customFormat="1" ht="12.75" customHeight="1">
      <c r="A55" s="225">
        <f t="shared" si="1"/>
        <v>47</v>
      </c>
      <c r="B55" s="217"/>
      <c r="C55" s="222"/>
      <c r="D55" s="679" t="s">
        <v>1144</v>
      </c>
      <c r="E55" s="221"/>
      <c r="F55" s="221"/>
      <c r="G55" s="221"/>
      <c r="H55" s="677" t="s">
        <v>410</v>
      </c>
      <c r="I55" s="678" t="s">
        <v>1145</v>
      </c>
      <c r="J55" s="677"/>
      <c r="K55" s="678" t="s">
        <v>1146</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8" customFormat="1" ht="12.75" customHeight="1">
      <c r="A56" s="225">
        <f t="shared" si="1"/>
        <v>48</v>
      </c>
      <c r="B56" s="217"/>
      <c r="C56" s="218"/>
      <c r="D56" s="679" t="s">
        <v>1147</v>
      </c>
      <c r="E56" s="221"/>
      <c r="F56" s="221"/>
      <c r="G56" s="221"/>
      <c r="H56" s="677"/>
      <c r="I56" s="678" t="s">
        <v>1148</v>
      </c>
      <c r="J56" s="677"/>
      <c r="K56" s="678" t="s">
        <v>1149</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6" customFormat="1" ht="13" customHeight="1">
      <c r="A57" s="225">
        <f t="shared" si="1"/>
        <v>49</v>
      </c>
      <c r="B57" s="217"/>
      <c r="C57" s="218"/>
      <c r="D57" s="679" t="s">
        <v>178</v>
      </c>
      <c r="E57" s="221"/>
      <c r="F57" s="221"/>
      <c r="G57" s="221"/>
      <c r="H57" s="677" t="s">
        <v>1150</v>
      </c>
      <c r="I57" s="678" t="s">
        <v>1151</v>
      </c>
      <c r="J57" s="677"/>
      <c r="K57" s="678" t="s">
        <v>1152</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3" customHeight="1">
      <c r="A58" s="225">
        <f t="shared" si="1"/>
        <v>50</v>
      </c>
      <c r="B58" s="217"/>
      <c r="C58" s="218"/>
      <c r="D58" s="241" t="s">
        <v>1153</v>
      </c>
      <c r="E58" s="241"/>
      <c r="F58" s="241"/>
      <c r="G58" s="241"/>
      <c r="H58" s="677" t="s">
        <v>1154</v>
      </c>
      <c r="I58" s="678">
        <v>33123452323</v>
      </c>
      <c r="J58" s="677"/>
      <c r="K58" s="678" t="s">
        <v>1155</v>
      </c>
      <c r="L58" s="677"/>
      <c r="M58" s="677"/>
      <c r="N58" s="677"/>
      <c r="O58" s="677"/>
      <c r="P58" s="680"/>
      <c r="Q58" s="677" t="s">
        <v>817</v>
      </c>
      <c r="R58" s="677"/>
      <c r="S58" s="677" t="s">
        <v>1092</v>
      </c>
      <c r="T58" s="681"/>
      <c r="U58" s="677"/>
      <c r="V58" s="682" t="s">
        <v>864</v>
      </c>
      <c r="W58" s="682" t="s">
        <v>864</v>
      </c>
      <c r="X58" s="682" t="s">
        <v>864</v>
      </c>
      <c r="Y58" s="232"/>
      <c r="Z58" s="683"/>
      <c r="AA58" s="677" t="s">
        <v>1156</v>
      </c>
      <c r="AB58" s="684"/>
      <c r="AC58" s="677"/>
      <c r="AD58" s="681"/>
      <c r="AE58" s="681">
        <v>1</v>
      </c>
    </row>
    <row r="59" spans="1:31" s="224" customFormat="1" ht="13.5" customHeight="1">
      <c r="A59" s="225">
        <f t="shared" si="1"/>
        <v>51</v>
      </c>
      <c r="B59" s="217"/>
      <c r="C59" s="217" t="s">
        <v>1157</v>
      </c>
      <c r="D59" s="217"/>
      <c r="E59" s="217"/>
      <c r="F59" s="217"/>
      <c r="G59" s="217"/>
      <c r="H59" s="677"/>
      <c r="I59" s="678"/>
      <c r="J59" s="677" t="s">
        <v>1158</v>
      </c>
      <c r="K59" s="678" t="s">
        <v>1159</v>
      </c>
      <c r="L59" s="677"/>
      <c r="M59" s="677"/>
      <c r="N59" s="677"/>
      <c r="O59" s="677"/>
      <c r="P59" s="252"/>
      <c r="Q59" s="677" t="s">
        <v>817</v>
      </c>
      <c r="R59" s="677" t="s">
        <v>864</v>
      </c>
      <c r="S59" s="243" t="s">
        <v>1159</v>
      </c>
      <c r="T59" s="681"/>
      <c r="U59" s="677"/>
      <c r="V59" s="682" t="s">
        <v>864</v>
      </c>
      <c r="W59" s="682" t="s">
        <v>864</v>
      </c>
      <c r="X59" s="682" t="s">
        <v>864</v>
      </c>
      <c r="Y59" s="232"/>
      <c r="Z59" s="683"/>
      <c r="AA59" s="677"/>
      <c r="AB59" s="684"/>
      <c r="AC59" s="677"/>
      <c r="AD59" s="681">
        <v>1</v>
      </c>
      <c r="AE59" s="681"/>
    </row>
    <row r="60" spans="1:31" s="224" customFormat="1" ht="13.5" customHeight="1">
      <c r="A60" s="225">
        <f t="shared" si="1"/>
        <v>52</v>
      </c>
      <c r="B60" s="217"/>
      <c r="C60" s="217"/>
      <c r="D60" s="241" t="s">
        <v>1160</v>
      </c>
      <c r="E60" s="241"/>
      <c r="F60" s="241"/>
      <c r="G60" s="241"/>
      <c r="H60" s="677" t="s">
        <v>1161</v>
      </c>
      <c r="I60" s="678" t="s">
        <v>930</v>
      </c>
      <c r="J60" s="677"/>
      <c r="K60" s="678" t="s">
        <v>1162</v>
      </c>
      <c r="L60" s="677"/>
      <c r="M60" s="677"/>
      <c r="N60" s="677"/>
      <c r="O60" s="677"/>
      <c r="P60" s="680"/>
      <c r="Q60" s="677" t="s">
        <v>820</v>
      </c>
      <c r="R60" s="677"/>
      <c r="S60" s="677" t="s">
        <v>879</v>
      </c>
      <c r="T60" s="681"/>
      <c r="U60" s="677"/>
      <c r="V60" s="682" t="s">
        <v>864</v>
      </c>
      <c r="W60" s="682" t="s">
        <v>864</v>
      </c>
      <c r="X60" s="682" t="s">
        <v>864</v>
      </c>
      <c r="Y60" s="232"/>
      <c r="Z60" s="683"/>
      <c r="AA60" s="677" t="s">
        <v>1163</v>
      </c>
      <c r="AB60" s="684"/>
      <c r="AC60" s="677"/>
      <c r="AD60" s="681"/>
      <c r="AE60" s="681">
        <v>1</v>
      </c>
    </row>
    <row r="61" spans="1:31" s="224" customFormat="1" ht="13.5" customHeight="1">
      <c r="A61" s="225">
        <f t="shared" si="1"/>
        <v>53</v>
      </c>
      <c r="B61" s="217"/>
      <c r="C61" s="217"/>
      <c r="D61" s="217" t="s">
        <v>1164</v>
      </c>
      <c r="E61" s="217"/>
      <c r="F61" s="217"/>
      <c r="G61" s="217"/>
      <c r="H61" s="677" t="s">
        <v>1165</v>
      </c>
      <c r="I61" s="678"/>
      <c r="J61" s="677" t="s">
        <v>1166</v>
      </c>
      <c r="K61" s="678" t="s">
        <v>1166</v>
      </c>
      <c r="L61" s="677"/>
      <c r="M61" s="677"/>
      <c r="N61" s="677"/>
      <c r="O61" s="677"/>
      <c r="P61" s="252"/>
      <c r="Q61" s="677" t="s">
        <v>817</v>
      </c>
      <c r="R61" s="677" t="s">
        <v>864</v>
      </c>
      <c r="S61" s="243" t="s">
        <v>1166</v>
      </c>
      <c r="T61" s="681"/>
      <c r="U61" s="677"/>
      <c r="V61" s="682" t="s">
        <v>864</v>
      </c>
      <c r="W61" s="682" t="s">
        <v>864</v>
      </c>
      <c r="X61" s="682" t="s">
        <v>864</v>
      </c>
      <c r="Y61" s="232"/>
      <c r="Z61" s="683"/>
      <c r="AA61" s="677"/>
      <c r="AB61" s="684"/>
      <c r="AC61" s="677"/>
      <c r="AD61" s="681">
        <v>1</v>
      </c>
      <c r="AE61" s="681">
        <v>1</v>
      </c>
    </row>
    <row r="62" spans="1:31" s="224" customFormat="1" ht="13.5" customHeight="1">
      <c r="A62" s="225">
        <f t="shared" si="1"/>
        <v>54</v>
      </c>
      <c r="B62" s="217"/>
      <c r="C62" s="217"/>
      <c r="D62" s="217"/>
      <c r="E62" s="217" t="s">
        <v>1167</v>
      </c>
      <c r="F62" s="217"/>
      <c r="G62" s="217"/>
      <c r="H62" s="677" t="s">
        <v>1168</v>
      </c>
      <c r="I62" s="678"/>
      <c r="J62" s="677" t="s">
        <v>1169</v>
      </c>
      <c r="K62" s="678" t="s">
        <v>1169</v>
      </c>
      <c r="L62" s="677"/>
      <c r="M62" s="677"/>
      <c r="N62" s="677"/>
      <c r="O62" s="677"/>
      <c r="P62" s="252"/>
      <c r="Q62" s="677" t="s">
        <v>820</v>
      </c>
      <c r="R62" s="677" t="s">
        <v>864</v>
      </c>
      <c r="S62" s="243" t="s">
        <v>1169</v>
      </c>
      <c r="T62" s="681"/>
      <c r="U62" s="677"/>
      <c r="V62" s="682" t="s">
        <v>864</v>
      </c>
      <c r="W62" s="682" t="s">
        <v>864</v>
      </c>
      <c r="X62" s="682" t="s">
        <v>864</v>
      </c>
      <c r="Y62" s="232"/>
      <c r="Z62" s="683"/>
      <c r="AA62" s="677"/>
      <c r="AB62" s="684"/>
      <c r="AC62" s="677"/>
      <c r="AD62" s="681">
        <v>1</v>
      </c>
      <c r="AE62" s="681">
        <v>1</v>
      </c>
    </row>
    <row r="63" spans="1:31" s="224" customFormat="1" ht="13.5" customHeight="1">
      <c r="A63" s="225">
        <f t="shared" si="1"/>
        <v>55</v>
      </c>
      <c r="B63" s="217"/>
      <c r="C63" s="217"/>
      <c r="D63" s="217"/>
      <c r="E63" s="217"/>
      <c r="F63" s="217" t="s">
        <v>1170</v>
      </c>
      <c r="G63" s="217"/>
      <c r="H63" s="677" t="s">
        <v>1171</v>
      </c>
      <c r="I63" s="678" t="s">
        <v>1172</v>
      </c>
      <c r="J63" s="677" t="s">
        <v>1173</v>
      </c>
      <c r="K63" s="678" t="s">
        <v>1173</v>
      </c>
      <c r="L63" s="677"/>
      <c r="M63" s="677"/>
      <c r="N63" s="677"/>
      <c r="O63" s="677"/>
      <c r="P63" s="252"/>
      <c r="Q63" s="677" t="s">
        <v>820</v>
      </c>
      <c r="R63" s="677"/>
      <c r="S63" s="677" t="s">
        <v>1092</v>
      </c>
      <c r="T63" s="681"/>
      <c r="U63" s="677"/>
      <c r="V63" s="682" t="s">
        <v>864</v>
      </c>
      <c r="W63" s="682" t="s">
        <v>864</v>
      </c>
      <c r="X63" s="682" t="s">
        <v>864</v>
      </c>
      <c r="Y63" s="232"/>
      <c r="Z63" s="677" t="s">
        <v>1174</v>
      </c>
      <c r="AA63" s="677"/>
      <c r="AB63" s="245" t="s">
        <v>1175</v>
      </c>
      <c r="AC63" s="677"/>
      <c r="AD63" s="681">
        <v>1</v>
      </c>
      <c r="AE63" s="681">
        <v>1</v>
      </c>
    </row>
    <row r="64" spans="1:31" s="256" customFormat="1" ht="13.5" customHeight="1">
      <c r="A64" s="225">
        <f t="shared" si="1"/>
        <v>56</v>
      </c>
      <c r="B64" s="217"/>
      <c r="C64" s="217"/>
      <c r="D64" s="217"/>
      <c r="E64" s="217"/>
      <c r="F64" s="217" t="s">
        <v>1176</v>
      </c>
      <c r="G64" s="217"/>
      <c r="H64" s="677" t="s">
        <v>1177</v>
      </c>
      <c r="I64" s="678" t="s">
        <v>1178</v>
      </c>
      <c r="J64" s="677" t="s">
        <v>1179</v>
      </c>
      <c r="K64" s="678" t="s">
        <v>1179</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44" customFormat="1" ht="13.5" customHeight="1">
      <c r="A65" s="225">
        <f t="shared" si="1"/>
        <v>57</v>
      </c>
      <c r="B65" s="217"/>
      <c r="C65" s="222"/>
      <c r="D65" s="222"/>
      <c r="E65" s="222"/>
      <c r="F65" s="222" t="s">
        <v>1180</v>
      </c>
      <c r="G65" s="221"/>
      <c r="H65" s="677" t="s">
        <v>1181</v>
      </c>
      <c r="I65" s="678">
        <v>120</v>
      </c>
      <c r="J65" s="677"/>
      <c r="K65" s="677" t="s">
        <v>1182</v>
      </c>
      <c r="L65" s="677"/>
      <c r="M65" s="677"/>
      <c r="N65" s="677"/>
      <c r="O65" s="677"/>
      <c r="P65" s="680"/>
      <c r="Q65" s="677" t="s">
        <v>817</v>
      </c>
      <c r="R65" s="677"/>
      <c r="S65" s="677" t="s">
        <v>1092</v>
      </c>
      <c r="T65" s="681"/>
      <c r="U65" s="677"/>
      <c r="V65" s="682" t="s">
        <v>864</v>
      </c>
      <c r="W65" s="682" t="s">
        <v>864</v>
      </c>
      <c r="X65" s="682" t="s">
        <v>864</v>
      </c>
      <c r="Y65" s="232"/>
      <c r="Z65" s="677" t="s">
        <v>1183</v>
      </c>
      <c r="AA65" s="677"/>
      <c r="AB65" s="684"/>
      <c r="AC65" s="677"/>
      <c r="AD65" s="681">
        <v>1</v>
      </c>
      <c r="AE65" s="681">
        <v>1</v>
      </c>
    </row>
    <row r="66" spans="1:1018" s="256" customFormat="1" ht="13.5" customHeight="1">
      <c r="A66" s="225">
        <f t="shared" si="1"/>
        <v>58</v>
      </c>
      <c r="B66" s="217"/>
      <c r="C66" s="217"/>
      <c r="D66" s="241"/>
      <c r="E66" s="241"/>
      <c r="F66" s="241" t="s">
        <v>1184</v>
      </c>
      <c r="G66" s="221"/>
      <c r="H66" s="677" t="s">
        <v>1185</v>
      </c>
      <c r="I66" s="678">
        <v>96</v>
      </c>
      <c r="J66" s="677"/>
      <c r="K66" s="677" t="s">
        <v>1186</v>
      </c>
      <c r="L66" s="677"/>
      <c r="M66" s="677"/>
      <c r="N66" s="677"/>
      <c r="O66" s="677"/>
      <c r="P66" s="680"/>
      <c r="Q66" s="677" t="s">
        <v>817</v>
      </c>
      <c r="R66" s="677"/>
      <c r="S66" s="677" t="s">
        <v>1092</v>
      </c>
      <c r="T66" s="681"/>
      <c r="U66" s="677"/>
      <c r="V66" s="682" t="s">
        <v>864</v>
      </c>
      <c r="W66" s="682" t="s">
        <v>864</v>
      </c>
      <c r="X66" s="682" t="s">
        <v>864</v>
      </c>
      <c r="Y66" s="232"/>
      <c r="Z66" s="677" t="s">
        <v>1187</v>
      </c>
      <c r="AA66" s="677"/>
      <c r="AB66" s="684"/>
      <c r="AC66" s="677"/>
      <c r="AD66" s="681">
        <v>1</v>
      </c>
      <c r="AE66" s="681">
        <v>1</v>
      </c>
    </row>
    <row r="67" spans="1:1018" s="256" customFormat="1" ht="13.5" customHeight="1">
      <c r="A67" s="225">
        <f t="shared" si="1"/>
        <v>59</v>
      </c>
      <c r="B67" s="217"/>
      <c r="C67" s="217"/>
      <c r="D67" s="241"/>
      <c r="E67" s="241"/>
      <c r="F67" s="241" t="s">
        <v>1188</v>
      </c>
      <c r="G67" s="221"/>
      <c r="H67" s="677" t="s">
        <v>1189</v>
      </c>
      <c r="I67" s="678">
        <v>34</v>
      </c>
      <c r="J67" s="677"/>
      <c r="K67" s="677" t="s">
        <v>1190</v>
      </c>
      <c r="L67" s="677"/>
      <c r="M67" s="677"/>
      <c r="N67" s="677"/>
      <c r="O67" s="677"/>
      <c r="P67" s="680"/>
      <c r="Q67" s="677" t="s">
        <v>817</v>
      </c>
      <c r="R67" s="677"/>
      <c r="S67" s="677" t="s">
        <v>1092</v>
      </c>
      <c r="T67" s="681"/>
      <c r="U67" s="677"/>
      <c r="V67" s="682" t="s">
        <v>864</v>
      </c>
      <c r="W67" s="682" t="s">
        <v>864</v>
      </c>
      <c r="X67" s="682" t="s">
        <v>864</v>
      </c>
      <c r="Y67" s="232"/>
      <c r="Z67" s="677" t="s">
        <v>1191</v>
      </c>
      <c r="AA67" s="677"/>
      <c r="AB67" s="684"/>
      <c r="AC67" s="677"/>
      <c r="AD67" s="681">
        <v>1</v>
      </c>
      <c r="AE67" s="681">
        <v>1</v>
      </c>
    </row>
    <row r="68" spans="1:1018" s="244" customFormat="1" ht="13.5" customHeight="1">
      <c r="A68" s="225">
        <f t="shared" si="1"/>
        <v>60</v>
      </c>
      <c r="B68" s="217"/>
      <c r="C68" s="222"/>
      <c r="D68" s="241"/>
      <c r="E68" s="241"/>
      <c r="F68" s="241" t="s">
        <v>1192</v>
      </c>
      <c r="G68" s="241"/>
      <c r="H68" s="677" t="s">
        <v>1193</v>
      </c>
      <c r="I68" s="678" t="s">
        <v>1194</v>
      </c>
      <c r="J68" s="677"/>
      <c r="K68" s="678" t="s">
        <v>1195</v>
      </c>
      <c r="L68" s="677"/>
      <c r="M68" s="677"/>
      <c r="N68" s="677"/>
      <c r="O68" s="677"/>
      <c r="P68" s="680"/>
      <c r="Q68" s="677" t="s">
        <v>820</v>
      </c>
      <c r="R68" s="677"/>
      <c r="S68" s="677" t="s">
        <v>863</v>
      </c>
      <c r="T68" s="681" t="s">
        <v>864</v>
      </c>
      <c r="U68" s="677" t="s">
        <v>1196</v>
      </c>
      <c r="V68" s="682" t="s">
        <v>864</v>
      </c>
      <c r="W68" s="682" t="s">
        <v>864</v>
      </c>
      <c r="X68" s="682" t="s">
        <v>864</v>
      </c>
      <c r="Y68" s="232"/>
      <c r="Z68" s="683"/>
      <c r="AA68" s="677"/>
      <c r="AB68" s="684"/>
      <c r="AC68" s="677"/>
      <c r="AD68" s="681"/>
      <c r="AE68" s="681">
        <v>1</v>
      </c>
    </row>
    <row r="69" spans="1:1018" s="256" customFormat="1" ht="13.5" customHeight="1">
      <c r="A69" s="225">
        <f t="shared" si="1"/>
        <v>61</v>
      </c>
      <c r="B69" s="217"/>
      <c r="C69" s="217"/>
      <c r="D69" s="217"/>
      <c r="E69" s="217" t="s">
        <v>1197</v>
      </c>
      <c r="F69" s="217"/>
      <c r="G69" s="217"/>
      <c r="H69" s="677" t="s">
        <v>1198</v>
      </c>
      <c r="I69" s="678" t="s">
        <v>1199</v>
      </c>
      <c r="J69" s="677" t="s">
        <v>1200</v>
      </c>
      <c r="K69" s="678" t="s">
        <v>1201</v>
      </c>
      <c r="L69" s="677"/>
      <c r="M69" s="677"/>
      <c r="N69" s="677"/>
      <c r="O69" s="677"/>
      <c r="P69" s="680">
        <v>1</v>
      </c>
      <c r="Q69" s="677" t="s">
        <v>817</v>
      </c>
      <c r="R69" s="677"/>
      <c r="S69" s="677" t="s">
        <v>863</v>
      </c>
      <c r="T69" s="681"/>
      <c r="U69" s="677"/>
      <c r="V69" s="682" t="s">
        <v>864</v>
      </c>
      <c r="W69" s="682" t="s">
        <v>864</v>
      </c>
      <c r="X69" s="682" t="s">
        <v>864</v>
      </c>
      <c r="Y69" s="232"/>
      <c r="Z69" s="683"/>
      <c r="AA69" s="677"/>
      <c r="AB69" s="684"/>
      <c r="AC69" s="677"/>
      <c r="AD69" s="681">
        <v>1</v>
      </c>
      <c r="AE69" s="681">
        <v>1</v>
      </c>
    </row>
    <row r="70" spans="1:1018" s="256" customFormat="1" ht="13" customHeight="1">
      <c r="A70" s="225">
        <f t="shared" si="1"/>
        <v>62</v>
      </c>
      <c r="B70" s="217"/>
      <c r="C70" s="217"/>
      <c r="D70" s="217" t="s">
        <v>1202</v>
      </c>
      <c r="E70" s="217"/>
      <c r="F70" s="217"/>
      <c r="G70" s="217"/>
      <c r="H70" s="677" t="s">
        <v>1203</v>
      </c>
      <c r="I70" s="678"/>
      <c r="J70" s="677" t="s">
        <v>1204</v>
      </c>
      <c r="K70" s="678" t="s">
        <v>1204</v>
      </c>
      <c r="L70" s="677"/>
      <c r="M70" s="677"/>
      <c r="N70" s="677"/>
      <c r="O70" s="677"/>
      <c r="P70" s="252"/>
      <c r="Q70" s="677" t="s">
        <v>817</v>
      </c>
      <c r="R70" s="677"/>
      <c r="S70" s="677" t="s">
        <v>863</v>
      </c>
      <c r="T70" s="681"/>
      <c r="U70" s="677"/>
      <c r="V70" s="682" t="s">
        <v>864</v>
      </c>
      <c r="W70" s="682" t="s">
        <v>864</v>
      </c>
      <c r="X70" s="682" t="s">
        <v>864</v>
      </c>
      <c r="Y70" s="232"/>
      <c r="Z70" s="683"/>
      <c r="AA70" s="677"/>
      <c r="AB70" s="684"/>
      <c r="AC70" s="677"/>
      <c r="AD70" s="681">
        <v>1</v>
      </c>
      <c r="AE70" s="681"/>
    </row>
    <row r="71" spans="1:1018" s="224" customFormat="1" ht="13.5" customHeight="1">
      <c r="A71" s="225">
        <f t="shared" si="1"/>
        <v>63</v>
      </c>
      <c r="B71" s="217"/>
      <c r="C71" s="217" t="s">
        <v>1205</v>
      </c>
      <c r="D71" s="217"/>
      <c r="E71" s="217"/>
      <c r="F71" s="217"/>
      <c r="G71" s="217"/>
      <c r="H71" s="677" t="s">
        <v>1206</v>
      </c>
      <c r="I71" s="678"/>
      <c r="J71" s="677" t="s">
        <v>942</v>
      </c>
      <c r="K71" s="678" t="s">
        <v>1207</v>
      </c>
      <c r="L71" s="677"/>
      <c r="M71" s="677"/>
      <c r="N71" s="677"/>
      <c r="O71" s="677"/>
      <c r="P71" s="252"/>
      <c r="Q71" s="677" t="s">
        <v>823</v>
      </c>
      <c r="R71" s="677" t="s">
        <v>864</v>
      </c>
      <c r="S71" s="243" t="s">
        <v>1207</v>
      </c>
      <c r="T71" s="681"/>
      <c r="U71" s="677"/>
      <c r="V71" s="682" t="s">
        <v>864</v>
      </c>
      <c r="W71" s="682" t="s">
        <v>864</v>
      </c>
      <c r="X71" s="682" t="s">
        <v>864</v>
      </c>
      <c r="Y71" s="232"/>
      <c r="Z71" s="683"/>
      <c r="AA71" s="677"/>
      <c r="AB71" s="684"/>
      <c r="AC71" s="677"/>
      <c r="AD71" s="681">
        <v>1</v>
      </c>
      <c r="AE71" s="681">
        <v>1</v>
      </c>
    </row>
    <row r="72" spans="1:1018" s="224" customFormat="1" ht="13.5" customHeight="1">
      <c r="A72" s="225">
        <f t="shared" si="1"/>
        <v>64</v>
      </c>
      <c r="B72" s="217"/>
      <c r="C72" s="217"/>
      <c r="D72" s="217" t="s">
        <v>1208</v>
      </c>
      <c r="E72" s="217"/>
      <c r="F72" s="217"/>
      <c r="G72" s="217"/>
      <c r="H72" s="677" t="s">
        <v>1209</v>
      </c>
      <c r="I72" s="678" t="s">
        <v>1210</v>
      </c>
      <c r="J72" s="677" t="s">
        <v>908</v>
      </c>
      <c r="K72" s="678" t="s">
        <v>939</v>
      </c>
      <c r="L72" s="677"/>
      <c r="M72" s="677"/>
      <c r="N72" s="677"/>
      <c r="O72" s="677"/>
      <c r="P72" s="252"/>
      <c r="Q72" s="677" t="s">
        <v>820</v>
      </c>
      <c r="R72" s="677"/>
      <c r="S72" s="677" t="s">
        <v>863</v>
      </c>
      <c r="T72" s="681" t="s">
        <v>864</v>
      </c>
      <c r="U72" s="677" t="s">
        <v>1211</v>
      </c>
      <c r="V72" s="682" t="s">
        <v>864</v>
      </c>
      <c r="W72" s="682" t="s">
        <v>864</v>
      </c>
      <c r="X72" s="682" t="s">
        <v>864</v>
      </c>
      <c r="Y72" s="232"/>
      <c r="Z72" s="683"/>
      <c r="AA72" s="677"/>
      <c r="AB72" s="684"/>
      <c r="AC72" s="677"/>
      <c r="AD72" s="681">
        <v>1</v>
      </c>
      <c r="AE72" s="681">
        <v>1</v>
      </c>
    </row>
    <row r="73" spans="1:1018" s="224" customFormat="1" ht="13.5" customHeight="1">
      <c r="A73" s="225">
        <f t="shared" ref="A73:A104" si="2">ROW()-8</f>
        <v>65</v>
      </c>
      <c r="B73" s="217"/>
      <c r="C73" s="217"/>
      <c r="D73" s="217" t="s">
        <v>1212</v>
      </c>
      <c r="E73" s="217"/>
      <c r="F73" s="217"/>
      <c r="G73" s="217"/>
      <c r="H73" s="677" t="s">
        <v>1213</v>
      </c>
      <c r="I73" s="678" t="s">
        <v>1214</v>
      </c>
      <c r="J73" s="677" t="s">
        <v>970</v>
      </c>
      <c r="K73" s="678" t="s">
        <v>970</v>
      </c>
      <c r="L73" s="677"/>
      <c r="M73" s="677"/>
      <c r="N73" s="677"/>
      <c r="O73" s="677"/>
      <c r="P73" s="252"/>
      <c r="Q73" s="677" t="s">
        <v>820</v>
      </c>
      <c r="R73" s="677"/>
      <c r="S73" s="677" t="s">
        <v>863</v>
      </c>
      <c r="T73" s="681" t="s">
        <v>864</v>
      </c>
      <c r="U73" s="677" t="s">
        <v>1215</v>
      </c>
      <c r="V73" s="682" t="s">
        <v>864</v>
      </c>
      <c r="W73" s="682" t="s">
        <v>864</v>
      </c>
      <c r="X73" s="682" t="s">
        <v>864</v>
      </c>
      <c r="Y73" s="232"/>
      <c r="Z73" s="683"/>
      <c r="AA73" s="677"/>
      <c r="AB73" s="684"/>
      <c r="AC73" s="677"/>
      <c r="AD73" s="681">
        <v>1</v>
      </c>
      <c r="AE73" s="681">
        <v>1</v>
      </c>
    </row>
    <row r="74" spans="1:1018" s="231" customFormat="1" ht="13" customHeight="1">
      <c r="A74" s="225">
        <f t="shared" si="2"/>
        <v>66</v>
      </c>
      <c r="B74" s="217"/>
      <c r="C74" s="217"/>
      <c r="D74" s="217" t="s">
        <v>1077</v>
      </c>
      <c r="E74" s="217"/>
      <c r="F74" s="217"/>
      <c r="G74" s="217"/>
      <c r="H74" s="677" t="s">
        <v>1216</v>
      </c>
      <c r="I74" s="678" t="s">
        <v>1217</v>
      </c>
      <c r="J74" s="677" t="s">
        <v>1218</v>
      </c>
      <c r="K74" s="678" t="s">
        <v>1219</v>
      </c>
      <c r="L74" s="677"/>
      <c r="M74" s="677"/>
      <c r="N74" s="677"/>
      <c r="O74" s="677"/>
      <c r="P74" s="252"/>
      <c r="Q74" s="677" t="s">
        <v>820</v>
      </c>
      <c r="R74" s="677"/>
      <c r="S74" s="685" t="s">
        <v>863</v>
      </c>
      <c r="T74" s="281"/>
      <c r="U74" s="677"/>
      <c r="V74" s="682" t="s">
        <v>864</v>
      </c>
      <c r="W74" s="682" t="s">
        <v>864</v>
      </c>
      <c r="X74" s="682" t="s">
        <v>864</v>
      </c>
      <c r="Y74" s="232"/>
      <c r="Z74" s="683"/>
      <c r="AA74" s="677"/>
      <c r="AB74" s="684"/>
      <c r="AC74" s="677"/>
      <c r="AD74" s="681">
        <v>1</v>
      </c>
      <c r="AE74" s="681">
        <v>1</v>
      </c>
      <c r="AF74" s="689"/>
      <c r="AG74" s="689"/>
      <c r="AH74" s="689"/>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c r="CB74" s="689"/>
      <c r="CC74" s="689"/>
      <c r="CD74" s="689"/>
      <c r="CE74" s="689"/>
      <c r="CF74" s="689"/>
      <c r="CG74" s="689"/>
      <c r="CH74" s="689"/>
      <c r="CI74" s="689"/>
      <c r="CJ74" s="689"/>
      <c r="CK74" s="689"/>
      <c r="CL74" s="689"/>
      <c r="CM74" s="689"/>
      <c r="CN74" s="689"/>
      <c r="CO74" s="689"/>
      <c r="CP74" s="689"/>
      <c r="CQ74" s="689"/>
      <c r="CR74" s="689"/>
      <c r="CS74" s="689"/>
      <c r="CT74" s="689"/>
      <c r="CU74" s="689"/>
      <c r="CV74" s="689"/>
      <c r="CW74" s="689"/>
      <c r="CX74" s="689"/>
      <c r="CY74" s="689"/>
      <c r="CZ74" s="689"/>
      <c r="DA74" s="689"/>
      <c r="DB74" s="689"/>
      <c r="DC74" s="689"/>
      <c r="DD74" s="689"/>
      <c r="DE74" s="689"/>
      <c r="DF74" s="689"/>
      <c r="DG74" s="689"/>
      <c r="DH74" s="689"/>
      <c r="DI74" s="689"/>
      <c r="DJ74" s="689"/>
      <c r="DK74" s="689"/>
      <c r="DL74" s="689"/>
      <c r="DM74" s="689"/>
      <c r="DN74" s="689"/>
      <c r="DO74" s="689"/>
      <c r="DP74" s="689"/>
      <c r="DQ74" s="689"/>
      <c r="DR74" s="689"/>
      <c r="DS74" s="689"/>
      <c r="DT74" s="689"/>
      <c r="DU74" s="689"/>
      <c r="DV74" s="689"/>
      <c r="DW74" s="689"/>
      <c r="DX74" s="689"/>
      <c r="DY74" s="689"/>
      <c r="DZ74" s="689"/>
      <c r="EA74" s="689"/>
      <c r="EB74" s="689"/>
      <c r="EC74" s="689"/>
      <c r="ED74" s="689"/>
      <c r="EE74" s="689"/>
      <c r="EF74" s="689"/>
      <c r="EG74" s="689"/>
      <c r="EH74" s="689"/>
      <c r="EI74" s="689"/>
      <c r="EJ74" s="689"/>
      <c r="EK74" s="689"/>
      <c r="EL74" s="689"/>
      <c r="EM74" s="689"/>
      <c r="EN74" s="689"/>
      <c r="EO74" s="689"/>
      <c r="EP74" s="689"/>
      <c r="EQ74" s="689"/>
      <c r="ER74" s="689"/>
      <c r="ES74" s="689"/>
      <c r="ET74" s="689"/>
      <c r="EU74" s="689"/>
      <c r="EV74" s="689"/>
      <c r="EW74" s="689"/>
      <c r="EX74" s="689"/>
      <c r="EY74" s="689"/>
      <c r="EZ74" s="689"/>
      <c r="FA74" s="689"/>
      <c r="FB74" s="689"/>
      <c r="FC74" s="689"/>
      <c r="FD74" s="689"/>
      <c r="FE74" s="689"/>
      <c r="FF74" s="689"/>
      <c r="FG74" s="689"/>
      <c r="FH74" s="689"/>
      <c r="FI74" s="689"/>
      <c r="FJ74" s="689"/>
      <c r="FK74" s="689"/>
      <c r="FL74" s="689"/>
      <c r="FM74" s="689"/>
      <c r="FN74" s="689"/>
      <c r="FO74" s="689"/>
      <c r="FP74" s="689"/>
      <c r="FQ74" s="689"/>
      <c r="FR74" s="689"/>
      <c r="FS74" s="689"/>
      <c r="FT74" s="689"/>
      <c r="FU74" s="689"/>
      <c r="FV74" s="689"/>
      <c r="FW74" s="689"/>
      <c r="FX74" s="689"/>
      <c r="FY74" s="689"/>
      <c r="FZ74" s="689"/>
      <c r="GA74" s="689"/>
      <c r="GB74" s="689"/>
      <c r="GC74" s="689"/>
      <c r="GD74" s="689"/>
      <c r="GE74" s="689"/>
      <c r="GF74" s="689"/>
      <c r="GG74" s="689"/>
      <c r="GH74" s="689"/>
      <c r="GI74" s="689"/>
      <c r="GJ74" s="689"/>
      <c r="GK74" s="689"/>
      <c r="GL74" s="689"/>
      <c r="GM74" s="689"/>
      <c r="GN74" s="689"/>
      <c r="GO74" s="689"/>
      <c r="GP74" s="689"/>
      <c r="GQ74" s="689"/>
      <c r="GR74" s="689"/>
      <c r="GS74" s="689"/>
      <c r="GT74" s="689"/>
      <c r="GU74" s="689"/>
      <c r="GV74" s="689"/>
      <c r="GW74" s="689"/>
      <c r="GX74" s="689"/>
      <c r="GY74" s="689"/>
      <c r="GZ74" s="689"/>
      <c r="HA74" s="689"/>
      <c r="HB74" s="689"/>
      <c r="HC74" s="689"/>
      <c r="HD74" s="689"/>
      <c r="HE74" s="689"/>
      <c r="HF74" s="689"/>
      <c r="HG74" s="689"/>
      <c r="HH74" s="689"/>
      <c r="HI74" s="689"/>
      <c r="HJ74" s="689"/>
      <c r="HK74" s="689"/>
      <c r="HL74" s="689"/>
      <c r="HM74" s="689"/>
      <c r="HN74" s="689"/>
      <c r="HO74" s="689"/>
      <c r="HP74" s="689"/>
      <c r="HQ74" s="689"/>
      <c r="HR74" s="689"/>
      <c r="HS74" s="689"/>
      <c r="HT74" s="689"/>
      <c r="HU74" s="689"/>
      <c r="HV74" s="689"/>
      <c r="HW74" s="689"/>
      <c r="HX74" s="689"/>
      <c r="HY74" s="689"/>
      <c r="HZ74" s="689"/>
      <c r="IA74" s="689"/>
      <c r="IB74" s="689"/>
      <c r="IC74" s="689"/>
      <c r="ID74" s="689"/>
      <c r="IE74" s="689"/>
      <c r="IF74" s="689"/>
      <c r="IG74" s="689"/>
      <c r="IH74" s="689"/>
      <c r="II74" s="689"/>
      <c r="IJ74" s="689"/>
      <c r="IK74" s="689"/>
      <c r="IL74" s="689"/>
      <c r="IM74" s="689"/>
      <c r="IN74" s="689"/>
      <c r="IO74" s="689"/>
      <c r="IP74" s="689"/>
      <c r="IQ74" s="689"/>
      <c r="IR74" s="689"/>
      <c r="IS74" s="689"/>
      <c r="IT74" s="689"/>
      <c r="IU74" s="689"/>
      <c r="IV74" s="689"/>
      <c r="IW74" s="689"/>
      <c r="IX74" s="689"/>
      <c r="IY74" s="689"/>
      <c r="IZ74" s="689"/>
      <c r="JA74" s="689"/>
      <c r="JB74" s="689"/>
      <c r="JC74" s="689"/>
      <c r="JD74" s="689"/>
      <c r="JE74" s="689"/>
      <c r="JF74" s="689"/>
      <c r="JG74" s="689"/>
      <c r="JH74" s="689"/>
      <c r="JI74" s="689"/>
      <c r="JJ74" s="689"/>
      <c r="JK74" s="689"/>
      <c r="JL74" s="689"/>
      <c r="JM74" s="689"/>
      <c r="JN74" s="689"/>
      <c r="JO74" s="689"/>
      <c r="JP74" s="689"/>
      <c r="JQ74" s="689"/>
      <c r="JR74" s="689"/>
      <c r="JS74" s="689"/>
      <c r="JT74" s="689"/>
      <c r="JU74" s="689"/>
      <c r="JV74" s="689"/>
      <c r="JW74" s="689"/>
      <c r="JX74" s="689"/>
      <c r="JY74" s="689"/>
      <c r="JZ74" s="689"/>
      <c r="KA74" s="689"/>
      <c r="KB74" s="689"/>
      <c r="KC74" s="689"/>
      <c r="KD74" s="689"/>
      <c r="KE74" s="689"/>
      <c r="KF74" s="689"/>
      <c r="KG74" s="689"/>
      <c r="KH74" s="689"/>
      <c r="KI74" s="689"/>
      <c r="KJ74" s="689"/>
      <c r="KK74" s="689"/>
      <c r="KL74" s="689"/>
      <c r="KM74" s="689"/>
      <c r="KN74" s="689"/>
      <c r="KO74" s="689"/>
      <c r="KP74" s="689"/>
      <c r="KQ74" s="689"/>
      <c r="KR74" s="689"/>
      <c r="KS74" s="689"/>
      <c r="KT74" s="689"/>
      <c r="KU74" s="689"/>
      <c r="KV74" s="689"/>
      <c r="KW74" s="689"/>
      <c r="KX74" s="689"/>
      <c r="KY74" s="689"/>
      <c r="KZ74" s="689"/>
      <c r="LA74" s="689"/>
      <c r="LB74" s="689"/>
      <c r="LC74" s="689"/>
      <c r="LD74" s="689"/>
      <c r="LE74" s="689"/>
      <c r="LF74" s="689"/>
      <c r="LG74" s="689"/>
      <c r="LH74" s="689"/>
      <c r="LI74" s="689"/>
      <c r="LJ74" s="689"/>
      <c r="LK74" s="689"/>
      <c r="LL74" s="689"/>
      <c r="LM74" s="689"/>
      <c r="LN74" s="689"/>
      <c r="LO74" s="689"/>
      <c r="LP74" s="689"/>
      <c r="LQ74" s="689"/>
      <c r="LR74" s="689"/>
      <c r="LS74" s="689"/>
      <c r="LT74" s="689"/>
      <c r="LU74" s="689"/>
      <c r="LV74" s="689"/>
      <c r="LW74" s="689"/>
      <c r="LX74" s="689"/>
      <c r="LY74" s="689"/>
      <c r="LZ74" s="689"/>
      <c r="MA74" s="689"/>
      <c r="MB74" s="689"/>
      <c r="MC74" s="689"/>
      <c r="MD74" s="689"/>
      <c r="ME74" s="689"/>
      <c r="MF74" s="689"/>
      <c r="MG74" s="689"/>
      <c r="MH74" s="689"/>
      <c r="MI74" s="689"/>
      <c r="MJ74" s="689"/>
      <c r="MK74" s="689"/>
      <c r="ML74" s="689"/>
      <c r="MM74" s="689"/>
      <c r="MN74" s="689"/>
      <c r="MO74" s="689"/>
      <c r="MP74" s="689"/>
      <c r="MQ74" s="689"/>
      <c r="MR74" s="689"/>
      <c r="MS74" s="689"/>
      <c r="MT74" s="689"/>
      <c r="MU74" s="689"/>
      <c r="MV74" s="689"/>
      <c r="MW74" s="689"/>
      <c r="MX74" s="689"/>
      <c r="MY74" s="689"/>
      <c r="MZ74" s="689"/>
      <c r="NA74" s="689"/>
      <c r="NB74" s="689"/>
      <c r="NC74" s="689"/>
      <c r="ND74" s="689"/>
      <c r="NE74" s="689"/>
      <c r="NF74" s="689"/>
      <c r="NG74" s="689"/>
      <c r="NH74" s="689"/>
      <c r="NI74" s="689"/>
      <c r="NJ74" s="689"/>
      <c r="NK74" s="689"/>
      <c r="NL74" s="689"/>
      <c r="NM74" s="689"/>
      <c r="NN74" s="689"/>
      <c r="NO74" s="689"/>
      <c r="NP74" s="689"/>
      <c r="NQ74" s="689"/>
      <c r="NR74" s="689"/>
      <c r="NS74" s="689"/>
      <c r="NT74" s="689"/>
      <c r="NU74" s="689"/>
      <c r="NV74" s="689"/>
      <c r="NW74" s="689"/>
      <c r="NX74" s="689"/>
      <c r="NY74" s="689"/>
      <c r="NZ74" s="689"/>
      <c r="OA74" s="689"/>
      <c r="OB74" s="689"/>
      <c r="OC74" s="689"/>
      <c r="OD74" s="689"/>
      <c r="OE74" s="689"/>
      <c r="OF74" s="689"/>
      <c r="OG74" s="689"/>
      <c r="OH74" s="689"/>
      <c r="OI74" s="689"/>
      <c r="OJ74" s="689"/>
      <c r="OK74" s="689"/>
      <c r="OL74" s="689"/>
      <c r="OM74" s="689"/>
      <c r="ON74" s="689"/>
      <c r="OO74" s="689"/>
      <c r="OP74" s="689"/>
      <c r="OQ74" s="689"/>
      <c r="OR74" s="689"/>
      <c r="OS74" s="689"/>
      <c r="OT74" s="689"/>
      <c r="OU74" s="689"/>
      <c r="OV74" s="689"/>
      <c r="OW74" s="689"/>
      <c r="OX74" s="689"/>
      <c r="OY74" s="689"/>
      <c r="OZ74" s="689"/>
      <c r="PA74" s="689"/>
      <c r="PB74" s="689"/>
      <c r="PC74" s="689"/>
      <c r="PD74" s="689"/>
      <c r="PE74" s="689"/>
      <c r="PF74" s="689"/>
      <c r="PG74" s="689"/>
      <c r="PH74" s="689"/>
      <c r="PI74" s="689"/>
      <c r="PJ74" s="689"/>
      <c r="PK74" s="689"/>
      <c r="PL74" s="689"/>
      <c r="PM74" s="689"/>
      <c r="PN74" s="689"/>
      <c r="PO74" s="689"/>
      <c r="PP74" s="689"/>
      <c r="PQ74" s="689"/>
      <c r="PR74" s="689"/>
      <c r="PS74" s="689"/>
      <c r="PT74" s="689"/>
      <c r="PU74" s="689"/>
      <c r="PV74" s="689"/>
      <c r="PW74" s="689"/>
      <c r="PX74" s="689"/>
      <c r="PY74" s="689"/>
      <c r="PZ74" s="689"/>
      <c r="QA74" s="689"/>
      <c r="QB74" s="689"/>
      <c r="QC74" s="689"/>
      <c r="QD74" s="689"/>
      <c r="QE74" s="689"/>
      <c r="QF74" s="689"/>
      <c r="QG74" s="689"/>
      <c r="QH74" s="689"/>
      <c r="QI74" s="689"/>
      <c r="QJ74" s="689"/>
      <c r="QK74" s="689"/>
      <c r="QL74" s="689"/>
      <c r="QM74" s="689"/>
      <c r="QN74" s="689"/>
      <c r="QO74" s="689"/>
      <c r="QP74" s="689"/>
      <c r="QQ74" s="689"/>
      <c r="QR74" s="689"/>
      <c r="QS74" s="689"/>
      <c r="QT74" s="689"/>
      <c r="QU74" s="689"/>
      <c r="QV74" s="689"/>
      <c r="QW74" s="689"/>
      <c r="QX74" s="689"/>
      <c r="QY74" s="689"/>
      <c r="QZ74" s="689"/>
      <c r="RA74" s="689"/>
      <c r="RB74" s="689"/>
      <c r="RC74" s="689"/>
      <c r="RD74" s="689"/>
      <c r="RE74" s="689"/>
      <c r="RF74" s="689"/>
      <c r="RG74" s="689"/>
      <c r="RH74" s="689"/>
      <c r="RI74" s="689"/>
      <c r="RJ74" s="689"/>
      <c r="RK74" s="689"/>
      <c r="RL74" s="689"/>
      <c r="RM74" s="689"/>
      <c r="RN74" s="689"/>
      <c r="RO74" s="689"/>
      <c r="RP74" s="689"/>
      <c r="RQ74" s="689"/>
      <c r="RR74" s="689"/>
      <c r="RS74" s="689"/>
      <c r="RT74" s="689"/>
      <c r="RU74" s="689"/>
      <c r="RV74" s="689"/>
      <c r="RW74" s="689"/>
      <c r="RX74" s="689"/>
      <c r="RY74" s="689"/>
      <c r="RZ74" s="689"/>
      <c r="SA74" s="689"/>
      <c r="SB74" s="689"/>
      <c r="SC74" s="689"/>
      <c r="SD74" s="689"/>
      <c r="SE74" s="689"/>
      <c r="SF74" s="689"/>
      <c r="SG74" s="689"/>
      <c r="SH74" s="689"/>
      <c r="SI74" s="689"/>
      <c r="SJ74" s="689"/>
      <c r="SK74" s="689"/>
      <c r="SL74" s="689"/>
      <c r="SM74" s="689"/>
      <c r="SN74" s="689"/>
      <c r="SO74" s="689"/>
      <c r="SP74" s="689"/>
      <c r="SQ74" s="689"/>
      <c r="SR74" s="689"/>
      <c r="SS74" s="689"/>
      <c r="ST74" s="689"/>
      <c r="SU74" s="689"/>
      <c r="SV74" s="689"/>
      <c r="SW74" s="689"/>
      <c r="SX74" s="689"/>
      <c r="SY74" s="689"/>
      <c r="SZ74" s="689"/>
      <c r="TA74" s="689"/>
      <c r="TB74" s="689"/>
      <c r="TC74" s="689"/>
      <c r="TD74" s="689"/>
      <c r="TE74" s="689"/>
      <c r="TF74" s="689"/>
      <c r="TG74" s="689"/>
      <c r="TH74" s="689"/>
      <c r="TI74" s="689"/>
      <c r="TJ74" s="689"/>
      <c r="TK74" s="689"/>
      <c r="TL74" s="689"/>
      <c r="TM74" s="689"/>
      <c r="TN74" s="689"/>
      <c r="TO74" s="689"/>
      <c r="TP74" s="689"/>
      <c r="TQ74" s="689"/>
      <c r="TR74" s="689"/>
      <c r="TS74" s="689"/>
      <c r="TT74" s="689"/>
      <c r="TU74" s="689"/>
      <c r="TV74" s="689"/>
      <c r="TW74" s="689"/>
      <c r="TX74" s="689"/>
      <c r="TY74" s="689"/>
      <c r="TZ74" s="689"/>
      <c r="UA74" s="689"/>
      <c r="UB74" s="689"/>
      <c r="UC74" s="689"/>
      <c r="UD74" s="689"/>
      <c r="UE74" s="689"/>
      <c r="UF74" s="689"/>
      <c r="UG74" s="689"/>
      <c r="UH74" s="689"/>
      <c r="UI74" s="689"/>
      <c r="UJ74" s="689"/>
      <c r="UK74" s="689"/>
      <c r="UL74" s="689"/>
      <c r="UM74" s="689"/>
      <c r="UN74" s="689"/>
      <c r="UO74" s="689"/>
      <c r="UP74" s="689"/>
      <c r="UQ74" s="689"/>
      <c r="UR74" s="689"/>
      <c r="US74" s="689"/>
      <c r="UT74" s="689"/>
      <c r="UU74" s="689"/>
      <c r="UV74" s="689"/>
      <c r="UW74" s="689"/>
      <c r="UX74" s="689"/>
      <c r="UY74" s="689"/>
      <c r="UZ74" s="689"/>
      <c r="VA74" s="689"/>
      <c r="VB74" s="689"/>
      <c r="VC74" s="689"/>
      <c r="VD74" s="689"/>
      <c r="VE74" s="689"/>
      <c r="VF74" s="689"/>
      <c r="VG74" s="689"/>
      <c r="VH74" s="689"/>
      <c r="VI74" s="689"/>
      <c r="VJ74" s="689"/>
      <c r="VK74" s="689"/>
      <c r="VL74" s="689"/>
      <c r="VM74" s="689"/>
      <c r="VN74" s="689"/>
      <c r="VO74" s="689"/>
      <c r="VP74" s="689"/>
      <c r="VQ74" s="689"/>
      <c r="VR74" s="689"/>
      <c r="VS74" s="689"/>
      <c r="VT74" s="689"/>
      <c r="VU74" s="689"/>
      <c r="VV74" s="689"/>
      <c r="VW74" s="689"/>
      <c r="VX74" s="689"/>
      <c r="VY74" s="689"/>
      <c r="VZ74" s="689"/>
      <c r="WA74" s="689"/>
      <c r="WB74" s="689"/>
      <c r="WC74" s="689"/>
      <c r="WD74" s="689"/>
      <c r="WE74" s="689"/>
      <c r="WF74" s="689"/>
      <c r="WG74" s="689"/>
      <c r="WH74" s="689"/>
      <c r="WI74" s="689"/>
      <c r="WJ74" s="689"/>
      <c r="WK74" s="689"/>
      <c r="WL74" s="689"/>
      <c r="WM74" s="689"/>
      <c r="WN74" s="689"/>
      <c r="WO74" s="689"/>
      <c r="WP74" s="689"/>
      <c r="WQ74" s="689"/>
      <c r="WR74" s="689"/>
      <c r="WS74" s="689"/>
      <c r="WT74" s="689"/>
      <c r="WU74" s="689"/>
      <c r="WV74" s="689"/>
      <c r="WW74" s="689"/>
      <c r="WX74" s="689"/>
      <c r="WY74" s="689"/>
      <c r="WZ74" s="689"/>
      <c r="XA74" s="689"/>
      <c r="XB74" s="689"/>
      <c r="XC74" s="689"/>
      <c r="XD74" s="689"/>
      <c r="XE74" s="689"/>
      <c r="XF74" s="689"/>
      <c r="XG74" s="689"/>
      <c r="XH74" s="689"/>
      <c r="XI74" s="689"/>
      <c r="XJ74" s="689"/>
      <c r="XK74" s="689"/>
      <c r="XL74" s="689"/>
      <c r="XM74" s="689"/>
      <c r="XN74" s="689"/>
      <c r="XO74" s="689"/>
      <c r="XP74" s="689"/>
      <c r="XQ74" s="689"/>
      <c r="XR74" s="689"/>
      <c r="XS74" s="689"/>
      <c r="XT74" s="689"/>
      <c r="XU74" s="689"/>
      <c r="XV74" s="689"/>
      <c r="XW74" s="689"/>
      <c r="XX74" s="689"/>
      <c r="XY74" s="689"/>
      <c r="XZ74" s="689"/>
      <c r="YA74" s="689"/>
      <c r="YB74" s="689"/>
      <c r="YC74" s="689"/>
      <c r="YD74" s="689"/>
      <c r="YE74" s="689"/>
      <c r="YF74" s="689"/>
      <c r="YG74" s="689"/>
      <c r="YH74" s="689"/>
      <c r="YI74" s="689"/>
      <c r="YJ74" s="689"/>
      <c r="YK74" s="689"/>
      <c r="YL74" s="689"/>
      <c r="YM74" s="689"/>
      <c r="YN74" s="689"/>
      <c r="YO74" s="689"/>
      <c r="YP74" s="689"/>
      <c r="YQ74" s="689"/>
      <c r="YR74" s="689"/>
      <c r="YS74" s="689"/>
      <c r="YT74" s="689"/>
      <c r="YU74" s="689"/>
      <c r="YV74" s="689"/>
      <c r="YW74" s="689"/>
      <c r="YX74" s="689"/>
      <c r="YY74" s="689"/>
      <c r="YZ74" s="689"/>
      <c r="ZA74" s="689"/>
      <c r="ZB74" s="689"/>
      <c r="ZC74" s="689"/>
      <c r="ZD74" s="689"/>
      <c r="ZE74" s="689"/>
      <c r="ZF74" s="689"/>
      <c r="ZG74" s="689"/>
      <c r="ZH74" s="689"/>
      <c r="ZI74" s="689"/>
      <c r="ZJ74" s="689"/>
      <c r="ZK74" s="689"/>
      <c r="ZL74" s="689"/>
      <c r="ZM74" s="689"/>
      <c r="ZN74" s="689"/>
      <c r="ZO74" s="689"/>
      <c r="ZP74" s="689"/>
      <c r="ZQ74" s="689"/>
      <c r="ZR74" s="689"/>
      <c r="ZS74" s="689"/>
      <c r="ZT74" s="689"/>
      <c r="ZU74" s="689"/>
      <c r="ZV74" s="689"/>
      <c r="ZW74" s="689"/>
      <c r="ZX74" s="689"/>
      <c r="ZY74" s="689"/>
      <c r="ZZ74" s="689"/>
      <c r="AAA74" s="689"/>
      <c r="AAB74" s="689"/>
      <c r="AAC74" s="689"/>
      <c r="AAD74" s="689"/>
      <c r="AAE74" s="689"/>
      <c r="AAF74" s="689"/>
      <c r="AAG74" s="689"/>
      <c r="AAH74" s="689"/>
      <c r="AAI74" s="689"/>
      <c r="AAJ74" s="689"/>
      <c r="AAK74" s="689"/>
      <c r="AAL74" s="689"/>
      <c r="AAM74" s="689"/>
      <c r="AAN74" s="689"/>
      <c r="AAO74" s="689"/>
      <c r="AAP74" s="689"/>
      <c r="AAQ74" s="689"/>
      <c r="AAR74" s="689"/>
      <c r="AAS74" s="689"/>
      <c r="AAT74" s="689"/>
      <c r="AAU74" s="689"/>
      <c r="AAV74" s="689"/>
      <c r="AAW74" s="689"/>
      <c r="AAX74" s="689"/>
      <c r="AAY74" s="689"/>
      <c r="AAZ74" s="689"/>
      <c r="ABA74" s="689"/>
      <c r="ABB74" s="689"/>
      <c r="ABC74" s="689"/>
      <c r="ABD74" s="689"/>
      <c r="ABE74" s="689"/>
      <c r="ABF74" s="689"/>
      <c r="ABG74" s="689"/>
      <c r="ABH74" s="689"/>
      <c r="ABI74" s="689"/>
      <c r="ABJ74" s="689"/>
      <c r="ABK74" s="689"/>
      <c r="ABL74" s="689"/>
      <c r="ABM74" s="689"/>
      <c r="ABN74" s="689"/>
      <c r="ABO74" s="689"/>
      <c r="ABP74" s="689"/>
      <c r="ABQ74" s="689"/>
      <c r="ABR74" s="689"/>
      <c r="ABS74" s="689"/>
      <c r="ABT74" s="689"/>
      <c r="ABU74" s="689"/>
      <c r="ABV74" s="689"/>
      <c r="ABW74" s="689"/>
      <c r="ABX74" s="689"/>
      <c r="ABY74" s="689"/>
      <c r="ABZ74" s="689"/>
      <c r="ACA74" s="689"/>
      <c r="ACB74" s="689"/>
      <c r="ACC74" s="689"/>
      <c r="ACD74" s="689"/>
      <c r="ACE74" s="689"/>
      <c r="ACF74" s="689"/>
      <c r="ACG74" s="689"/>
      <c r="ACH74" s="689"/>
      <c r="ACI74" s="689"/>
      <c r="ACJ74" s="689"/>
      <c r="ACK74" s="689"/>
      <c r="ACL74" s="689"/>
      <c r="ACM74" s="689"/>
      <c r="ACN74" s="689"/>
      <c r="ACO74" s="689"/>
      <c r="ACP74" s="689"/>
      <c r="ACQ74" s="689"/>
      <c r="ACR74" s="689"/>
      <c r="ACS74" s="689"/>
      <c r="ACT74" s="689"/>
      <c r="ACU74" s="689"/>
      <c r="ACV74" s="689"/>
      <c r="ACW74" s="689"/>
      <c r="ACX74" s="689"/>
      <c r="ACY74" s="689"/>
      <c r="ACZ74" s="689"/>
      <c r="ADA74" s="689"/>
      <c r="ADB74" s="689"/>
      <c r="ADC74" s="689"/>
      <c r="ADD74" s="689"/>
      <c r="ADE74" s="689"/>
      <c r="ADF74" s="689"/>
      <c r="ADG74" s="689"/>
      <c r="ADH74" s="689"/>
      <c r="ADI74" s="689"/>
      <c r="ADJ74" s="689"/>
      <c r="ADK74" s="689"/>
      <c r="ADL74" s="689"/>
      <c r="ADM74" s="689"/>
      <c r="ADN74" s="689"/>
      <c r="ADO74" s="689"/>
      <c r="ADP74" s="689"/>
      <c r="ADQ74" s="689"/>
      <c r="ADR74" s="689"/>
      <c r="ADS74" s="689"/>
      <c r="ADT74" s="689"/>
      <c r="ADU74" s="689"/>
      <c r="ADV74" s="689"/>
      <c r="ADW74" s="689"/>
      <c r="ADX74" s="689"/>
      <c r="ADY74" s="689"/>
      <c r="ADZ74" s="689"/>
      <c r="AEA74" s="689"/>
      <c r="AEB74" s="689"/>
      <c r="AEC74" s="689"/>
      <c r="AED74" s="689"/>
      <c r="AEE74" s="689"/>
      <c r="AEF74" s="689"/>
      <c r="AEG74" s="689"/>
      <c r="AEH74" s="689"/>
      <c r="AEI74" s="689"/>
      <c r="AEJ74" s="689"/>
      <c r="AEK74" s="689"/>
      <c r="AEL74" s="689"/>
      <c r="AEM74" s="689"/>
      <c r="AEN74" s="689"/>
      <c r="AEO74" s="689"/>
      <c r="AEP74" s="689"/>
      <c r="AEQ74" s="689"/>
      <c r="AER74" s="689"/>
      <c r="AES74" s="689"/>
      <c r="AET74" s="689"/>
      <c r="AEU74" s="689"/>
      <c r="AEV74" s="689"/>
      <c r="AEW74" s="689"/>
      <c r="AEX74" s="689"/>
      <c r="AEY74" s="689"/>
      <c r="AEZ74" s="689"/>
      <c r="AFA74" s="689"/>
      <c r="AFB74" s="689"/>
      <c r="AFC74" s="689"/>
      <c r="AFD74" s="689"/>
      <c r="AFE74" s="689"/>
      <c r="AFF74" s="689"/>
      <c r="AFG74" s="689"/>
      <c r="AFH74" s="689"/>
      <c r="AFI74" s="689"/>
      <c r="AFJ74" s="689"/>
      <c r="AFK74" s="689"/>
      <c r="AFL74" s="689"/>
      <c r="AFM74" s="689"/>
      <c r="AFN74" s="689"/>
      <c r="AFO74" s="689"/>
      <c r="AFP74" s="689"/>
      <c r="AFQ74" s="689"/>
      <c r="AFR74" s="689"/>
      <c r="AFS74" s="689"/>
      <c r="AFT74" s="689"/>
      <c r="AFU74" s="689"/>
      <c r="AFV74" s="689"/>
      <c r="AFW74" s="689"/>
      <c r="AFX74" s="689"/>
      <c r="AFY74" s="689"/>
      <c r="AFZ74" s="689"/>
      <c r="AGA74" s="689"/>
      <c r="AGB74" s="689"/>
      <c r="AGC74" s="689"/>
      <c r="AGD74" s="689"/>
      <c r="AGE74" s="689"/>
      <c r="AGF74" s="689"/>
      <c r="AGG74" s="689"/>
      <c r="AGH74" s="689"/>
      <c r="AGI74" s="689"/>
      <c r="AGJ74" s="689"/>
      <c r="AGK74" s="689"/>
      <c r="AGL74" s="689"/>
      <c r="AGM74" s="689"/>
      <c r="AGN74" s="689"/>
      <c r="AGO74" s="689"/>
      <c r="AGP74" s="689"/>
      <c r="AGQ74" s="689"/>
      <c r="AGR74" s="689"/>
      <c r="AGS74" s="689"/>
      <c r="AGT74" s="689"/>
      <c r="AGU74" s="689"/>
      <c r="AGV74" s="689"/>
      <c r="AGW74" s="689"/>
      <c r="AGX74" s="689"/>
      <c r="AGY74" s="689"/>
      <c r="AGZ74" s="689"/>
      <c r="AHA74" s="689"/>
      <c r="AHB74" s="689"/>
      <c r="AHC74" s="689"/>
      <c r="AHD74" s="689"/>
      <c r="AHE74" s="689"/>
      <c r="AHF74" s="689"/>
      <c r="AHG74" s="689"/>
      <c r="AHH74" s="689"/>
      <c r="AHI74" s="689"/>
      <c r="AHJ74" s="689"/>
      <c r="AHK74" s="689"/>
      <c r="AHL74" s="689"/>
      <c r="AHM74" s="689"/>
      <c r="AHN74" s="689"/>
      <c r="AHO74" s="689"/>
      <c r="AHP74" s="689"/>
      <c r="AHQ74" s="689"/>
      <c r="AHR74" s="689"/>
      <c r="AHS74" s="689"/>
      <c r="AHT74" s="689"/>
      <c r="AHU74" s="689"/>
      <c r="AHV74" s="689"/>
      <c r="AHW74" s="689"/>
      <c r="AHX74" s="689"/>
      <c r="AHY74" s="689"/>
      <c r="AHZ74" s="689"/>
      <c r="AIA74" s="689"/>
      <c r="AIB74" s="689"/>
      <c r="AIC74" s="689"/>
      <c r="AID74" s="689"/>
      <c r="AIE74" s="689"/>
      <c r="AIF74" s="689"/>
      <c r="AIG74" s="689"/>
      <c r="AIH74" s="689"/>
      <c r="AII74" s="689"/>
      <c r="AIJ74" s="689"/>
      <c r="AIK74" s="689"/>
      <c r="AIL74" s="689"/>
      <c r="AIM74" s="689"/>
      <c r="AIN74" s="689"/>
      <c r="AIO74" s="689"/>
      <c r="AIP74" s="689"/>
      <c r="AIQ74" s="689"/>
      <c r="AIR74" s="689"/>
      <c r="AIS74" s="689"/>
      <c r="AIT74" s="689"/>
      <c r="AIU74" s="689"/>
      <c r="AIV74" s="689"/>
      <c r="AIW74" s="689"/>
      <c r="AIX74" s="689"/>
      <c r="AIY74" s="689"/>
      <c r="AIZ74" s="689"/>
      <c r="AJA74" s="689"/>
      <c r="AJB74" s="689"/>
      <c r="AJC74" s="689"/>
      <c r="AJD74" s="689"/>
      <c r="AJE74" s="689"/>
      <c r="AJF74" s="689"/>
      <c r="AJG74" s="689"/>
      <c r="AJH74" s="689"/>
      <c r="AJI74" s="689"/>
      <c r="AJJ74" s="689"/>
      <c r="AJK74" s="689"/>
      <c r="AJL74" s="689"/>
      <c r="AJM74" s="689"/>
      <c r="AJN74" s="689"/>
      <c r="AJO74" s="689"/>
      <c r="AJP74" s="689"/>
      <c r="AJQ74" s="689"/>
      <c r="AJR74" s="689"/>
      <c r="AJS74" s="689"/>
      <c r="AJT74" s="689"/>
      <c r="AJU74" s="689"/>
      <c r="AJV74" s="689"/>
      <c r="AJW74" s="689"/>
      <c r="AJX74" s="689"/>
      <c r="AJY74" s="689"/>
      <c r="AJZ74" s="689"/>
      <c r="AKA74" s="689"/>
      <c r="AKB74" s="689"/>
      <c r="AKC74" s="689"/>
      <c r="AKD74" s="689"/>
      <c r="AKE74" s="689"/>
      <c r="AKF74" s="689"/>
      <c r="AKG74" s="689"/>
      <c r="AKH74" s="689"/>
      <c r="AKI74" s="689"/>
      <c r="AKJ74" s="689"/>
      <c r="AKK74" s="689"/>
      <c r="AKL74" s="689"/>
      <c r="AKM74" s="689"/>
      <c r="AKN74" s="689"/>
      <c r="AKO74" s="689"/>
      <c r="AKP74" s="689"/>
      <c r="AKQ74" s="689"/>
      <c r="AKR74" s="689"/>
      <c r="AKS74" s="689"/>
      <c r="AKT74" s="689"/>
      <c r="AKU74" s="689"/>
      <c r="AKV74" s="689"/>
      <c r="AKW74" s="689"/>
      <c r="AKX74" s="689"/>
      <c r="AKY74" s="689"/>
      <c r="AKZ74" s="689"/>
      <c r="ALA74" s="689"/>
      <c r="ALB74" s="689"/>
      <c r="ALC74" s="689"/>
      <c r="ALD74" s="689"/>
      <c r="ALE74" s="689"/>
      <c r="ALF74" s="689"/>
      <c r="ALG74" s="689"/>
      <c r="ALH74" s="689"/>
      <c r="ALI74" s="689"/>
      <c r="ALJ74" s="689"/>
      <c r="ALK74" s="689"/>
      <c r="ALL74" s="689"/>
      <c r="ALM74" s="689"/>
      <c r="ALN74" s="689"/>
      <c r="ALO74" s="689"/>
      <c r="ALP74" s="689"/>
      <c r="ALQ74" s="689"/>
      <c r="ALR74" s="689"/>
      <c r="ALS74" s="689"/>
      <c r="ALT74" s="689"/>
      <c r="ALU74" s="689"/>
      <c r="ALV74" s="689"/>
      <c r="ALW74" s="689"/>
      <c r="ALX74" s="689"/>
      <c r="ALY74" s="689"/>
      <c r="ALZ74" s="689"/>
      <c r="AMA74" s="689"/>
      <c r="AMB74" s="689"/>
      <c r="AMC74" s="689"/>
      <c r="AMD74" s="689"/>
    </row>
    <row r="75" spans="1:1018" s="224" customFormat="1" ht="13.5" customHeight="1">
      <c r="A75" s="225">
        <f t="shared" si="2"/>
        <v>67</v>
      </c>
      <c r="B75" s="217"/>
      <c r="C75" s="217" t="s">
        <v>264</v>
      </c>
      <c r="D75" s="217"/>
      <c r="E75" s="217"/>
      <c r="F75" s="217"/>
      <c r="G75" s="217"/>
      <c r="H75" s="677"/>
      <c r="I75" s="678" t="s">
        <v>1220</v>
      </c>
      <c r="J75" s="677" t="s">
        <v>1221</v>
      </c>
      <c r="K75" s="678"/>
      <c r="L75" s="677"/>
      <c r="M75" s="677"/>
      <c r="N75" s="677"/>
      <c r="O75" s="677"/>
      <c r="P75" s="252"/>
      <c r="Q75" s="677" t="s">
        <v>820</v>
      </c>
      <c r="R75" s="677"/>
      <c r="S75" s="685" t="s">
        <v>863</v>
      </c>
      <c r="T75" s="281" t="s">
        <v>864</v>
      </c>
      <c r="U75" s="677" t="s">
        <v>1222</v>
      </c>
      <c r="V75" s="682" t="s">
        <v>864</v>
      </c>
      <c r="W75" s="682" t="s">
        <v>864</v>
      </c>
      <c r="X75" s="710"/>
      <c r="Y75" s="232"/>
      <c r="Z75" s="683"/>
      <c r="AA75" s="677" t="s">
        <v>1223</v>
      </c>
      <c r="AB75" s="245" t="s">
        <v>1224</v>
      </c>
      <c r="AC75" s="677"/>
      <c r="AD75" s="681"/>
      <c r="AE75" s="681">
        <v>1</v>
      </c>
    </row>
    <row r="76" spans="1:1018" s="224" customFormat="1" ht="13.5" customHeight="1">
      <c r="A76" s="225">
        <f t="shared" si="2"/>
        <v>68</v>
      </c>
      <c r="B76" s="217"/>
      <c r="C76" s="217" t="s">
        <v>1635</v>
      </c>
      <c r="D76" s="217"/>
      <c r="E76" s="217"/>
      <c r="F76" s="217"/>
      <c r="G76" s="217"/>
      <c r="H76" s="677" t="s">
        <v>1225</v>
      </c>
      <c r="I76" s="678" t="s">
        <v>1226</v>
      </c>
      <c r="J76" s="677" t="s">
        <v>1227</v>
      </c>
      <c r="K76" s="678" t="s">
        <v>939</v>
      </c>
      <c r="L76" s="677" t="s">
        <v>1228</v>
      </c>
      <c r="M76" s="677" t="s">
        <v>1229</v>
      </c>
      <c r="N76" s="677"/>
      <c r="O76" s="677"/>
      <c r="P76" s="252"/>
      <c r="Q76" s="677" t="s">
        <v>817</v>
      </c>
      <c r="R76" s="677"/>
      <c r="S76" s="677" t="s">
        <v>863</v>
      </c>
      <c r="T76" s="681"/>
      <c r="U76" s="677"/>
      <c r="V76" s="682" t="s">
        <v>864</v>
      </c>
      <c r="W76" s="682" t="s">
        <v>864</v>
      </c>
      <c r="X76" s="710"/>
      <c r="Y76" s="232"/>
      <c r="Z76" s="683"/>
      <c r="AA76" s="677"/>
      <c r="AB76" s="684"/>
      <c r="AC76" s="677"/>
      <c r="AD76" s="681">
        <v>1</v>
      </c>
      <c r="AE76" s="681">
        <v>1</v>
      </c>
    </row>
    <row r="77" spans="1:1018" s="224" customFormat="1" ht="13.5" customHeight="1">
      <c r="A77" s="225">
        <f t="shared" si="2"/>
        <v>69</v>
      </c>
      <c r="B77" s="217" t="s">
        <v>1230</v>
      </c>
      <c r="C77" s="242"/>
      <c r="D77" s="241"/>
      <c r="E77" s="241"/>
      <c r="F77" s="241"/>
      <c r="G77" s="241"/>
      <c r="H77" s="677" t="s">
        <v>1636</v>
      </c>
      <c r="I77" s="678"/>
      <c r="J77" s="677" t="s">
        <v>1232</v>
      </c>
      <c r="K77" s="678" t="s">
        <v>1233</v>
      </c>
      <c r="L77" s="677"/>
      <c r="M77" s="677"/>
      <c r="N77" s="677"/>
      <c r="O77" s="677"/>
      <c r="P77" s="680"/>
      <c r="Q77" s="677" t="s">
        <v>817</v>
      </c>
      <c r="R77" s="677" t="s">
        <v>864</v>
      </c>
      <c r="S77" s="243" t="s">
        <v>1234</v>
      </c>
      <c r="T77" s="282"/>
      <c r="U77" s="677"/>
      <c r="V77" s="682" t="s">
        <v>864</v>
      </c>
      <c r="W77" s="682" t="s">
        <v>864</v>
      </c>
      <c r="X77" s="682" t="s">
        <v>864</v>
      </c>
      <c r="Y77" s="232"/>
      <c r="Z77" s="683"/>
      <c r="AA77" s="677"/>
      <c r="AB77" s="684"/>
      <c r="AC77" s="677"/>
      <c r="AD77" s="681">
        <v>1</v>
      </c>
      <c r="AE77" s="681">
        <v>1</v>
      </c>
    </row>
    <row r="78" spans="1:1018" s="231" customFormat="1" ht="13.5" customHeight="1">
      <c r="A78" s="225">
        <f t="shared" si="2"/>
        <v>70</v>
      </c>
      <c r="B78" s="217"/>
      <c r="C78" s="679" t="s">
        <v>1235</v>
      </c>
      <c r="D78" s="679"/>
      <c r="E78" s="679"/>
      <c r="F78" s="679"/>
      <c r="G78" s="679"/>
      <c r="H78" s="677" t="s">
        <v>1236</v>
      </c>
      <c r="I78" s="678" t="s">
        <v>1237</v>
      </c>
      <c r="J78" s="677" t="s">
        <v>1238</v>
      </c>
      <c r="K78" s="678" t="s">
        <v>1218</v>
      </c>
      <c r="L78" s="677"/>
      <c r="M78" s="677"/>
      <c r="N78" s="677"/>
      <c r="O78" s="677"/>
      <c r="P78" s="680">
        <v>1</v>
      </c>
      <c r="Q78" s="677" t="s">
        <v>820</v>
      </c>
      <c r="R78" s="677"/>
      <c r="S78" s="677" t="s">
        <v>863</v>
      </c>
      <c r="T78" s="681"/>
      <c r="U78" s="677"/>
      <c r="V78" s="682" t="s">
        <v>864</v>
      </c>
      <c r="W78" s="682" t="s">
        <v>864</v>
      </c>
      <c r="X78" s="682" t="s">
        <v>864</v>
      </c>
      <c r="Y78" s="232"/>
      <c r="Z78" s="683"/>
      <c r="AA78" s="677"/>
      <c r="AB78" s="684"/>
      <c r="AC78" s="677"/>
      <c r="AD78" s="681">
        <v>1</v>
      </c>
      <c r="AE78" s="681">
        <v>1</v>
      </c>
      <c r="AF78" s="689"/>
      <c r="AG78" s="689"/>
      <c r="AH78" s="689"/>
      <c r="AI78" s="689"/>
      <c r="AJ78" s="689"/>
      <c r="AK78" s="689"/>
      <c r="AL78" s="689"/>
      <c r="AM78" s="689"/>
      <c r="AN78" s="689"/>
      <c r="AO78" s="689"/>
      <c r="AP78" s="689"/>
      <c r="AQ78" s="689"/>
      <c r="AR78" s="689"/>
      <c r="AS78" s="689"/>
      <c r="AT78" s="689"/>
      <c r="AU78" s="689"/>
      <c r="AV78" s="689"/>
      <c r="AW78" s="689"/>
      <c r="AX78" s="689"/>
      <c r="AY78" s="689"/>
      <c r="AZ78" s="689"/>
      <c r="BA78" s="689"/>
      <c r="BB78" s="689"/>
      <c r="BC78" s="689"/>
      <c r="BD78" s="689"/>
      <c r="BE78" s="689"/>
      <c r="BF78" s="689"/>
      <c r="BG78" s="689"/>
      <c r="BH78" s="689"/>
      <c r="BI78" s="689"/>
      <c r="BJ78" s="689"/>
      <c r="BK78" s="689"/>
      <c r="BL78" s="689"/>
      <c r="BM78" s="689"/>
      <c r="BN78" s="689"/>
      <c r="BO78" s="689"/>
      <c r="BP78" s="689"/>
      <c r="BQ78" s="689"/>
      <c r="BR78" s="689"/>
      <c r="BS78" s="689"/>
      <c r="BT78" s="689"/>
      <c r="BU78" s="689"/>
      <c r="BV78" s="689"/>
      <c r="BW78" s="689"/>
      <c r="BX78" s="689"/>
      <c r="BY78" s="689"/>
      <c r="BZ78" s="689"/>
      <c r="CA78" s="689"/>
      <c r="CB78" s="689"/>
      <c r="CC78" s="689"/>
      <c r="CD78" s="689"/>
      <c r="CE78" s="689"/>
      <c r="CF78" s="689"/>
      <c r="CG78" s="689"/>
      <c r="CH78" s="689"/>
      <c r="CI78" s="689"/>
      <c r="CJ78" s="689"/>
      <c r="CK78" s="689"/>
      <c r="CL78" s="689"/>
      <c r="CM78" s="689"/>
      <c r="CN78" s="689"/>
      <c r="CO78" s="689"/>
      <c r="CP78" s="689"/>
      <c r="CQ78" s="689"/>
      <c r="CR78" s="689"/>
      <c r="CS78" s="689"/>
      <c r="CT78" s="689"/>
      <c r="CU78" s="689"/>
      <c r="CV78" s="689"/>
      <c r="CW78" s="689"/>
      <c r="CX78" s="689"/>
      <c r="CY78" s="689"/>
      <c r="CZ78" s="689"/>
      <c r="DA78" s="689"/>
      <c r="DB78" s="689"/>
      <c r="DC78" s="689"/>
      <c r="DD78" s="689"/>
      <c r="DE78" s="689"/>
      <c r="DF78" s="689"/>
      <c r="DG78" s="689"/>
      <c r="DH78" s="689"/>
      <c r="DI78" s="689"/>
      <c r="DJ78" s="689"/>
      <c r="DK78" s="689"/>
      <c r="DL78" s="689"/>
      <c r="DM78" s="689"/>
      <c r="DN78" s="689"/>
      <c r="DO78" s="689"/>
      <c r="DP78" s="689"/>
      <c r="DQ78" s="689"/>
      <c r="DR78" s="689"/>
      <c r="DS78" s="689"/>
      <c r="DT78" s="689"/>
      <c r="DU78" s="689"/>
      <c r="DV78" s="689"/>
      <c r="DW78" s="689"/>
      <c r="DX78" s="689"/>
      <c r="DY78" s="689"/>
      <c r="DZ78" s="689"/>
      <c r="EA78" s="689"/>
      <c r="EB78" s="689"/>
      <c r="EC78" s="689"/>
      <c r="ED78" s="689"/>
      <c r="EE78" s="689"/>
      <c r="EF78" s="689"/>
      <c r="EG78" s="689"/>
      <c r="EH78" s="689"/>
      <c r="EI78" s="689"/>
      <c r="EJ78" s="689"/>
      <c r="EK78" s="689"/>
      <c r="EL78" s="689"/>
      <c r="EM78" s="689"/>
      <c r="EN78" s="689"/>
      <c r="EO78" s="689"/>
      <c r="EP78" s="689"/>
      <c r="EQ78" s="689"/>
      <c r="ER78" s="689"/>
      <c r="ES78" s="689"/>
      <c r="ET78" s="689"/>
      <c r="EU78" s="689"/>
      <c r="EV78" s="689"/>
      <c r="EW78" s="689"/>
      <c r="EX78" s="689"/>
      <c r="EY78" s="689"/>
      <c r="EZ78" s="689"/>
      <c r="FA78" s="689"/>
      <c r="FB78" s="689"/>
      <c r="FC78" s="689"/>
      <c r="FD78" s="689"/>
      <c r="FE78" s="689"/>
      <c r="FF78" s="689"/>
      <c r="FG78" s="689"/>
      <c r="FH78" s="689"/>
      <c r="FI78" s="689"/>
      <c r="FJ78" s="689"/>
      <c r="FK78" s="689"/>
      <c r="FL78" s="689"/>
      <c r="FM78" s="689"/>
      <c r="FN78" s="689"/>
      <c r="FO78" s="689"/>
      <c r="FP78" s="689"/>
      <c r="FQ78" s="689"/>
      <c r="FR78" s="689"/>
      <c r="FS78" s="689"/>
      <c r="FT78" s="689"/>
      <c r="FU78" s="689"/>
      <c r="FV78" s="689"/>
      <c r="FW78" s="689"/>
      <c r="FX78" s="689"/>
      <c r="FY78" s="689"/>
      <c r="FZ78" s="689"/>
      <c r="GA78" s="689"/>
      <c r="GB78" s="689"/>
      <c r="GC78" s="689"/>
      <c r="GD78" s="689"/>
      <c r="GE78" s="689"/>
      <c r="GF78" s="689"/>
      <c r="GG78" s="689"/>
      <c r="GH78" s="689"/>
      <c r="GI78" s="689"/>
      <c r="GJ78" s="689"/>
      <c r="GK78" s="689"/>
      <c r="GL78" s="689"/>
      <c r="GM78" s="689"/>
      <c r="GN78" s="689"/>
      <c r="GO78" s="689"/>
      <c r="GP78" s="689"/>
      <c r="GQ78" s="689"/>
      <c r="GR78" s="689"/>
      <c r="GS78" s="689"/>
      <c r="GT78" s="689"/>
      <c r="GU78" s="689"/>
      <c r="GV78" s="689"/>
      <c r="GW78" s="689"/>
      <c r="GX78" s="689"/>
      <c r="GY78" s="689"/>
      <c r="GZ78" s="689"/>
      <c r="HA78" s="689"/>
      <c r="HB78" s="689"/>
      <c r="HC78" s="689"/>
      <c r="HD78" s="689"/>
      <c r="HE78" s="689"/>
      <c r="HF78" s="689"/>
      <c r="HG78" s="689"/>
      <c r="HH78" s="689"/>
      <c r="HI78" s="689"/>
      <c r="HJ78" s="689"/>
      <c r="HK78" s="689"/>
      <c r="HL78" s="689"/>
      <c r="HM78" s="689"/>
      <c r="HN78" s="689"/>
      <c r="HO78" s="689"/>
      <c r="HP78" s="689"/>
      <c r="HQ78" s="689"/>
      <c r="HR78" s="689"/>
      <c r="HS78" s="689"/>
      <c r="HT78" s="689"/>
      <c r="HU78" s="689"/>
      <c r="HV78" s="689"/>
      <c r="HW78" s="689"/>
      <c r="HX78" s="689"/>
      <c r="HY78" s="689"/>
      <c r="HZ78" s="689"/>
      <c r="IA78" s="689"/>
      <c r="IB78" s="689"/>
      <c r="IC78" s="689"/>
      <c r="ID78" s="689"/>
      <c r="IE78" s="689"/>
      <c r="IF78" s="689"/>
      <c r="IG78" s="689"/>
      <c r="IH78" s="689"/>
      <c r="II78" s="689"/>
      <c r="IJ78" s="689"/>
      <c r="IK78" s="689"/>
      <c r="IL78" s="689"/>
      <c r="IM78" s="689"/>
      <c r="IN78" s="689"/>
      <c r="IO78" s="689"/>
      <c r="IP78" s="689"/>
      <c r="IQ78" s="689"/>
      <c r="IR78" s="689"/>
      <c r="IS78" s="689"/>
      <c r="IT78" s="689"/>
      <c r="IU78" s="689"/>
      <c r="IV78" s="689"/>
      <c r="IW78" s="689"/>
      <c r="IX78" s="689"/>
      <c r="IY78" s="689"/>
      <c r="IZ78" s="689"/>
      <c r="JA78" s="689"/>
      <c r="JB78" s="689"/>
      <c r="JC78" s="689"/>
      <c r="JD78" s="689"/>
      <c r="JE78" s="689"/>
      <c r="JF78" s="689"/>
      <c r="JG78" s="689"/>
      <c r="JH78" s="689"/>
      <c r="JI78" s="689"/>
      <c r="JJ78" s="689"/>
      <c r="JK78" s="689"/>
      <c r="JL78" s="689"/>
      <c r="JM78" s="689"/>
      <c r="JN78" s="689"/>
      <c r="JO78" s="689"/>
      <c r="JP78" s="689"/>
      <c r="JQ78" s="689"/>
      <c r="JR78" s="689"/>
      <c r="JS78" s="689"/>
      <c r="JT78" s="689"/>
      <c r="JU78" s="689"/>
      <c r="JV78" s="689"/>
      <c r="JW78" s="689"/>
      <c r="JX78" s="689"/>
      <c r="JY78" s="689"/>
      <c r="JZ78" s="689"/>
      <c r="KA78" s="689"/>
      <c r="KB78" s="689"/>
      <c r="KC78" s="689"/>
      <c r="KD78" s="689"/>
      <c r="KE78" s="689"/>
      <c r="KF78" s="689"/>
      <c r="KG78" s="689"/>
      <c r="KH78" s="689"/>
      <c r="KI78" s="689"/>
      <c r="KJ78" s="689"/>
      <c r="KK78" s="689"/>
      <c r="KL78" s="689"/>
      <c r="KM78" s="689"/>
      <c r="KN78" s="689"/>
      <c r="KO78" s="689"/>
      <c r="KP78" s="689"/>
      <c r="KQ78" s="689"/>
      <c r="KR78" s="689"/>
      <c r="KS78" s="689"/>
      <c r="KT78" s="689"/>
      <c r="KU78" s="689"/>
      <c r="KV78" s="689"/>
      <c r="KW78" s="689"/>
      <c r="KX78" s="689"/>
      <c r="KY78" s="689"/>
      <c r="KZ78" s="689"/>
      <c r="LA78" s="689"/>
      <c r="LB78" s="689"/>
      <c r="LC78" s="689"/>
      <c r="LD78" s="689"/>
      <c r="LE78" s="689"/>
      <c r="LF78" s="689"/>
      <c r="LG78" s="689"/>
      <c r="LH78" s="689"/>
      <c r="LI78" s="689"/>
      <c r="LJ78" s="689"/>
      <c r="LK78" s="689"/>
      <c r="LL78" s="689"/>
      <c r="LM78" s="689"/>
      <c r="LN78" s="689"/>
      <c r="LO78" s="689"/>
      <c r="LP78" s="689"/>
      <c r="LQ78" s="689"/>
      <c r="LR78" s="689"/>
      <c r="LS78" s="689"/>
      <c r="LT78" s="689"/>
      <c r="LU78" s="689"/>
      <c r="LV78" s="689"/>
      <c r="LW78" s="689"/>
      <c r="LX78" s="689"/>
      <c r="LY78" s="689"/>
      <c r="LZ78" s="689"/>
      <c r="MA78" s="689"/>
      <c r="MB78" s="689"/>
      <c r="MC78" s="689"/>
      <c r="MD78" s="689"/>
      <c r="ME78" s="689"/>
      <c r="MF78" s="689"/>
      <c r="MG78" s="689"/>
      <c r="MH78" s="689"/>
      <c r="MI78" s="689"/>
      <c r="MJ78" s="689"/>
      <c r="MK78" s="689"/>
      <c r="ML78" s="689"/>
      <c r="MM78" s="689"/>
      <c r="MN78" s="689"/>
      <c r="MO78" s="689"/>
      <c r="MP78" s="689"/>
      <c r="MQ78" s="689"/>
      <c r="MR78" s="689"/>
      <c r="MS78" s="689"/>
      <c r="MT78" s="689"/>
      <c r="MU78" s="689"/>
      <c r="MV78" s="689"/>
      <c r="MW78" s="689"/>
      <c r="MX78" s="689"/>
      <c r="MY78" s="689"/>
      <c r="MZ78" s="689"/>
      <c r="NA78" s="689"/>
      <c r="NB78" s="689"/>
      <c r="NC78" s="689"/>
      <c r="ND78" s="689"/>
      <c r="NE78" s="689"/>
      <c r="NF78" s="689"/>
      <c r="NG78" s="689"/>
      <c r="NH78" s="689"/>
      <c r="NI78" s="689"/>
      <c r="NJ78" s="689"/>
      <c r="NK78" s="689"/>
      <c r="NL78" s="689"/>
      <c r="NM78" s="689"/>
      <c r="NN78" s="689"/>
      <c r="NO78" s="689"/>
      <c r="NP78" s="689"/>
      <c r="NQ78" s="689"/>
      <c r="NR78" s="689"/>
      <c r="NS78" s="689"/>
      <c r="NT78" s="689"/>
      <c r="NU78" s="689"/>
      <c r="NV78" s="689"/>
      <c r="NW78" s="689"/>
      <c r="NX78" s="689"/>
      <c r="NY78" s="689"/>
      <c r="NZ78" s="689"/>
      <c r="OA78" s="689"/>
      <c r="OB78" s="689"/>
      <c r="OC78" s="689"/>
      <c r="OD78" s="689"/>
      <c r="OE78" s="689"/>
      <c r="OF78" s="689"/>
      <c r="OG78" s="689"/>
      <c r="OH78" s="689"/>
      <c r="OI78" s="689"/>
      <c r="OJ78" s="689"/>
      <c r="OK78" s="689"/>
      <c r="OL78" s="689"/>
      <c r="OM78" s="689"/>
      <c r="ON78" s="689"/>
      <c r="OO78" s="689"/>
      <c r="OP78" s="689"/>
      <c r="OQ78" s="689"/>
      <c r="OR78" s="689"/>
      <c r="OS78" s="689"/>
      <c r="OT78" s="689"/>
      <c r="OU78" s="689"/>
      <c r="OV78" s="689"/>
      <c r="OW78" s="689"/>
      <c r="OX78" s="689"/>
      <c r="OY78" s="689"/>
      <c r="OZ78" s="689"/>
      <c r="PA78" s="689"/>
      <c r="PB78" s="689"/>
      <c r="PC78" s="689"/>
      <c r="PD78" s="689"/>
      <c r="PE78" s="689"/>
      <c r="PF78" s="689"/>
      <c r="PG78" s="689"/>
      <c r="PH78" s="689"/>
      <c r="PI78" s="689"/>
      <c r="PJ78" s="689"/>
      <c r="PK78" s="689"/>
      <c r="PL78" s="689"/>
      <c r="PM78" s="689"/>
      <c r="PN78" s="689"/>
      <c r="PO78" s="689"/>
      <c r="PP78" s="689"/>
      <c r="PQ78" s="689"/>
      <c r="PR78" s="689"/>
      <c r="PS78" s="689"/>
      <c r="PT78" s="689"/>
      <c r="PU78" s="689"/>
      <c r="PV78" s="689"/>
      <c r="PW78" s="689"/>
      <c r="PX78" s="689"/>
      <c r="PY78" s="689"/>
      <c r="PZ78" s="689"/>
      <c r="QA78" s="689"/>
      <c r="QB78" s="689"/>
      <c r="QC78" s="689"/>
      <c r="QD78" s="689"/>
      <c r="QE78" s="689"/>
      <c r="QF78" s="689"/>
      <c r="QG78" s="689"/>
      <c r="QH78" s="689"/>
      <c r="QI78" s="689"/>
      <c r="QJ78" s="689"/>
      <c r="QK78" s="689"/>
      <c r="QL78" s="689"/>
      <c r="QM78" s="689"/>
      <c r="QN78" s="689"/>
      <c r="QO78" s="689"/>
      <c r="QP78" s="689"/>
      <c r="QQ78" s="689"/>
      <c r="QR78" s="689"/>
      <c r="QS78" s="689"/>
      <c r="QT78" s="689"/>
      <c r="QU78" s="689"/>
      <c r="QV78" s="689"/>
      <c r="QW78" s="689"/>
      <c r="QX78" s="689"/>
      <c r="QY78" s="689"/>
      <c r="QZ78" s="689"/>
      <c r="RA78" s="689"/>
      <c r="RB78" s="689"/>
      <c r="RC78" s="689"/>
      <c r="RD78" s="689"/>
      <c r="RE78" s="689"/>
      <c r="RF78" s="689"/>
      <c r="RG78" s="689"/>
      <c r="RH78" s="689"/>
      <c r="RI78" s="689"/>
      <c r="RJ78" s="689"/>
      <c r="RK78" s="689"/>
      <c r="RL78" s="689"/>
      <c r="RM78" s="689"/>
      <c r="RN78" s="689"/>
      <c r="RO78" s="689"/>
      <c r="RP78" s="689"/>
      <c r="RQ78" s="689"/>
      <c r="RR78" s="689"/>
      <c r="RS78" s="689"/>
      <c r="RT78" s="689"/>
      <c r="RU78" s="689"/>
      <c r="RV78" s="689"/>
      <c r="RW78" s="689"/>
      <c r="RX78" s="689"/>
      <c r="RY78" s="689"/>
      <c r="RZ78" s="689"/>
      <c r="SA78" s="689"/>
      <c r="SB78" s="689"/>
      <c r="SC78" s="689"/>
      <c r="SD78" s="689"/>
      <c r="SE78" s="689"/>
      <c r="SF78" s="689"/>
      <c r="SG78" s="689"/>
      <c r="SH78" s="689"/>
      <c r="SI78" s="689"/>
      <c r="SJ78" s="689"/>
      <c r="SK78" s="689"/>
      <c r="SL78" s="689"/>
      <c r="SM78" s="689"/>
      <c r="SN78" s="689"/>
      <c r="SO78" s="689"/>
      <c r="SP78" s="689"/>
      <c r="SQ78" s="689"/>
      <c r="SR78" s="689"/>
      <c r="SS78" s="689"/>
      <c r="ST78" s="689"/>
      <c r="SU78" s="689"/>
      <c r="SV78" s="689"/>
      <c r="SW78" s="689"/>
      <c r="SX78" s="689"/>
      <c r="SY78" s="689"/>
      <c r="SZ78" s="689"/>
      <c r="TA78" s="689"/>
      <c r="TB78" s="689"/>
      <c r="TC78" s="689"/>
      <c r="TD78" s="689"/>
      <c r="TE78" s="689"/>
      <c r="TF78" s="689"/>
      <c r="TG78" s="689"/>
      <c r="TH78" s="689"/>
      <c r="TI78" s="689"/>
      <c r="TJ78" s="689"/>
      <c r="TK78" s="689"/>
      <c r="TL78" s="689"/>
      <c r="TM78" s="689"/>
      <c r="TN78" s="689"/>
      <c r="TO78" s="689"/>
      <c r="TP78" s="689"/>
      <c r="TQ78" s="689"/>
      <c r="TR78" s="689"/>
      <c r="TS78" s="689"/>
      <c r="TT78" s="689"/>
      <c r="TU78" s="689"/>
      <c r="TV78" s="689"/>
      <c r="TW78" s="689"/>
      <c r="TX78" s="689"/>
      <c r="TY78" s="689"/>
      <c r="TZ78" s="689"/>
      <c r="UA78" s="689"/>
      <c r="UB78" s="689"/>
      <c r="UC78" s="689"/>
      <c r="UD78" s="689"/>
      <c r="UE78" s="689"/>
      <c r="UF78" s="689"/>
      <c r="UG78" s="689"/>
      <c r="UH78" s="689"/>
      <c r="UI78" s="689"/>
      <c r="UJ78" s="689"/>
      <c r="UK78" s="689"/>
      <c r="UL78" s="689"/>
      <c r="UM78" s="689"/>
      <c r="UN78" s="689"/>
      <c r="UO78" s="689"/>
      <c r="UP78" s="689"/>
      <c r="UQ78" s="689"/>
      <c r="UR78" s="689"/>
      <c r="US78" s="689"/>
      <c r="UT78" s="689"/>
      <c r="UU78" s="689"/>
      <c r="UV78" s="689"/>
      <c r="UW78" s="689"/>
      <c r="UX78" s="689"/>
      <c r="UY78" s="689"/>
      <c r="UZ78" s="689"/>
      <c r="VA78" s="689"/>
      <c r="VB78" s="689"/>
      <c r="VC78" s="689"/>
      <c r="VD78" s="689"/>
      <c r="VE78" s="689"/>
      <c r="VF78" s="689"/>
      <c r="VG78" s="689"/>
      <c r="VH78" s="689"/>
      <c r="VI78" s="689"/>
      <c r="VJ78" s="689"/>
      <c r="VK78" s="689"/>
      <c r="VL78" s="689"/>
      <c r="VM78" s="689"/>
      <c r="VN78" s="689"/>
      <c r="VO78" s="689"/>
      <c r="VP78" s="689"/>
      <c r="VQ78" s="689"/>
      <c r="VR78" s="689"/>
      <c r="VS78" s="689"/>
      <c r="VT78" s="689"/>
      <c r="VU78" s="689"/>
      <c r="VV78" s="689"/>
      <c r="VW78" s="689"/>
      <c r="VX78" s="689"/>
      <c r="VY78" s="689"/>
      <c r="VZ78" s="689"/>
      <c r="WA78" s="689"/>
      <c r="WB78" s="689"/>
      <c r="WC78" s="689"/>
      <c r="WD78" s="689"/>
      <c r="WE78" s="689"/>
      <c r="WF78" s="689"/>
      <c r="WG78" s="689"/>
      <c r="WH78" s="689"/>
      <c r="WI78" s="689"/>
      <c r="WJ78" s="689"/>
      <c r="WK78" s="689"/>
      <c r="WL78" s="689"/>
      <c r="WM78" s="689"/>
      <c r="WN78" s="689"/>
      <c r="WO78" s="689"/>
      <c r="WP78" s="689"/>
      <c r="WQ78" s="689"/>
      <c r="WR78" s="689"/>
      <c r="WS78" s="689"/>
      <c r="WT78" s="689"/>
      <c r="WU78" s="689"/>
      <c r="WV78" s="689"/>
      <c r="WW78" s="689"/>
      <c r="WX78" s="689"/>
      <c r="WY78" s="689"/>
      <c r="WZ78" s="689"/>
      <c r="XA78" s="689"/>
      <c r="XB78" s="689"/>
      <c r="XC78" s="689"/>
      <c r="XD78" s="689"/>
      <c r="XE78" s="689"/>
      <c r="XF78" s="689"/>
      <c r="XG78" s="689"/>
      <c r="XH78" s="689"/>
      <c r="XI78" s="689"/>
      <c r="XJ78" s="689"/>
      <c r="XK78" s="689"/>
      <c r="XL78" s="689"/>
      <c r="XM78" s="689"/>
      <c r="XN78" s="689"/>
      <c r="XO78" s="689"/>
      <c r="XP78" s="689"/>
      <c r="XQ78" s="689"/>
      <c r="XR78" s="689"/>
      <c r="XS78" s="689"/>
      <c r="XT78" s="689"/>
      <c r="XU78" s="689"/>
      <c r="XV78" s="689"/>
      <c r="XW78" s="689"/>
      <c r="XX78" s="689"/>
      <c r="XY78" s="689"/>
      <c r="XZ78" s="689"/>
      <c r="YA78" s="689"/>
      <c r="YB78" s="689"/>
      <c r="YC78" s="689"/>
      <c r="YD78" s="689"/>
      <c r="YE78" s="689"/>
      <c r="YF78" s="689"/>
      <c r="YG78" s="689"/>
      <c r="YH78" s="689"/>
      <c r="YI78" s="689"/>
      <c r="YJ78" s="689"/>
      <c r="YK78" s="689"/>
      <c r="YL78" s="689"/>
      <c r="YM78" s="689"/>
      <c r="YN78" s="689"/>
      <c r="YO78" s="689"/>
      <c r="YP78" s="689"/>
      <c r="YQ78" s="689"/>
      <c r="YR78" s="689"/>
      <c r="YS78" s="689"/>
      <c r="YT78" s="689"/>
      <c r="YU78" s="689"/>
      <c r="YV78" s="689"/>
      <c r="YW78" s="689"/>
      <c r="YX78" s="689"/>
      <c r="YY78" s="689"/>
      <c r="YZ78" s="689"/>
      <c r="ZA78" s="689"/>
      <c r="ZB78" s="689"/>
      <c r="ZC78" s="689"/>
      <c r="ZD78" s="689"/>
      <c r="ZE78" s="689"/>
      <c r="ZF78" s="689"/>
      <c r="ZG78" s="689"/>
      <c r="ZH78" s="689"/>
      <c r="ZI78" s="689"/>
      <c r="ZJ78" s="689"/>
      <c r="ZK78" s="689"/>
      <c r="ZL78" s="689"/>
      <c r="ZM78" s="689"/>
      <c r="ZN78" s="689"/>
      <c r="ZO78" s="689"/>
      <c r="ZP78" s="689"/>
      <c r="ZQ78" s="689"/>
      <c r="ZR78" s="689"/>
      <c r="ZS78" s="689"/>
      <c r="ZT78" s="689"/>
      <c r="ZU78" s="689"/>
      <c r="ZV78" s="689"/>
      <c r="ZW78" s="689"/>
      <c r="ZX78" s="689"/>
      <c r="ZY78" s="689"/>
      <c r="ZZ78" s="689"/>
      <c r="AAA78" s="689"/>
      <c r="AAB78" s="689"/>
      <c r="AAC78" s="689"/>
      <c r="AAD78" s="689"/>
      <c r="AAE78" s="689"/>
      <c r="AAF78" s="689"/>
      <c r="AAG78" s="689"/>
      <c r="AAH78" s="689"/>
      <c r="AAI78" s="689"/>
      <c r="AAJ78" s="689"/>
      <c r="AAK78" s="689"/>
      <c r="AAL78" s="689"/>
      <c r="AAM78" s="689"/>
      <c r="AAN78" s="689"/>
      <c r="AAO78" s="689"/>
      <c r="AAP78" s="689"/>
      <c r="AAQ78" s="689"/>
      <c r="AAR78" s="689"/>
      <c r="AAS78" s="689"/>
      <c r="AAT78" s="689"/>
      <c r="AAU78" s="689"/>
      <c r="AAV78" s="689"/>
      <c r="AAW78" s="689"/>
      <c r="AAX78" s="689"/>
      <c r="AAY78" s="689"/>
      <c r="AAZ78" s="689"/>
      <c r="ABA78" s="689"/>
      <c r="ABB78" s="689"/>
      <c r="ABC78" s="689"/>
      <c r="ABD78" s="689"/>
      <c r="ABE78" s="689"/>
      <c r="ABF78" s="689"/>
      <c r="ABG78" s="689"/>
      <c r="ABH78" s="689"/>
      <c r="ABI78" s="689"/>
      <c r="ABJ78" s="689"/>
      <c r="ABK78" s="689"/>
      <c r="ABL78" s="689"/>
      <c r="ABM78" s="689"/>
      <c r="ABN78" s="689"/>
      <c r="ABO78" s="689"/>
      <c r="ABP78" s="689"/>
      <c r="ABQ78" s="689"/>
      <c r="ABR78" s="689"/>
      <c r="ABS78" s="689"/>
      <c r="ABT78" s="689"/>
      <c r="ABU78" s="689"/>
      <c r="ABV78" s="689"/>
      <c r="ABW78" s="689"/>
      <c r="ABX78" s="689"/>
      <c r="ABY78" s="689"/>
      <c r="ABZ78" s="689"/>
      <c r="ACA78" s="689"/>
      <c r="ACB78" s="689"/>
      <c r="ACC78" s="689"/>
      <c r="ACD78" s="689"/>
      <c r="ACE78" s="689"/>
      <c r="ACF78" s="689"/>
      <c r="ACG78" s="689"/>
      <c r="ACH78" s="689"/>
      <c r="ACI78" s="689"/>
      <c r="ACJ78" s="689"/>
      <c r="ACK78" s="689"/>
      <c r="ACL78" s="689"/>
      <c r="ACM78" s="689"/>
      <c r="ACN78" s="689"/>
      <c r="ACO78" s="689"/>
      <c r="ACP78" s="689"/>
      <c r="ACQ78" s="689"/>
      <c r="ACR78" s="689"/>
      <c r="ACS78" s="689"/>
      <c r="ACT78" s="689"/>
      <c r="ACU78" s="689"/>
      <c r="ACV78" s="689"/>
      <c r="ACW78" s="689"/>
      <c r="ACX78" s="689"/>
      <c r="ACY78" s="689"/>
      <c r="ACZ78" s="689"/>
      <c r="ADA78" s="689"/>
      <c r="ADB78" s="689"/>
      <c r="ADC78" s="689"/>
      <c r="ADD78" s="689"/>
      <c r="ADE78" s="689"/>
      <c r="ADF78" s="689"/>
      <c r="ADG78" s="689"/>
      <c r="ADH78" s="689"/>
      <c r="ADI78" s="689"/>
      <c r="ADJ78" s="689"/>
      <c r="ADK78" s="689"/>
      <c r="ADL78" s="689"/>
      <c r="ADM78" s="689"/>
      <c r="ADN78" s="689"/>
      <c r="ADO78" s="689"/>
      <c r="ADP78" s="689"/>
      <c r="ADQ78" s="689"/>
      <c r="ADR78" s="689"/>
      <c r="ADS78" s="689"/>
      <c r="ADT78" s="689"/>
      <c r="ADU78" s="689"/>
      <c r="ADV78" s="689"/>
      <c r="ADW78" s="689"/>
      <c r="ADX78" s="689"/>
      <c r="ADY78" s="689"/>
      <c r="ADZ78" s="689"/>
      <c r="AEA78" s="689"/>
      <c r="AEB78" s="689"/>
      <c r="AEC78" s="689"/>
      <c r="AED78" s="689"/>
      <c r="AEE78" s="689"/>
      <c r="AEF78" s="689"/>
      <c r="AEG78" s="689"/>
      <c r="AEH78" s="689"/>
      <c r="AEI78" s="689"/>
      <c r="AEJ78" s="689"/>
      <c r="AEK78" s="689"/>
      <c r="AEL78" s="689"/>
      <c r="AEM78" s="689"/>
      <c r="AEN78" s="689"/>
      <c r="AEO78" s="689"/>
      <c r="AEP78" s="689"/>
      <c r="AEQ78" s="689"/>
      <c r="AER78" s="689"/>
      <c r="AES78" s="689"/>
      <c r="AET78" s="689"/>
      <c r="AEU78" s="689"/>
      <c r="AEV78" s="689"/>
      <c r="AEW78" s="689"/>
      <c r="AEX78" s="689"/>
      <c r="AEY78" s="689"/>
      <c r="AEZ78" s="689"/>
      <c r="AFA78" s="689"/>
      <c r="AFB78" s="689"/>
      <c r="AFC78" s="689"/>
      <c r="AFD78" s="689"/>
      <c r="AFE78" s="689"/>
      <c r="AFF78" s="689"/>
      <c r="AFG78" s="689"/>
      <c r="AFH78" s="689"/>
      <c r="AFI78" s="689"/>
      <c r="AFJ78" s="689"/>
      <c r="AFK78" s="689"/>
      <c r="AFL78" s="689"/>
      <c r="AFM78" s="689"/>
      <c r="AFN78" s="689"/>
      <c r="AFO78" s="689"/>
      <c r="AFP78" s="689"/>
      <c r="AFQ78" s="689"/>
      <c r="AFR78" s="689"/>
      <c r="AFS78" s="689"/>
      <c r="AFT78" s="689"/>
      <c r="AFU78" s="689"/>
      <c r="AFV78" s="689"/>
      <c r="AFW78" s="689"/>
      <c r="AFX78" s="689"/>
      <c r="AFY78" s="689"/>
      <c r="AFZ78" s="689"/>
      <c r="AGA78" s="689"/>
      <c r="AGB78" s="689"/>
      <c r="AGC78" s="689"/>
      <c r="AGD78" s="689"/>
      <c r="AGE78" s="689"/>
      <c r="AGF78" s="689"/>
      <c r="AGG78" s="689"/>
      <c r="AGH78" s="689"/>
      <c r="AGI78" s="689"/>
      <c r="AGJ78" s="689"/>
      <c r="AGK78" s="689"/>
      <c r="AGL78" s="689"/>
      <c r="AGM78" s="689"/>
      <c r="AGN78" s="689"/>
      <c r="AGO78" s="689"/>
      <c r="AGP78" s="689"/>
      <c r="AGQ78" s="689"/>
      <c r="AGR78" s="689"/>
      <c r="AGS78" s="689"/>
      <c r="AGT78" s="689"/>
      <c r="AGU78" s="689"/>
      <c r="AGV78" s="689"/>
      <c r="AGW78" s="689"/>
      <c r="AGX78" s="689"/>
      <c r="AGY78" s="689"/>
      <c r="AGZ78" s="689"/>
      <c r="AHA78" s="689"/>
      <c r="AHB78" s="689"/>
      <c r="AHC78" s="689"/>
      <c r="AHD78" s="689"/>
      <c r="AHE78" s="689"/>
      <c r="AHF78" s="689"/>
      <c r="AHG78" s="689"/>
      <c r="AHH78" s="689"/>
      <c r="AHI78" s="689"/>
      <c r="AHJ78" s="689"/>
      <c r="AHK78" s="689"/>
      <c r="AHL78" s="689"/>
      <c r="AHM78" s="689"/>
      <c r="AHN78" s="689"/>
      <c r="AHO78" s="689"/>
      <c r="AHP78" s="689"/>
      <c r="AHQ78" s="689"/>
      <c r="AHR78" s="689"/>
      <c r="AHS78" s="689"/>
      <c r="AHT78" s="689"/>
      <c r="AHU78" s="689"/>
      <c r="AHV78" s="689"/>
      <c r="AHW78" s="689"/>
      <c r="AHX78" s="689"/>
      <c r="AHY78" s="689"/>
      <c r="AHZ78" s="689"/>
      <c r="AIA78" s="689"/>
      <c r="AIB78" s="689"/>
      <c r="AIC78" s="689"/>
      <c r="AID78" s="689"/>
      <c r="AIE78" s="689"/>
      <c r="AIF78" s="689"/>
      <c r="AIG78" s="689"/>
      <c r="AIH78" s="689"/>
      <c r="AII78" s="689"/>
      <c r="AIJ78" s="689"/>
      <c r="AIK78" s="689"/>
      <c r="AIL78" s="689"/>
      <c r="AIM78" s="689"/>
      <c r="AIN78" s="689"/>
      <c r="AIO78" s="689"/>
      <c r="AIP78" s="689"/>
      <c r="AIQ78" s="689"/>
      <c r="AIR78" s="689"/>
      <c r="AIS78" s="689"/>
      <c r="AIT78" s="689"/>
      <c r="AIU78" s="689"/>
      <c r="AIV78" s="689"/>
      <c r="AIW78" s="689"/>
      <c r="AIX78" s="689"/>
      <c r="AIY78" s="689"/>
      <c r="AIZ78" s="689"/>
      <c r="AJA78" s="689"/>
      <c r="AJB78" s="689"/>
      <c r="AJC78" s="689"/>
      <c r="AJD78" s="689"/>
      <c r="AJE78" s="689"/>
      <c r="AJF78" s="689"/>
      <c r="AJG78" s="689"/>
      <c r="AJH78" s="689"/>
      <c r="AJI78" s="689"/>
      <c r="AJJ78" s="689"/>
      <c r="AJK78" s="689"/>
      <c r="AJL78" s="689"/>
      <c r="AJM78" s="689"/>
      <c r="AJN78" s="689"/>
      <c r="AJO78" s="689"/>
      <c r="AJP78" s="689"/>
      <c r="AJQ78" s="689"/>
      <c r="AJR78" s="689"/>
      <c r="AJS78" s="689"/>
      <c r="AJT78" s="689"/>
      <c r="AJU78" s="689"/>
      <c r="AJV78" s="689"/>
      <c r="AJW78" s="689"/>
      <c r="AJX78" s="689"/>
      <c r="AJY78" s="689"/>
      <c r="AJZ78" s="689"/>
      <c r="AKA78" s="689"/>
      <c r="AKB78" s="689"/>
      <c r="AKC78" s="689"/>
      <c r="AKD78" s="689"/>
      <c r="AKE78" s="689"/>
      <c r="AKF78" s="689"/>
      <c r="AKG78" s="689"/>
      <c r="AKH78" s="689"/>
      <c r="AKI78" s="689"/>
      <c r="AKJ78" s="689"/>
      <c r="AKK78" s="689"/>
      <c r="AKL78" s="689"/>
      <c r="AKM78" s="689"/>
      <c r="AKN78" s="689"/>
      <c r="AKO78" s="689"/>
      <c r="AKP78" s="689"/>
      <c r="AKQ78" s="689"/>
      <c r="AKR78" s="689"/>
      <c r="AKS78" s="689"/>
      <c r="AKT78" s="689"/>
      <c r="AKU78" s="689"/>
      <c r="AKV78" s="689"/>
      <c r="AKW78" s="689"/>
      <c r="AKX78" s="689"/>
      <c r="AKY78" s="689"/>
      <c r="AKZ78" s="689"/>
      <c r="ALA78" s="689"/>
      <c r="ALB78" s="689"/>
      <c r="ALC78" s="689"/>
      <c r="ALD78" s="689"/>
      <c r="ALE78" s="689"/>
      <c r="ALF78" s="689"/>
      <c r="ALG78" s="689"/>
      <c r="ALH78" s="689"/>
      <c r="ALI78" s="689"/>
      <c r="ALJ78" s="689"/>
      <c r="ALK78" s="689"/>
      <c r="ALL78" s="689"/>
      <c r="ALM78" s="689"/>
      <c r="ALN78" s="689"/>
      <c r="ALO78" s="689"/>
      <c r="ALP78" s="689"/>
      <c r="ALQ78" s="689"/>
      <c r="ALR78" s="689"/>
      <c r="ALS78" s="689"/>
      <c r="ALT78" s="689"/>
      <c r="ALU78" s="689"/>
      <c r="ALV78" s="689"/>
      <c r="ALW78" s="689"/>
      <c r="ALX78" s="689"/>
      <c r="ALY78" s="689"/>
      <c r="ALZ78" s="689"/>
      <c r="AMA78" s="689"/>
      <c r="AMB78" s="689"/>
      <c r="AMC78" s="689"/>
      <c r="AMD78" s="689"/>
    </row>
    <row r="79" spans="1:1018" s="224" customFormat="1" ht="13.5" customHeight="1">
      <c r="A79" s="225">
        <f t="shared" si="2"/>
        <v>71</v>
      </c>
      <c r="B79" s="217"/>
      <c r="C79" s="241" t="s">
        <v>1239</v>
      </c>
      <c r="D79" s="217"/>
      <c r="E79" s="217"/>
      <c r="F79" s="217"/>
      <c r="G79" s="217"/>
      <c r="H79" s="677" t="s">
        <v>1240</v>
      </c>
      <c r="I79" s="678" t="s">
        <v>1241</v>
      </c>
      <c r="J79" s="677" t="s">
        <v>1242</v>
      </c>
      <c r="K79" s="678" t="s">
        <v>1243</v>
      </c>
      <c r="L79" s="677" t="s">
        <v>1244</v>
      </c>
      <c r="M79" s="690" t="s">
        <v>1245</v>
      </c>
      <c r="N79" s="690"/>
      <c r="O79" s="677"/>
      <c r="P79" s="680"/>
      <c r="Q79" s="677" t="s">
        <v>820</v>
      </c>
      <c r="R79" s="677"/>
      <c r="S79" s="677" t="s">
        <v>879</v>
      </c>
      <c r="T79" s="681"/>
      <c r="U79" s="677" t="s">
        <v>932</v>
      </c>
      <c r="V79" s="682" t="s">
        <v>864</v>
      </c>
      <c r="W79" s="682" t="s">
        <v>864</v>
      </c>
      <c r="X79" s="682" t="s">
        <v>864</v>
      </c>
      <c r="Y79" s="232"/>
      <c r="Z79" s="683"/>
      <c r="AA79" s="677" t="s">
        <v>1163</v>
      </c>
      <c r="AB79" s="684"/>
      <c r="AC79" s="677"/>
      <c r="AD79" s="681">
        <v>1</v>
      </c>
      <c r="AE79" s="681">
        <v>1</v>
      </c>
    </row>
    <row r="80" spans="1:1018" s="244" customFormat="1" ht="13.5" customHeight="1">
      <c r="A80" s="225">
        <f t="shared" si="2"/>
        <v>72</v>
      </c>
      <c r="B80" s="217"/>
      <c r="C80" s="241" t="s">
        <v>1246</v>
      </c>
      <c r="D80" s="217"/>
      <c r="E80" s="221"/>
      <c r="F80" s="222"/>
      <c r="G80" s="222"/>
      <c r="H80" s="677" t="s">
        <v>1247</v>
      </c>
      <c r="I80" s="705" t="s">
        <v>1248</v>
      </c>
      <c r="J80" s="677"/>
      <c r="K80" s="678" t="s">
        <v>1249</v>
      </c>
      <c r="L80" s="677"/>
      <c r="M80" s="677"/>
      <c r="N80" s="677"/>
      <c r="O80" s="677"/>
      <c r="P80" s="680">
        <v>1</v>
      </c>
      <c r="Q80" s="677" t="s">
        <v>820</v>
      </c>
      <c r="R80" s="677"/>
      <c r="S80" s="677" t="s">
        <v>863</v>
      </c>
      <c r="T80" s="681" t="s">
        <v>864</v>
      </c>
      <c r="U80" s="677" t="s">
        <v>1250</v>
      </c>
      <c r="V80" s="682" t="s">
        <v>864</v>
      </c>
      <c r="W80" s="682" t="s">
        <v>864</v>
      </c>
      <c r="X80" s="682" t="s">
        <v>864</v>
      </c>
      <c r="Y80" s="232"/>
      <c r="Z80" s="683"/>
      <c r="AA80" s="677" t="s">
        <v>992</v>
      </c>
      <c r="AB80" s="684"/>
      <c r="AC80" s="677"/>
      <c r="AD80" s="681">
        <v>1</v>
      </c>
      <c r="AE80" s="681">
        <v>1</v>
      </c>
    </row>
    <row r="81" spans="1:32" s="224" customFormat="1" ht="13.5" customHeight="1">
      <c r="A81" s="225">
        <f t="shared" si="2"/>
        <v>73</v>
      </c>
      <c r="B81" s="217"/>
      <c r="C81" s="217" t="s">
        <v>1637</v>
      </c>
      <c r="D81" s="217"/>
      <c r="E81" s="217"/>
      <c r="F81" s="217"/>
      <c r="G81" s="217"/>
      <c r="H81" s="677" t="s">
        <v>1638</v>
      </c>
      <c r="I81" s="678" t="s">
        <v>1253</v>
      </c>
      <c r="J81" s="677" t="s">
        <v>1227</v>
      </c>
      <c r="K81" s="678" t="s">
        <v>1639</v>
      </c>
      <c r="L81" s="677" t="s">
        <v>1254</v>
      </c>
      <c r="M81" s="677" t="s">
        <v>1255</v>
      </c>
      <c r="N81" s="677"/>
      <c r="O81" s="677"/>
      <c r="P81" s="680">
        <v>1</v>
      </c>
      <c r="Q81" s="677" t="s">
        <v>823</v>
      </c>
      <c r="R81" s="677" t="s">
        <v>864</v>
      </c>
      <c r="S81" s="243" t="s">
        <v>1639</v>
      </c>
      <c r="T81" s="681"/>
      <c r="U81" s="677"/>
      <c r="V81" s="682" t="s">
        <v>864</v>
      </c>
      <c r="W81" s="682" t="s">
        <v>864</v>
      </c>
      <c r="X81" s="710"/>
      <c r="Y81" s="232"/>
      <c r="Z81" s="683"/>
      <c r="AA81" s="677"/>
      <c r="AB81" s="684"/>
      <c r="AC81" s="677"/>
      <c r="AD81" s="681">
        <v>1</v>
      </c>
      <c r="AE81" s="681">
        <v>1</v>
      </c>
    </row>
    <row r="82" spans="1:32" s="224" customFormat="1" ht="13.5" customHeight="1">
      <c r="A82" s="225">
        <f t="shared" si="2"/>
        <v>74</v>
      </c>
      <c r="B82" s="217"/>
      <c r="C82" s="217"/>
      <c r="D82" s="703" t="s">
        <v>2620</v>
      </c>
      <c r="E82" s="241"/>
      <c r="F82" s="241"/>
      <c r="G82" s="241"/>
      <c r="H82" s="677" t="s">
        <v>1640</v>
      </c>
      <c r="I82" s="678"/>
      <c r="J82" s="677"/>
      <c r="K82" s="678" t="s">
        <v>931</v>
      </c>
      <c r="L82" s="677"/>
      <c r="M82" s="677"/>
      <c r="N82" s="677"/>
      <c r="O82" s="677"/>
      <c r="P82" s="680"/>
      <c r="Q82" s="677" t="s">
        <v>817</v>
      </c>
      <c r="R82" s="677"/>
      <c r="S82" s="677" t="s">
        <v>879</v>
      </c>
      <c r="T82" s="681"/>
      <c r="U82" s="677" t="s">
        <v>932</v>
      </c>
      <c r="V82" s="682" t="s">
        <v>864</v>
      </c>
      <c r="W82" s="682" t="s">
        <v>864</v>
      </c>
      <c r="X82" s="710"/>
      <c r="Y82" s="232"/>
      <c r="Z82" s="683"/>
      <c r="AA82" s="677"/>
      <c r="AB82" s="684"/>
      <c r="AC82" s="677"/>
      <c r="AD82" s="681"/>
      <c r="AE82" s="681"/>
    </row>
    <row r="83" spans="1:32" s="224" customFormat="1" ht="13.5" customHeight="1">
      <c r="A83" s="225">
        <f t="shared" si="2"/>
        <v>75</v>
      </c>
      <c r="B83" s="217"/>
      <c r="C83" s="217"/>
      <c r="D83" s="703" t="s">
        <v>2621</v>
      </c>
      <c r="E83" s="241"/>
      <c r="F83" s="241"/>
      <c r="G83" s="241"/>
      <c r="H83" s="677" t="s">
        <v>1641</v>
      </c>
      <c r="I83" s="678" t="s">
        <v>1642</v>
      </c>
      <c r="J83" s="677"/>
      <c r="K83" s="678" t="s">
        <v>939</v>
      </c>
      <c r="L83" s="677"/>
      <c r="M83" s="677"/>
      <c r="N83" s="677"/>
      <c r="O83" s="677"/>
      <c r="P83" s="680"/>
      <c r="Q83" s="677" t="s">
        <v>817</v>
      </c>
      <c r="R83" s="677"/>
      <c r="S83" s="677" t="s">
        <v>863</v>
      </c>
      <c r="T83" s="681"/>
      <c r="U83" s="677"/>
      <c r="V83" s="682" t="s">
        <v>864</v>
      </c>
      <c r="W83" s="682" t="s">
        <v>864</v>
      </c>
      <c r="X83" s="710"/>
      <c r="Y83" s="232"/>
      <c r="Z83" s="683"/>
      <c r="AA83" s="677"/>
      <c r="AB83" s="684"/>
      <c r="AC83" s="677"/>
      <c r="AD83" s="681"/>
      <c r="AE83" s="681"/>
    </row>
    <row r="84" spans="1:32" s="224" customFormat="1" ht="13.5" customHeight="1">
      <c r="A84" s="225">
        <f t="shared" si="2"/>
        <v>76</v>
      </c>
      <c r="B84" s="217"/>
      <c r="C84" s="241" t="s">
        <v>1643</v>
      </c>
      <c r="D84" s="217"/>
      <c r="E84" s="217"/>
      <c r="F84" s="217"/>
      <c r="G84" s="217"/>
      <c r="H84" s="677" t="s">
        <v>1257</v>
      </c>
      <c r="I84" s="678"/>
      <c r="J84" s="677" t="s">
        <v>1258</v>
      </c>
      <c r="K84" s="678"/>
      <c r="L84" s="677"/>
      <c r="M84" s="677"/>
      <c r="N84" s="677"/>
      <c r="O84" s="677"/>
      <c r="P84" s="680"/>
      <c r="Q84" s="677" t="s">
        <v>820</v>
      </c>
      <c r="R84" s="677" t="s">
        <v>864</v>
      </c>
      <c r="S84" s="243" t="s">
        <v>1258</v>
      </c>
      <c r="T84" s="681"/>
      <c r="U84" s="677"/>
      <c r="V84" s="682" t="s">
        <v>864</v>
      </c>
      <c r="W84" s="682" t="s">
        <v>864</v>
      </c>
      <c r="X84" s="682" t="s">
        <v>864</v>
      </c>
      <c r="Y84" s="232"/>
      <c r="Z84" s="683"/>
      <c r="AA84" s="677"/>
      <c r="AB84" s="684"/>
      <c r="AC84" s="677"/>
      <c r="AD84" s="681"/>
      <c r="AE84" s="681">
        <v>1</v>
      </c>
    </row>
    <row r="85" spans="1:32" s="224" customFormat="1" ht="13.5" customHeight="1">
      <c r="A85" s="225">
        <f t="shared" si="2"/>
        <v>77</v>
      </c>
      <c r="B85" s="217"/>
      <c r="C85" s="679"/>
      <c r="D85" s="679" t="s">
        <v>1259</v>
      </c>
      <c r="E85" s="219"/>
      <c r="F85" s="679"/>
      <c r="G85" s="679"/>
      <c r="H85" s="677" t="s">
        <v>1260</v>
      </c>
      <c r="I85" s="678"/>
      <c r="J85" s="677" t="s">
        <v>1261</v>
      </c>
      <c r="K85" s="678" t="s">
        <v>1262</v>
      </c>
      <c r="L85" s="677" t="s">
        <v>1263</v>
      </c>
      <c r="M85" s="677" t="s">
        <v>262</v>
      </c>
      <c r="N85" s="677"/>
      <c r="O85" s="677"/>
      <c r="P85" s="680">
        <v>1</v>
      </c>
      <c r="Q85" s="677" t="s">
        <v>820</v>
      </c>
      <c r="R85" s="677" t="s">
        <v>864</v>
      </c>
      <c r="S85" s="243" t="s">
        <v>1264</v>
      </c>
      <c r="T85" s="681"/>
      <c r="U85" s="677"/>
      <c r="V85" s="682" t="s">
        <v>864</v>
      </c>
      <c r="W85" s="682" t="s">
        <v>864</v>
      </c>
      <c r="X85" s="682" t="s">
        <v>864</v>
      </c>
      <c r="Y85" s="232"/>
      <c r="Z85" s="683"/>
      <c r="AA85" s="677"/>
      <c r="AB85" s="245" t="s">
        <v>1265</v>
      </c>
      <c r="AC85" s="677"/>
      <c r="AD85" s="681"/>
      <c r="AE85" s="681">
        <v>1</v>
      </c>
    </row>
    <row r="86" spans="1:32" s="224" customFormat="1" ht="13.5" customHeight="1">
      <c r="A86" s="225">
        <f t="shared" si="2"/>
        <v>78</v>
      </c>
      <c r="B86" s="217"/>
      <c r="C86" s="241"/>
      <c r="D86" s="241"/>
      <c r="E86" s="241" t="s">
        <v>1320</v>
      </c>
      <c r="F86" s="241"/>
      <c r="G86" s="241"/>
      <c r="H86" s="704" t="s">
        <v>1321</v>
      </c>
      <c r="I86" s="678" t="s">
        <v>1322</v>
      </c>
      <c r="J86" s="677"/>
      <c r="K86" s="678" t="s">
        <v>1323</v>
      </c>
      <c r="L86" s="677"/>
      <c r="M86" s="677"/>
      <c r="N86" s="677"/>
      <c r="O86" s="677"/>
      <c r="P86" s="680"/>
      <c r="Q86" s="677" t="s">
        <v>820</v>
      </c>
      <c r="R86" s="677"/>
      <c r="S86" s="677" t="s">
        <v>863</v>
      </c>
      <c r="T86" s="681"/>
      <c r="U86" s="677"/>
      <c r="V86" s="682" t="s">
        <v>864</v>
      </c>
      <c r="W86" s="682" t="s">
        <v>864</v>
      </c>
      <c r="X86" s="682" t="s">
        <v>864</v>
      </c>
      <c r="Y86" s="232"/>
      <c r="Z86" s="683"/>
      <c r="AA86" s="677" t="s">
        <v>1076</v>
      </c>
      <c r="AB86" s="684"/>
      <c r="AC86" s="677"/>
      <c r="AD86" s="681">
        <v>1</v>
      </c>
      <c r="AE86" s="681"/>
    </row>
    <row r="87" spans="1:32" s="224" customFormat="1" ht="13.5" customHeight="1">
      <c r="A87" s="225">
        <f t="shared" si="2"/>
        <v>79</v>
      </c>
      <c r="B87" s="217"/>
      <c r="C87" s="679"/>
      <c r="D87" s="241"/>
      <c r="E87" s="241" t="s">
        <v>1266</v>
      </c>
      <c r="F87" s="241"/>
      <c r="G87" s="241"/>
      <c r="H87" s="677" t="s">
        <v>1267</v>
      </c>
      <c r="I87" s="705" t="s">
        <v>1268</v>
      </c>
      <c r="J87" s="677"/>
      <c r="K87" s="678" t="s">
        <v>970</v>
      </c>
      <c r="L87" s="677"/>
      <c r="M87" s="677"/>
      <c r="N87" s="677"/>
      <c r="O87" s="677"/>
      <c r="P87" s="680"/>
      <c r="Q87" s="677" t="s">
        <v>820</v>
      </c>
      <c r="R87" s="677"/>
      <c r="S87" s="677" t="s">
        <v>863</v>
      </c>
      <c r="T87" s="681" t="s">
        <v>864</v>
      </c>
      <c r="U87" s="711" t="s">
        <v>1269</v>
      </c>
      <c r="V87" s="682" t="s">
        <v>864</v>
      </c>
      <c r="W87" s="682" t="s">
        <v>864</v>
      </c>
      <c r="X87" s="682" t="s">
        <v>864</v>
      </c>
      <c r="Y87" s="232"/>
      <c r="Z87" s="683"/>
      <c r="AA87" s="390" t="s">
        <v>1270</v>
      </c>
      <c r="AB87" s="684"/>
      <c r="AC87" s="677"/>
      <c r="AD87" s="681"/>
      <c r="AE87" s="681">
        <v>1</v>
      </c>
    </row>
    <row r="88" spans="1:32" ht="12" customHeight="1">
      <c r="A88" s="225">
        <f t="shared" si="2"/>
        <v>80</v>
      </c>
      <c r="C88" s="224"/>
      <c r="D88" s="224"/>
      <c r="E88" s="224" t="s">
        <v>1271</v>
      </c>
      <c r="F88" s="224"/>
      <c r="G88" s="225"/>
      <c r="H88" s="225" t="s">
        <v>1272</v>
      </c>
      <c r="I88" s="273" t="s">
        <v>1273</v>
      </c>
      <c r="J88" s="225"/>
      <c r="K88" s="678" t="s">
        <v>1120</v>
      </c>
      <c r="L88" s="677"/>
      <c r="M88" s="677"/>
      <c r="N88" s="677"/>
      <c r="O88" s="677"/>
      <c r="P88" s="680"/>
      <c r="Q88" s="677" t="s">
        <v>820</v>
      </c>
      <c r="R88" s="677"/>
      <c r="S88" s="677" t="s">
        <v>863</v>
      </c>
      <c r="U88" s="677"/>
      <c r="V88" s="274" t="s">
        <v>864</v>
      </c>
      <c r="W88" s="274" t="s">
        <v>864</v>
      </c>
      <c r="X88" s="682" t="s">
        <v>864</v>
      </c>
      <c r="Y88" s="232"/>
      <c r="AE88" s="274">
        <v>1</v>
      </c>
    </row>
    <row r="89" spans="1:32" s="224" customFormat="1" ht="13.5" customHeight="1">
      <c r="A89" s="225">
        <f t="shared" si="2"/>
        <v>81</v>
      </c>
      <c r="B89" s="217"/>
      <c r="C89" s="679"/>
      <c r="D89" s="679" t="s">
        <v>1274</v>
      </c>
      <c r="E89" s="219" t="s">
        <v>1275</v>
      </c>
      <c r="F89" s="679"/>
      <c r="G89" s="679"/>
      <c r="H89" s="677" t="s">
        <v>1644</v>
      </c>
      <c r="I89" s="678"/>
      <c r="J89" s="677"/>
      <c r="K89" s="678" t="s">
        <v>1277</v>
      </c>
      <c r="L89" s="677" t="s">
        <v>1278</v>
      </c>
      <c r="M89" s="677" t="s">
        <v>1279</v>
      </c>
      <c r="N89" s="677"/>
      <c r="O89" s="677"/>
      <c r="P89" s="680">
        <v>1</v>
      </c>
      <c r="Q89" s="677" t="s">
        <v>817</v>
      </c>
      <c r="R89" s="677" t="s">
        <v>864</v>
      </c>
      <c r="S89" s="243" t="s">
        <v>1264</v>
      </c>
      <c r="T89" s="681"/>
      <c r="U89" s="677"/>
      <c r="V89" s="682" t="s">
        <v>864</v>
      </c>
      <c r="W89" s="682" t="s">
        <v>864</v>
      </c>
      <c r="X89" s="682" t="s">
        <v>864</v>
      </c>
      <c r="Y89" s="232"/>
      <c r="Z89" s="683"/>
      <c r="AA89" s="677"/>
      <c r="AB89" s="245" t="s">
        <v>1265</v>
      </c>
      <c r="AC89" s="677"/>
      <c r="AD89" s="681"/>
      <c r="AE89" s="681">
        <v>1</v>
      </c>
    </row>
    <row r="90" spans="1:32" s="224" customFormat="1" ht="13.5" customHeight="1">
      <c r="A90" s="225">
        <f t="shared" si="2"/>
        <v>82</v>
      </c>
      <c r="B90" s="217"/>
      <c r="C90" s="679"/>
      <c r="D90" s="679" t="s">
        <v>1280</v>
      </c>
      <c r="E90" s="679"/>
      <c r="F90" s="679"/>
      <c r="G90" s="679"/>
      <c r="H90" s="677" t="s">
        <v>1281</v>
      </c>
      <c r="I90" s="678" t="s">
        <v>1282</v>
      </c>
      <c r="J90" s="677" t="s">
        <v>1283</v>
      </c>
      <c r="K90" s="678" t="s">
        <v>1284</v>
      </c>
      <c r="L90" s="677"/>
      <c r="M90" s="677"/>
      <c r="N90" s="677"/>
      <c r="O90" s="677"/>
      <c r="P90" s="680"/>
      <c r="Q90" s="677" t="s">
        <v>817</v>
      </c>
      <c r="R90" s="677"/>
      <c r="S90" s="677" t="s">
        <v>863</v>
      </c>
      <c r="T90" s="681" t="s">
        <v>864</v>
      </c>
      <c r="U90" s="677" t="s">
        <v>1222</v>
      </c>
      <c r="V90" s="682" t="s">
        <v>864</v>
      </c>
      <c r="W90" s="682" t="s">
        <v>864</v>
      </c>
      <c r="X90" s="682" t="s">
        <v>864</v>
      </c>
      <c r="Y90" s="232"/>
      <c r="Z90" s="683"/>
      <c r="AA90" s="677"/>
      <c r="AB90" s="245" t="s">
        <v>1285</v>
      </c>
      <c r="AC90" s="677"/>
      <c r="AD90" s="681"/>
      <c r="AE90" s="681">
        <v>1</v>
      </c>
      <c r="AF90" s="246"/>
    </row>
    <row r="91" spans="1:32" s="224" customFormat="1" ht="13.5" customHeight="1">
      <c r="A91" s="225">
        <f t="shared" si="2"/>
        <v>83</v>
      </c>
      <c r="B91" s="217"/>
      <c r="C91" s="679"/>
      <c r="D91" s="241" t="s">
        <v>1645</v>
      </c>
      <c r="E91" s="241"/>
      <c r="F91" s="241"/>
      <c r="G91" s="241"/>
      <c r="H91" s="677" t="s">
        <v>1287</v>
      </c>
      <c r="I91" s="678" t="s">
        <v>1288</v>
      </c>
      <c r="J91" s="677"/>
      <c r="K91" s="678" t="s">
        <v>970</v>
      </c>
      <c r="L91" s="677"/>
      <c r="M91" s="677"/>
      <c r="N91" s="677"/>
      <c r="O91" s="677"/>
      <c r="P91" s="680"/>
      <c r="Q91" s="677" t="s">
        <v>817</v>
      </c>
      <c r="R91" s="677"/>
      <c r="S91" s="677" t="s">
        <v>863</v>
      </c>
      <c r="T91" s="373"/>
      <c r="U91" s="677" t="s">
        <v>1646</v>
      </c>
      <c r="V91" s="374" t="s">
        <v>864</v>
      </c>
      <c r="W91" s="682" t="s">
        <v>864</v>
      </c>
      <c r="X91" s="682" t="s">
        <v>864</v>
      </c>
      <c r="Y91" s="232"/>
      <c r="Z91" s="379" t="s">
        <v>1289</v>
      </c>
      <c r="AA91" s="677" t="s">
        <v>1290</v>
      </c>
      <c r="AB91" s="245" t="s">
        <v>1291</v>
      </c>
      <c r="AC91" s="677"/>
      <c r="AD91" s="681"/>
      <c r="AE91" s="681">
        <v>1</v>
      </c>
      <c r="AF91" s="246"/>
    </row>
    <row r="92" spans="1:32" s="224" customFormat="1" ht="13.5" customHeight="1">
      <c r="A92" s="225">
        <f t="shared" si="2"/>
        <v>84</v>
      </c>
      <c r="B92" s="217"/>
      <c r="C92" s="679"/>
      <c r="D92" s="241" t="s">
        <v>1292</v>
      </c>
      <c r="E92" s="241"/>
      <c r="F92" s="241"/>
      <c r="G92" s="241"/>
      <c r="H92" s="677" t="s">
        <v>1293</v>
      </c>
      <c r="I92" s="678" t="s">
        <v>1294</v>
      </c>
      <c r="J92" s="677"/>
      <c r="K92" s="678" t="s">
        <v>910</v>
      </c>
      <c r="L92" s="677"/>
      <c r="M92" s="677"/>
      <c r="N92" s="677"/>
      <c r="O92" s="677"/>
      <c r="P92" s="680"/>
      <c r="Q92" s="677" t="s">
        <v>817</v>
      </c>
      <c r="R92" s="677"/>
      <c r="S92" s="677" t="s">
        <v>863</v>
      </c>
      <c r="T92" s="373"/>
      <c r="U92" s="677" t="s">
        <v>1647</v>
      </c>
      <c r="V92" s="374" t="s">
        <v>864</v>
      </c>
      <c r="W92" s="682" t="s">
        <v>864</v>
      </c>
      <c r="X92" s="682" t="s">
        <v>864</v>
      </c>
      <c r="Y92" s="232"/>
      <c r="Z92" s="386" t="s">
        <v>1295</v>
      </c>
      <c r="AA92" s="677" t="s">
        <v>1290</v>
      </c>
      <c r="AB92" s="684"/>
      <c r="AC92" s="677"/>
      <c r="AD92" s="681"/>
      <c r="AE92" s="681">
        <v>1</v>
      </c>
      <c r="AF92" s="246"/>
    </row>
    <row r="93" spans="1:32" s="224" customFormat="1" ht="13.5" customHeight="1">
      <c r="A93" s="225">
        <f t="shared" si="2"/>
        <v>85</v>
      </c>
      <c r="B93" s="217"/>
      <c r="C93" s="679"/>
      <c r="D93" s="679" t="s">
        <v>1296</v>
      </c>
      <c r="E93" s="679"/>
      <c r="F93" s="679"/>
      <c r="G93" s="679"/>
      <c r="H93" s="677" t="s">
        <v>1297</v>
      </c>
      <c r="I93" s="678" t="s">
        <v>1298</v>
      </c>
      <c r="J93" s="677" t="s">
        <v>939</v>
      </c>
      <c r="K93" s="678" t="s">
        <v>939</v>
      </c>
      <c r="L93" s="677" t="s">
        <v>1299</v>
      </c>
      <c r="M93" s="677" t="s">
        <v>1300</v>
      </c>
      <c r="N93" s="677"/>
      <c r="O93" s="677"/>
      <c r="P93" s="680">
        <v>1</v>
      </c>
      <c r="Q93" s="677" t="s">
        <v>817</v>
      </c>
      <c r="R93" s="677"/>
      <c r="S93" s="677" t="s">
        <v>863</v>
      </c>
      <c r="T93" s="681"/>
      <c r="U93" s="255"/>
      <c r="V93" s="682" t="s">
        <v>864</v>
      </c>
      <c r="W93" s="682" t="s">
        <v>864</v>
      </c>
      <c r="X93" s="682" t="s">
        <v>864</v>
      </c>
      <c r="Y93" s="232"/>
      <c r="Z93" s="683"/>
      <c r="AA93" s="677"/>
      <c r="AB93" s="684"/>
      <c r="AC93" s="677"/>
      <c r="AD93" s="681"/>
      <c r="AE93" s="681">
        <v>1</v>
      </c>
    </row>
    <row r="94" spans="1:32" s="224" customFormat="1" ht="13.5" customHeight="1">
      <c r="A94" s="225">
        <f t="shared" si="2"/>
        <v>86</v>
      </c>
      <c r="B94" s="217"/>
      <c r="C94" s="679"/>
      <c r="D94" s="241" t="s">
        <v>1301</v>
      </c>
      <c r="E94" s="679"/>
      <c r="F94" s="241"/>
      <c r="G94" s="241"/>
      <c r="H94" s="677"/>
      <c r="I94" s="678"/>
      <c r="J94" s="677" t="s">
        <v>1302</v>
      </c>
      <c r="K94" s="678" t="s">
        <v>1303</v>
      </c>
      <c r="L94" s="677"/>
      <c r="M94" s="677"/>
      <c r="N94" s="677"/>
      <c r="O94" s="677"/>
      <c r="P94" s="680"/>
      <c r="Q94" s="677" t="s">
        <v>817</v>
      </c>
      <c r="R94" s="677" t="s">
        <v>864</v>
      </c>
      <c r="S94" s="677" t="s">
        <v>1303</v>
      </c>
      <c r="T94" s="681"/>
      <c r="U94" s="677"/>
      <c r="V94" s="682" t="s">
        <v>864</v>
      </c>
      <c r="W94" s="682" t="s">
        <v>864</v>
      </c>
      <c r="X94" s="682" t="s">
        <v>864</v>
      </c>
      <c r="Y94" s="232"/>
      <c r="Z94" s="683"/>
      <c r="AA94" s="677"/>
      <c r="AB94" s="684"/>
      <c r="AC94" s="677"/>
      <c r="AD94" s="681">
        <v>1</v>
      </c>
      <c r="AE94" s="681">
        <v>1</v>
      </c>
    </row>
    <row r="95" spans="1:32" s="224" customFormat="1" ht="13.5" customHeight="1">
      <c r="A95" s="225">
        <f t="shared" si="2"/>
        <v>87</v>
      </c>
      <c r="B95" s="217"/>
      <c r="C95" s="679"/>
      <c r="D95" s="679"/>
      <c r="E95" s="679" t="s">
        <v>1304</v>
      </c>
      <c r="F95" s="679"/>
      <c r="G95" s="679"/>
      <c r="H95" s="677" t="s">
        <v>1305</v>
      </c>
      <c r="I95" s="678" t="s">
        <v>1306</v>
      </c>
      <c r="J95" s="677"/>
      <c r="K95" s="678" t="s">
        <v>1087</v>
      </c>
      <c r="L95" s="677" t="s">
        <v>1307</v>
      </c>
      <c r="M95" s="677" t="s">
        <v>1308</v>
      </c>
      <c r="N95" s="677"/>
      <c r="O95" s="677"/>
      <c r="P95" s="680"/>
      <c r="Q95" s="677" t="s">
        <v>820</v>
      </c>
      <c r="R95" s="677"/>
      <c r="S95" s="677" t="s">
        <v>863</v>
      </c>
      <c r="T95" s="681"/>
      <c r="U95" s="677" t="s">
        <v>1309</v>
      </c>
      <c r="V95" s="682" t="s">
        <v>864</v>
      </c>
      <c r="W95" s="682" t="s">
        <v>864</v>
      </c>
      <c r="X95" s="682" t="s">
        <v>864</v>
      </c>
      <c r="Y95" s="232"/>
      <c r="Z95" s="683"/>
      <c r="AA95" s="677"/>
      <c r="AB95" s="684"/>
      <c r="AC95" s="677"/>
      <c r="AD95" s="681">
        <v>1</v>
      </c>
      <c r="AE95" s="681">
        <v>1</v>
      </c>
    </row>
    <row r="96" spans="1:32" s="224" customFormat="1" ht="13.5" customHeight="1">
      <c r="A96" s="225">
        <f t="shared" si="2"/>
        <v>88</v>
      </c>
      <c r="B96" s="217"/>
      <c r="C96" s="679"/>
      <c r="D96" s="241"/>
      <c r="E96" s="679" t="s">
        <v>1104</v>
      </c>
      <c r="F96" s="221"/>
      <c r="G96" s="221"/>
      <c r="H96" s="677" t="s">
        <v>1310</v>
      </c>
      <c r="I96" s="677" t="s">
        <v>1134</v>
      </c>
      <c r="J96" s="677"/>
      <c r="K96" s="678" t="s">
        <v>1311</v>
      </c>
      <c r="L96" s="677"/>
      <c r="M96" s="677"/>
      <c r="N96" s="677"/>
      <c r="O96" s="677"/>
      <c r="P96" s="680"/>
      <c r="Q96" s="677" t="s">
        <v>817</v>
      </c>
      <c r="R96" s="677"/>
      <c r="S96" s="677" t="s">
        <v>863</v>
      </c>
      <c r="T96" s="681"/>
      <c r="U96" s="677"/>
      <c r="V96" s="682" t="s">
        <v>864</v>
      </c>
      <c r="W96" s="682" t="s">
        <v>864</v>
      </c>
      <c r="X96" s="682" t="s">
        <v>864</v>
      </c>
      <c r="Y96" s="232"/>
      <c r="Z96" s="683"/>
      <c r="AA96" s="677"/>
      <c r="AB96" s="684"/>
      <c r="AC96" s="677"/>
      <c r="AD96" s="681">
        <v>1</v>
      </c>
      <c r="AE96" s="681">
        <v>1</v>
      </c>
    </row>
    <row r="97" spans="1:1018" s="244" customFormat="1" ht="14.25" customHeight="1">
      <c r="A97" s="225">
        <f t="shared" si="2"/>
        <v>89</v>
      </c>
      <c r="B97" s="217"/>
      <c r="C97" s="221"/>
      <c r="D97" s="221"/>
      <c r="E97" s="679" t="s">
        <v>1312</v>
      </c>
      <c r="F97" s="221"/>
      <c r="G97" s="221"/>
      <c r="H97" s="677" t="s">
        <v>1313</v>
      </c>
      <c r="I97" s="678" t="s">
        <v>1314</v>
      </c>
      <c r="J97" s="677"/>
      <c r="K97" s="678" t="s">
        <v>1315</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24" customFormat="1" ht="13.5" customHeight="1">
      <c r="A98" s="225">
        <f t="shared" si="2"/>
        <v>90</v>
      </c>
      <c r="B98" s="217"/>
      <c r="C98" s="241" t="s">
        <v>1328</v>
      </c>
      <c r="D98" s="217" t="s">
        <v>1329</v>
      </c>
      <c r="E98" s="247"/>
      <c r="F98" s="217"/>
      <c r="G98" s="217"/>
      <c r="H98" s="677" t="s">
        <v>1330</v>
      </c>
      <c r="I98" s="678"/>
      <c r="J98" s="677" t="s">
        <v>1331</v>
      </c>
      <c r="K98" s="678" t="s">
        <v>1054</v>
      </c>
      <c r="L98" s="677" t="s">
        <v>1332</v>
      </c>
      <c r="M98" s="677" t="s">
        <v>1333</v>
      </c>
      <c r="N98" s="677"/>
      <c r="O98" s="677"/>
      <c r="P98" s="680"/>
      <c r="Q98" s="677" t="s">
        <v>820</v>
      </c>
      <c r="R98" s="677" t="s">
        <v>864</v>
      </c>
      <c r="S98" s="243" t="s">
        <v>1054</v>
      </c>
      <c r="T98" s="282"/>
      <c r="U98" s="677"/>
      <c r="V98" s="682" t="s">
        <v>864</v>
      </c>
      <c r="W98" s="682"/>
      <c r="X98" s="682"/>
      <c r="Y98" s="232"/>
      <c r="Z98" s="248"/>
      <c r="AA98" s="677"/>
      <c r="AB98" s="684"/>
      <c r="AC98" s="677"/>
      <c r="AD98" s="681">
        <v>1</v>
      </c>
      <c r="AE98" s="681">
        <v>1</v>
      </c>
    </row>
    <row r="99" spans="1:1018" s="224" customFormat="1" ht="13.5" customHeight="1">
      <c r="A99" s="225">
        <f t="shared" si="2"/>
        <v>91</v>
      </c>
      <c r="B99" s="217"/>
      <c r="C99" s="241" t="s">
        <v>972</v>
      </c>
      <c r="D99" s="217" t="s">
        <v>1334</v>
      </c>
      <c r="E99" s="217"/>
      <c r="F99" s="217"/>
      <c r="G99" s="217"/>
      <c r="H99" s="677" t="s">
        <v>1335</v>
      </c>
      <c r="I99" s="678"/>
      <c r="J99" s="677" t="s">
        <v>974</v>
      </c>
      <c r="K99" s="678" t="s">
        <v>975</v>
      </c>
      <c r="L99" s="677"/>
      <c r="M99" s="677"/>
      <c r="N99" s="677"/>
      <c r="O99" s="677"/>
      <c r="P99" s="680"/>
      <c r="Q99" s="677" t="s">
        <v>820</v>
      </c>
      <c r="R99" s="677" t="s">
        <v>864</v>
      </c>
      <c r="S99" s="243" t="s">
        <v>975</v>
      </c>
      <c r="T99" s="681"/>
      <c r="U99" s="677"/>
      <c r="V99" s="682" t="s">
        <v>864</v>
      </c>
      <c r="W99" s="682"/>
      <c r="X99" s="682"/>
      <c r="Y99" s="232"/>
      <c r="Z99" s="683"/>
      <c r="AA99" s="677"/>
      <c r="AB99" s="684"/>
      <c r="AC99" s="677"/>
      <c r="AD99" s="681">
        <v>1</v>
      </c>
      <c r="AE99" s="681">
        <v>1</v>
      </c>
    </row>
    <row r="100" spans="1:1018" s="224" customFormat="1" ht="13.5" customHeight="1">
      <c r="A100" s="225">
        <f t="shared" si="2"/>
        <v>92</v>
      </c>
      <c r="B100" s="217"/>
      <c r="C100" s="241" t="s">
        <v>1336</v>
      </c>
      <c r="D100" s="217"/>
      <c r="E100" s="217"/>
      <c r="F100" s="217"/>
      <c r="G100" s="217"/>
      <c r="H100" s="677" t="s">
        <v>1337</v>
      </c>
      <c r="I100" s="678"/>
      <c r="J100" s="677" t="s">
        <v>1338</v>
      </c>
      <c r="K100" s="678" t="s">
        <v>1338</v>
      </c>
      <c r="L100" s="677"/>
      <c r="M100" s="677"/>
      <c r="N100" s="677"/>
      <c r="O100" s="677"/>
      <c r="P100" s="680"/>
      <c r="Q100" s="677" t="s">
        <v>820</v>
      </c>
      <c r="R100" s="677" t="s">
        <v>864</v>
      </c>
      <c r="S100" s="243" t="s">
        <v>1338</v>
      </c>
      <c r="T100" s="681"/>
      <c r="U100" s="677"/>
      <c r="V100" s="682" t="s">
        <v>864</v>
      </c>
      <c r="W100" s="682" t="s">
        <v>864</v>
      </c>
      <c r="X100" s="688"/>
      <c r="Y100" s="232"/>
      <c r="Z100" s="683"/>
      <c r="AA100" s="677"/>
      <c r="AB100" s="684"/>
      <c r="AC100" s="677"/>
      <c r="AD100" s="681">
        <v>1</v>
      </c>
      <c r="AE100" s="681">
        <v>1</v>
      </c>
    </row>
    <row r="101" spans="1:1018" s="224" customFormat="1" ht="13.5" customHeight="1">
      <c r="A101" s="225">
        <f t="shared" si="2"/>
        <v>93</v>
      </c>
      <c r="B101" s="217"/>
      <c r="C101" s="241"/>
      <c r="D101" s="217" t="s">
        <v>1339</v>
      </c>
      <c r="E101" s="217"/>
      <c r="F101" s="241"/>
      <c r="G101" s="241"/>
      <c r="H101" s="677" t="s">
        <v>1340</v>
      </c>
      <c r="I101" s="705" t="s">
        <v>1341</v>
      </c>
      <c r="J101" s="677" t="s">
        <v>1342</v>
      </c>
      <c r="K101" s="678"/>
      <c r="L101" s="677"/>
      <c r="M101" s="677"/>
      <c r="N101" s="677"/>
      <c r="O101" s="677"/>
      <c r="P101" s="680"/>
      <c r="Q101" s="677" t="s">
        <v>820</v>
      </c>
      <c r="R101" s="677"/>
      <c r="S101" s="677" t="s">
        <v>863</v>
      </c>
      <c r="T101" s="681"/>
      <c r="U101" s="677"/>
      <c r="V101" s="682" t="s">
        <v>864</v>
      </c>
      <c r="W101" s="682" t="s">
        <v>864</v>
      </c>
      <c r="X101" s="688"/>
      <c r="Y101" s="232"/>
      <c r="Z101" s="683"/>
      <c r="AA101" s="677" t="s">
        <v>1076</v>
      </c>
      <c r="AB101" s="684"/>
      <c r="AC101" s="677"/>
      <c r="AD101" s="681"/>
      <c r="AE101" s="681">
        <v>1</v>
      </c>
    </row>
    <row r="102" spans="1:1018" s="224" customFormat="1" ht="13.5" customHeight="1">
      <c r="A102" s="225">
        <f t="shared" si="2"/>
        <v>94</v>
      </c>
      <c r="B102" s="217"/>
      <c r="C102" s="241"/>
      <c r="D102" s="217" t="s">
        <v>1343</v>
      </c>
      <c r="E102" s="217"/>
      <c r="F102" s="241"/>
      <c r="G102" s="241"/>
      <c r="H102" s="677" t="s">
        <v>1344</v>
      </c>
      <c r="I102" s="678" t="s">
        <v>1345</v>
      </c>
      <c r="J102" s="677" t="s">
        <v>1346</v>
      </c>
      <c r="K102" s="678"/>
      <c r="L102" s="677"/>
      <c r="M102" s="677"/>
      <c r="N102" s="677"/>
      <c r="O102" s="677"/>
      <c r="P102" s="680"/>
      <c r="Q102" s="677" t="s">
        <v>820</v>
      </c>
      <c r="R102" s="677"/>
      <c r="S102" s="677" t="s">
        <v>863</v>
      </c>
      <c r="T102" s="681"/>
      <c r="U102" s="677"/>
      <c r="V102" s="682" t="s">
        <v>864</v>
      </c>
      <c r="W102" s="682" t="s">
        <v>864</v>
      </c>
      <c r="X102" s="688"/>
      <c r="Y102" s="232"/>
      <c r="Z102" s="683"/>
      <c r="AA102" s="677" t="s">
        <v>1347</v>
      </c>
      <c r="AB102" s="684"/>
      <c r="AC102" s="677"/>
      <c r="AD102" s="681"/>
      <c r="AE102" s="681">
        <v>1</v>
      </c>
    </row>
    <row r="103" spans="1:1018" s="224" customFormat="1" ht="13.5" customHeight="1">
      <c r="A103" s="225">
        <f t="shared" si="2"/>
        <v>95</v>
      </c>
      <c r="B103" s="217"/>
      <c r="C103" s="241"/>
      <c r="D103" s="241" t="s">
        <v>1348</v>
      </c>
      <c r="E103" s="241"/>
      <c r="F103" s="241"/>
      <c r="G103" s="241"/>
      <c r="H103" s="677" t="s">
        <v>1349</v>
      </c>
      <c r="I103" s="678" t="s">
        <v>1350</v>
      </c>
      <c r="J103" s="677" t="s">
        <v>1351</v>
      </c>
      <c r="K103" s="678" t="s">
        <v>1352</v>
      </c>
      <c r="L103" s="677"/>
      <c r="M103" s="677"/>
      <c r="N103" s="677"/>
      <c r="O103" s="677"/>
      <c r="P103" s="680"/>
      <c r="Q103" s="677" t="s">
        <v>817</v>
      </c>
      <c r="R103" s="677"/>
      <c r="S103" s="677" t="s">
        <v>863</v>
      </c>
      <c r="T103" s="681"/>
      <c r="U103" s="677"/>
      <c r="V103" s="682" t="s">
        <v>864</v>
      </c>
      <c r="W103" s="682" t="s">
        <v>864</v>
      </c>
      <c r="X103" s="682"/>
      <c r="Y103" s="232"/>
      <c r="Z103" s="683"/>
      <c r="AA103" s="677"/>
      <c r="AB103" s="684"/>
      <c r="AC103" s="677"/>
      <c r="AD103" s="681"/>
      <c r="AE103" s="681">
        <v>1</v>
      </c>
    </row>
    <row r="104" spans="1:1018" s="224" customFormat="1" ht="13.5" customHeight="1">
      <c r="A104" s="225">
        <f t="shared" si="2"/>
        <v>96</v>
      </c>
      <c r="B104" s="217"/>
      <c r="C104" s="241"/>
      <c r="D104" s="217" t="s">
        <v>1353</v>
      </c>
      <c r="E104" s="219" t="s">
        <v>1275</v>
      </c>
      <c r="F104" s="217"/>
      <c r="G104" s="217"/>
      <c r="H104" s="677" t="s">
        <v>1354</v>
      </c>
      <c r="I104" s="686"/>
      <c r="J104" s="677" t="s">
        <v>1355</v>
      </c>
      <c r="K104" s="678" t="s">
        <v>1356</v>
      </c>
      <c r="L104" s="677"/>
      <c r="M104" s="677"/>
      <c r="N104" s="677"/>
      <c r="O104" s="677"/>
      <c r="P104" s="680"/>
      <c r="Q104" s="677" t="s">
        <v>817</v>
      </c>
      <c r="R104" s="677" t="s">
        <v>864</v>
      </c>
      <c r="S104" s="243" t="s">
        <v>1264</v>
      </c>
      <c r="T104" s="681"/>
      <c r="U104" s="677"/>
      <c r="V104" s="682" t="s">
        <v>864</v>
      </c>
      <c r="W104" s="682" t="s">
        <v>864</v>
      </c>
      <c r="X104" s="682"/>
      <c r="Y104" s="232"/>
      <c r="Z104" s="683"/>
      <c r="AA104" s="677"/>
      <c r="AB104" s="684"/>
      <c r="AC104" s="677"/>
      <c r="AD104" s="681">
        <v>1</v>
      </c>
      <c r="AE104" s="681">
        <v>1</v>
      </c>
    </row>
    <row r="105" spans="1:1018" s="224" customFormat="1" ht="13.5" customHeight="1">
      <c r="A105" s="225">
        <f t="shared" ref="A105:A136" si="3">ROW()-8</f>
        <v>97</v>
      </c>
      <c r="B105" s="217"/>
      <c r="C105" s="241"/>
      <c r="D105" s="217" t="s">
        <v>1357</v>
      </c>
      <c r="E105" s="241"/>
      <c r="F105" s="241"/>
      <c r="G105" s="241"/>
      <c r="H105" s="677" t="s">
        <v>1358</v>
      </c>
      <c r="I105" s="678" t="s">
        <v>1359</v>
      </c>
      <c r="J105" s="677" t="s">
        <v>1360</v>
      </c>
      <c r="K105" s="678"/>
      <c r="L105" s="677" t="s">
        <v>1361</v>
      </c>
      <c r="M105" s="677" t="s">
        <v>1362</v>
      </c>
      <c r="N105" s="677"/>
      <c r="O105" s="677"/>
      <c r="P105" s="680"/>
      <c r="Q105" s="677" t="s">
        <v>817</v>
      </c>
      <c r="R105" s="677"/>
      <c r="S105" s="677" t="s">
        <v>863</v>
      </c>
      <c r="T105" s="681"/>
      <c r="U105" s="677"/>
      <c r="V105" s="682" t="s">
        <v>864</v>
      </c>
      <c r="W105" s="682" t="s">
        <v>864</v>
      </c>
      <c r="X105" s="682"/>
      <c r="Y105" s="232"/>
      <c r="Z105" s="683"/>
      <c r="AA105" s="677"/>
      <c r="AB105" s="684"/>
      <c r="AC105" s="677"/>
      <c r="AD105" s="681">
        <v>1</v>
      </c>
      <c r="AE105" s="681">
        <v>1</v>
      </c>
    </row>
    <row r="106" spans="1:1018" s="251" customFormat="1" ht="13.5" customHeight="1">
      <c r="A106" s="225">
        <f t="shared" si="3"/>
        <v>98</v>
      </c>
      <c r="B106" s="217"/>
      <c r="C106" s="241" t="s">
        <v>1363</v>
      </c>
      <c r="D106" s="679"/>
      <c r="E106" s="250"/>
      <c r="F106" s="250"/>
      <c r="G106" s="250"/>
      <c r="H106" s="677" t="s">
        <v>1364</v>
      </c>
      <c r="I106" s="678"/>
      <c r="J106" s="677" t="s">
        <v>1365</v>
      </c>
      <c r="K106" s="678" t="s">
        <v>1366</v>
      </c>
      <c r="L106" s="677"/>
      <c r="M106" s="677"/>
      <c r="N106" s="677"/>
      <c r="O106" s="677"/>
      <c r="P106" s="680"/>
      <c r="Q106" s="677" t="s">
        <v>823</v>
      </c>
      <c r="R106" s="677" t="s">
        <v>864</v>
      </c>
      <c r="S106" s="243" t="s">
        <v>1366</v>
      </c>
      <c r="T106" s="282"/>
      <c r="U106" s="677"/>
      <c r="V106" s="682" t="s">
        <v>864</v>
      </c>
      <c r="W106" s="682" t="s">
        <v>864</v>
      </c>
      <c r="X106" s="710" t="s">
        <v>864</v>
      </c>
      <c r="Y106" s="232"/>
      <c r="Z106" s="248"/>
      <c r="AA106" s="677"/>
      <c r="AB106" s="684"/>
      <c r="AC106" s="677"/>
      <c r="AD106" s="681">
        <v>1</v>
      </c>
      <c r="AE106" s="681">
        <v>1</v>
      </c>
      <c r="AMD106" s="224"/>
    </row>
    <row r="107" spans="1:1018" s="251" customFormat="1" ht="13.5" customHeight="1">
      <c r="A107" s="225">
        <f t="shared" si="3"/>
        <v>99</v>
      </c>
      <c r="B107" s="217"/>
      <c r="C107" s="241"/>
      <c r="D107" s="679" t="s">
        <v>1367</v>
      </c>
      <c r="E107" s="679"/>
      <c r="F107" s="241"/>
      <c r="G107" s="241"/>
      <c r="H107" s="677" t="s">
        <v>1368</v>
      </c>
      <c r="I107" s="678" t="s">
        <v>1369</v>
      </c>
      <c r="J107" s="677" t="s">
        <v>1370</v>
      </c>
      <c r="K107" s="678" t="s">
        <v>1371</v>
      </c>
      <c r="L107" s="677"/>
      <c r="M107" s="677"/>
      <c r="N107" s="677"/>
      <c r="O107" s="677"/>
      <c r="P107" s="680"/>
      <c r="Q107" s="677" t="s">
        <v>817</v>
      </c>
      <c r="R107" s="677"/>
      <c r="S107" s="677" t="s">
        <v>863</v>
      </c>
      <c r="T107" s="681" t="s">
        <v>864</v>
      </c>
      <c r="U107" s="677"/>
      <c r="V107" s="682" t="s">
        <v>864</v>
      </c>
      <c r="W107" s="682" t="s">
        <v>864</v>
      </c>
      <c r="X107" s="710" t="s">
        <v>864</v>
      </c>
      <c r="Y107" s="232"/>
      <c r="Z107" s="683"/>
      <c r="AA107" s="677" t="s">
        <v>1015</v>
      </c>
      <c r="AB107" s="684"/>
      <c r="AC107" s="677"/>
      <c r="AD107" s="681">
        <v>1</v>
      </c>
      <c r="AE107" s="681">
        <v>1</v>
      </c>
      <c r="AMD107" s="224"/>
    </row>
    <row r="108" spans="1:1018" s="251" customFormat="1" ht="13.5" customHeight="1">
      <c r="A108" s="225">
        <f t="shared" si="3"/>
        <v>100</v>
      </c>
      <c r="B108" s="217"/>
      <c r="C108" s="241"/>
      <c r="D108" s="679" t="s">
        <v>1372</v>
      </c>
      <c r="E108" s="679"/>
      <c r="F108" s="241"/>
      <c r="G108" s="241"/>
      <c r="H108" s="677" t="s">
        <v>1373</v>
      </c>
      <c r="I108" s="678" t="s">
        <v>1374</v>
      </c>
      <c r="J108" s="677" t="s">
        <v>1375</v>
      </c>
      <c r="K108" s="678"/>
      <c r="L108" s="677"/>
      <c r="M108" s="677"/>
      <c r="N108" s="677"/>
      <c r="O108" s="677"/>
      <c r="P108" s="680"/>
      <c r="Q108" s="677" t="s">
        <v>817</v>
      </c>
      <c r="R108" s="677"/>
      <c r="S108" s="677" t="s">
        <v>863</v>
      </c>
      <c r="T108" s="681"/>
      <c r="U108" s="677"/>
      <c r="V108" s="682" t="s">
        <v>864</v>
      </c>
      <c r="W108" s="682" t="s">
        <v>864</v>
      </c>
      <c r="X108" s="710" t="s">
        <v>864</v>
      </c>
      <c r="Y108" s="232"/>
      <c r="Z108" s="683"/>
      <c r="AA108" s="677"/>
      <c r="AB108" s="684"/>
      <c r="AC108" s="677"/>
      <c r="AD108" s="681">
        <v>1</v>
      </c>
      <c r="AE108" s="681">
        <v>1</v>
      </c>
      <c r="AMD108" s="224"/>
    </row>
    <row r="109" spans="1:1018" s="251" customFormat="1" ht="13.5" customHeight="1">
      <c r="A109" s="225">
        <f t="shared" si="3"/>
        <v>101</v>
      </c>
      <c r="B109" s="217"/>
      <c r="C109" s="241"/>
      <c r="D109" s="679" t="s">
        <v>1376</v>
      </c>
      <c r="E109" s="679"/>
      <c r="F109" s="241"/>
      <c r="G109" s="241"/>
      <c r="H109" s="677" t="s">
        <v>1377</v>
      </c>
      <c r="I109" s="678" t="s">
        <v>1378</v>
      </c>
      <c r="J109" s="677" t="s">
        <v>1379</v>
      </c>
      <c r="K109" s="678"/>
      <c r="L109" s="677"/>
      <c r="M109" s="677"/>
      <c r="N109" s="677"/>
      <c r="O109" s="677"/>
      <c r="P109" s="680"/>
      <c r="Q109" s="677" t="s">
        <v>817</v>
      </c>
      <c r="R109" s="677"/>
      <c r="S109" s="677" t="s">
        <v>1380</v>
      </c>
      <c r="T109" s="681"/>
      <c r="U109" s="677"/>
      <c r="V109" s="682" t="s">
        <v>864</v>
      </c>
      <c r="W109" s="682" t="s">
        <v>864</v>
      </c>
      <c r="X109" s="710" t="s">
        <v>864</v>
      </c>
      <c r="Y109" s="232"/>
      <c r="Z109" s="683"/>
      <c r="AA109" s="677"/>
      <c r="AB109" s="684"/>
      <c r="AC109" s="677"/>
      <c r="AD109" s="681">
        <v>1</v>
      </c>
      <c r="AE109" s="681">
        <v>1</v>
      </c>
      <c r="AMD109" s="224"/>
    </row>
    <row r="110" spans="1:1018" s="251" customFormat="1" ht="13.5" customHeight="1">
      <c r="A110" s="225">
        <f t="shared" si="3"/>
        <v>102</v>
      </c>
      <c r="B110" s="217"/>
      <c r="C110" s="241"/>
      <c r="D110" s="679" t="s">
        <v>875</v>
      </c>
      <c r="E110" s="679"/>
      <c r="F110" s="241"/>
      <c r="G110" s="241"/>
      <c r="H110" s="677" t="s">
        <v>1381</v>
      </c>
      <c r="I110" s="706" t="s">
        <v>1382</v>
      </c>
      <c r="J110" s="677" t="s">
        <v>875</v>
      </c>
      <c r="K110" s="678"/>
      <c r="L110" s="677"/>
      <c r="M110" s="677"/>
      <c r="N110" s="677"/>
      <c r="O110" s="677"/>
      <c r="P110" s="680"/>
      <c r="Q110" s="677" t="s">
        <v>820</v>
      </c>
      <c r="R110" s="677"/>
      <c r="S110" s="677" t="s">
        <v>863</v>
      </c>
      <c r="T110" s="681"/>
      <c r="U110" s="677"/>
      <c r="V110" s="682" t="s">
        <v>864</v>
      </c>
      <c r="W110" s="682" t="s">
        <v>864</v>
      </c>
      <c r="X110" s="710" t="s">
        <v>864</v>
      </c>
      <c r="Y110" s="232"/>
      <c r="Z110" s="683"/>
      <c r="AA110" s="677"/>
      <c r="AB110" s="684"/>
      <c r="AC110" s="677"/>
      <c r="AD110" s="681">
        <v>1</v>
      </c>
      <c r="AE110" s="681">
        <v>1</v>
      </c>
      <c r="AMD110" s="224"/>
    </row>
    <row r="111" spans="1:1018" s="251" customFormat="1" ht="13.5" customHeight="1">
      <c r="A111" s="225">
        <f t="shared" si="3"/>
        <v>103</v>
      </c>
      <c r="B111" s="217"/>
      <c r="C111" s="241"/>
      <c r="D111" s="679" t="s">
        <v>1383</v>
      </c>
      <c r="E111" s="679"/>
      <c r="F111" s="241"/>
      <c r="G111" s="241"/>
      <c r="H111" s="677" t="s">
        <v>1384</v>
      </c>
      <c r="I111" s="678"/>
      <c r="J111" s="677" t="s">
        <v>1385</v>
      </c>
      <c r="K111" s="678"/>
      <c r="L111" s="677"/>
      <c r="M111" s="677"/>
      <c r="N111" s="677"/>
      <c r="O111" s="677"/>
      <c r="P111" s="680"/>
      <c r="Q111" s="677" t="s">
        <v>817</v>
      </c>
      <c r="R111" s="677"/>
      <c r="S111" s="677" t="s">
        <v>863</v>
      </c>
      <c r="T111" s="681"/>
      <c r="U111" s="677"/>
      <c r="V111" s="682" t="s">
        <v>864</v>
      </c>
      <c r="W111" s="682" t="s">
        <v>864</v>
      </c>
      <c r="X111" s="710" t="s">
        <v>864</v>
      </c>
      <c r="Y111" s="232"/>
      <c r="Z111" s="683"/>
      <c r="AA111" s="677"/>
      <c r="AB111" s="684"/>
      <c r="AC111" s="677"/>
      <c r="AD111" s="681">
        <v>1</v>
      </c>
      <c r="AE111" s="681">
        <v>1</v>
      </c>
      <c r="AMD111" s="224"/>
    </row>
    <row r="112" spans="1:1018" s="251" customFormat="1" ht="13" customHeight="1">
      <c r="A112" s="225">
        <f t="shared" si="3"/>
        <v>104</v>
      </c>
      <c r="B112" s="217"/>
      <c r="C112" s="241"/>
      <c r="D112" s="679" t="s">
        <v>1386</v>
      </c>
      <c r="E112" s="679"/>
      <c r="F112" s="241"/>
      <c r="G112" s="241"/>
      <c r="H112" s="677" t="s">
        <v>1387</v>
      </c>
      <c r="I112" s="678"/>
      <c r="J112" s="677" t="s">
        <v>1388</v>
      </c>
      <c r="K112" s="678"/>
      <c r="L112" s="677"/>
      <c r="M112" s="677"/>
      <c r="N112" s="677"/>
      <c r="O112" s="677"/>
      <c r="P112" s="680"/>
      <c r="Q112" s="677" t="s">
        <v>817</v>
      </c>
      <c r="R112" s="677"/>
      <c r="S112" s="677" t="s">
        <v>863</v>
      </c>
      <c r="T112" s="681"/>
      <c r="U112" s="677"/>
      <c r="V112" s="682" t="s">
        <v>864</v>
      </c>
      <c r="W112" s="682" t="s">
        <v>864</v>
      </c>
      <c r="X112" s="710" t="s">
        <v>864</v>
      </c>
      <c r="Y112" s="232"/>
      <c r="Z112" s="683"/>
      <c r="AA112" s="677"/>
      <c r="AB112" s="684"/>
      <c r="AC112" s="677"/>
      <c r="AD112" s="681">
        <v>1</v>
      </c>
      <c r="AE112" s="681">
        <v>1</v>
      </c>
      <c r="AMD112" s="224"/>
    </row>
    <row r="113" spans="1:31" s="224" customFormat="1" ht="13.5" customHeight="1">
      <c r="A113" s="225">
        <f t="shared" si="3"/>
        <v>105</v>
      </c>
      <c r="B113" s="217" t="s">
        <v>1389</v>
      </c>
      <c r="C113" s="216"/>
      <c r="D113" s="241"/>
      <c r="E113" s="241"/>
      <c r="F113" s="241"/>
      <c r="G113" s="241"/>
      <c r="H113" s="708" t="s">
        <v>1648</v>
      </c>
      <c r="I113" s="709" t="s">
        <v>1341</v>
      </c>
      <c r="J113" s="677"/>
      <c r="K113" s="678" t="s">
        <v>1391</v>
      </c>
      <c r="L113" s="677"/>
      <c r="M113" s="677"/>
      <c r="N113" s="677"/>
      <c r="O113" s="677"/>
      <c r="P113" s="680"/>
      <c r="Q113" s="677" t="s">
        <v>820</v>
      </c>
      <c r="R113" s="677"/>
      <c r="S113" s="677" t="s">
        <v>863</v>
      </c>
      <c r="T113" s="681"/>
      <c r="U113" s="685"/>
      <c r="V113" s="682"/>
      <c r="W113" s="682" t="s">
        <v>864</v>
      </c>
      <c r="X113" s="682" t="s">
        <v>864</v>
      </c>
      <c r="Y113" s="232"/>
      <c r="Z113" s="379" t="s">
        <v>1392</v>
      </c>
      <c r="AA113" s="385" t="s">
        <v>1347</v>
      </c>
      <c r="AB113" s="684"/>
      <c r="AC113" s="677"/>
      <c r="AD113" s="681"/>
      <c r="AE113" s="681">
        <v>1</v>
      </c>
    </row>
    <row r="114" spans="1:31" s="224" customFormat="1" ht="13.5" customHeight="1">
      <c r="A114" s="225">
        <f t="shared" si="3"/>
        <v>106</v>
      </c>
      <c r="B114" s="217" t="s">
        <v>1393</v>
      </c>
      <c r="C114" s="216"/>
      <c r="D114" s="216"/>
      <c r="E114" s="216"/>
      <c r="F114" s="216"/>
      <c r="G114" s="216"/>
      <c r="H114" s="677" t="s">
        <v>1394</v>
      </c>
      <c r="I114" s="686"/>
      <c r="J114" s="677"/>
      <c r="K114" s="678" t="s">
        <v>1395</v>
      </c>
      <c r="L114" s="677"/>
      <c r="M114" s="677"/>
      <c r="N114" s="677"/>
      <c r="O114" s="677"/>
      <c r="P114" s="680"/>
      <c r="Q114" s="677" t="s">
        <v>823</v>
      </c>
      <c r="R114" s="677" t="s">
        <v>864</v>
      </c>
      <c r="S114" s="378" t="s">
        <v>1395</v>
      </c>
      <c r="T114" s="681"/>
      <c r="U114" s="691"/>
      <c r="V114" s="682"/>
      <c r="W114" s="260"/>
      <c r="X114" s="260"/>
      <c r="Y114" s="232"/>
      <c r="Z114" s="683"/>
      <c r="AA114" s="677"/>
      <c r="AB114" s="684"/>
      <c r="AC114" s="677"/>
      <c r="AD114" s="681"/>
      <c r="AE114" s="681">
        <v>1</v>
      </c>
    </row>
    <row r="115" spans="1:31" s="224" customFormat="1" ht="13.5" customHeight="1">
      <c r="A115" s="225">
        <f t="shared" si="3"/>
        <v>107</v>
      </c>
      <c r="B115" s="216"/>
      <c r="C115" s="241" t="s">
        <v>1304</v>
      </c>
      <c r="D115" s="241"/>
      <c r="E115" s="241"/>
      <c r="F115" s="241"/>
      <c r="G115" s="241"/>
      <c r="H115" s="677" t="s">
        <v>1396</v>
      </c>
      <c r="I115" s="686"/>
      <c r="J115" s="677"/>
      <c r="K115" s="678" t="s">
        <v>1303</v>
      </c>
      <c r="L115" s="677"/>
      <c r="M115" s="677"/>
      <c r="N115" s="677"/>
      <c r="O115" s="677"/>
      <c r="P115" s="680"/>
      <c r="Q115" s="382" t="s">
        <v>817</v>
      </c>
      <c r="R115" s="677" t="s">
        <v>864</v>
      </c>
      <c r="S115" s="378" t="s">
        <v>1303</v>
      </c>
      <c r="T115" s="681"/>
      <c r="U115" s="681"/>
      <c r="V115" s="682"/>
      <c r="W115" s="260"/>
      <c r="X115" s="260"/>
      <c r="Y115" s="232"/>
      <c r="Z115" s="384" t="s">
        <v>1397</v>
      </c>
      <c r="AA115" s="677"/>
      <c r="AB115" s="684"/>
      <c r="AC115" s="677"/>
      <c r="AD115" s="681"/>
      <c r="AE115" s="681">
        <v>1</v>
      </c>
    </row>
    <row r="116" spans="1:31" s="224" customFormat="1" ht="13.5" customHeight="1">
      <c r="A116" s="225">
        <f t="shared" si="3"/>
        <v>108</v>
      </c>
      <c r="B116" s="216"/>
      <c r="C116" s="241" t="s">
        <v>831</v>
      </c>
      <c r="D116" s="241"/>
      <c r="E116" s="241"/>
      <c r="F116" s="241"/>
      <c r="G116" s="241"/>
      <c r="H116" s="677" t="s">
        <v>1398</v>
      </c>
      <c r="I116" s="686"/>
      <c r="J116" s="677"/>
      <c r="K116" s="678" t="s">
        <v>1218</v>
      </c>
      <c r="L116" s="677"/>
      <c r="M116" s="677"/>
      <c r="N116" s="677"/>
      <c r="O116" s="677"/>
      <c r="P116" s="680"/>
      <c r="Q116" s="677" t="s">
        <v>817</v>
      </c>
      <c r="R116" s="677"/>
      <c r="S116" s="677" t="s">
        <v>863</v>
      </c>
      <c r="T116" s="681"/>
      <c r="U116" s="691"/>
      <c r="V116" s="682"/>
      <c r="W116" s="260"/>
      <c r="X116" s="260"/>
      <c r="Y116" s="232"/>
      <c r="Z116" s="683"/>
      <c r="AA116" s="677"/>
      <c r="AB116" s="684"/>
      <c r="AC116" s="677"/>
      <c r="AD116" s="681"/>
      <c r="AE116" s="681">
        <v>1</v>
      </c>
    </row>
    <row r="117" spans="1:31" s="224" customFormat="1" ht="13.5" customHeight="1">
      <c r="A117" s="225">
        <f t="shared" si="3"/>
        <v>109</v>
      </c>
      <c r="B117" s="217"/>
      <c r="C117" s="241" t="s">
        <v>1399</v>
      </c>
      <c r="D117" s="241"/>
      <c r="E117" s="241"/>
      <c r="F117" s="241"/>
      <c r="G117" s="241"/>
      <c r="H117" s="677" t="s">
        <v>1400</v>
      </c>
      <c r="I117" s="686" t="s">
        <v>1401</v>
      </c>
      <c r="J117" s="677"/>
      <c r="K117" s="678" t="s">
        <v>1352</v>
      </c>
      <c r="L117" s="677"/>
      <c r="M117" s="677"/>
      <c r="N117" s="677"/>
      <c r="O117" s="677"/>
      <c r="P117" s="680"/>
      <c r="Q117" s="677" t="s">
        <v>820</v>
      </c>
      <c r="R117" s="677"/>
      <c r="S117" s="677" t="s">
        <v>863</v>
      </c>
      <c r="T117" s="681"/>
      <c r="U117" s="681"/>
      <c r="V117" s="682"/>
      <c r="W117" s="682"/>
      <c r="X117" s="682"/>
      <c r="Y117" s="232"/>
      <c r="Z117" s="683"/>
      <c r="AA117" s="677"/>
      <c r="AB117" s="684"/>
      <c r="AC117" s="677"/>
      <c r="AD117" s="681"/>
      <c r="AE117" s="681">
        <v>1</v>
      </c>
    </row>
    <row r="118" spans="1:31" s="224" customFormat="1" ht="14.25" customHeight="1">
      <c r="A118" s="225">
        <f t="shared" si="3"/>
        <v>110</v>
      </c>
      <c r="B118" s="217" t="s">
        <v>1649</v>
      </c>
      <c r="C118" s="217"/>
      <c r="D118" s="217"/>
      <c r="E118" s="217"/>
      <c r="F118" s="217"/>
      <c r="G118" s="217"/>
      <c r="H118" s="677" t="s">
        <v>1402</v>
      </c>
      <c r="I118" s="686"/>
      <c r="J118" s="677"/>
      <c r="K118" s="678" t="s">
        <v>1403</v>
      </c>
      <c r="L118" s="677"/>
      <c r="M118" s="677"/>
      <c r="N118" s="677"/>
      <c r="O118" s="677"/>
      <c r="P118" s="680"/>
      <c r="Q118" s="677" t="s">
        <v>823</v>
      </c>
      <c r="R118" s="677" t="s">
        <v>864</v>
      </c>
      <c r="S118" s="378" t="s">
        <v>1403</v>
      </c>
      <c r="T118" s="681"/>
      <c r="U118" s="259"/>
      <c r="V118" s="260" t="s">
        <v>864</v>
      </c>
      <c r="W118" s="260" t="s">
        <v>864</v>
      </c>
      <c r="X118" s="260" t="s">
        <v>864</v>
      </c>
      <c r="Y118" s="232"/>
      <c r="Z118" s="683"/>
      <c r="AA118" s="677"/>
      <c r="AB118" s="245"/>
      <c r="AC118" s="677"/>
      <c r="AD118" s="681"/>
      <c r="AE118" s="681">
        <v>1</v>
      </c>
    </row>
    <row r="119" spans="1:31" s="224" customFormat="1" ht="13.5" customHeight="1">
      <c r="A119" s="225">
        <f t="shared" si="3"/>
        <v>111</v>
      </c>
      <c r="B119" s="217"/>
      <c r="C119" s="217" t="s">
        <v>1404</v>
      </c>
      <c r="D119" s="241"/>
      <c r="E119" s="219"/>
      <c r="F119" s="241"/>
      <c r="G119" s="241"/>
      <c r="H119" s="677" t="s">
        <v>1405</v>
      </c>
      <c r="I119" s="707" t="s">
        <v>1650</v>
      </c>
      <c r="J119" s="677"/>
      <c r="K119" s="678" t="s">
        <v>1218</v>
      </c>
      <c r="L119" s="677"/>
      <c r="M119" s="677"/>
      <c r="N119" s="677"/>
      <c r="O119" s="677"/>
      <c r="P119" s="680"/>
      <c r="Q119" s="677" t="s">
        <v>820</v>
      </c>
      <c r="R119" s="677"/>
      <c r="S119" s="678" t="s">
        <v>863</v>
      </c>
      <c r="T119" s="681"/>
      <c r="U119" s="681"/>
      <c r="V119" s="682" t="s">
        <v>864</v>
      </c>
      <c r="W119" s="260" t="s">
        <v>864</v>
      </c>
      <c r="X119" s="260" t="s">
        <v>864</v>
      </c>
      <c r="Y119" s="232"/>
      <c r="Z119" s="266" t="s">
        <v>1406</v>
      </c>
      <c r="AA119" s="677" t="s">
        <v>1407</v>
      </c>
      <c r="AB119" s="684"/>
      <c r="AC119" s="677"/>
      <c r="AD119" s="681"/>
      <c r="AE119" s="681">
        <v>1</v>
      </c>
    </row>
    <row r="120" spans="1:31" s="224" customFormat="1" ht="13.5" customHeight="1">
      <c r="A120" s="225">
        <f t="shared" si="3"/>
        <v>112</v>
      </c>
      <c r="B120" s="217"/>
      <c r="C120" s="217" t="s">
        <v>1408</v>
      </c>
      <c r="D120" s="219"/>
      <c r="E120" s="219"/>
      <c r="F120" s="219"/>
      <c r="G120" s="219"/>
      <c r="H120" s="677"/>
      <c r="I120" s="686"/>
      <c r="J120" s="677"/>
      <c r="K120" s="678" t="s">
        <v>1651</v>
      </c>
      <c r="L120" s="677"/>
      <c r="M120" s="677"/>
      <c r="N120" s="677"/>
      <c r="O120" s="677"/>
      <c r="P120" s="680"/>
      <c r="Q120" s="677" t="s">
        <v>817</v>
      </c>
      <c r="R120" s="677" t="s">
        <v>864</v>
      </c>
      <c r="S120" s="243" t="s">
        <v>1651</v>
      </c>
      <c r="T120" s="681"/>
      <c r="U120" s="681"/>
      <c r="V120" s="260"/>
      <c r="W120" s="260" t="s">
        <v>864</v>
      </c>
      <c r="X120" s="260" t="s">
        <v>864</v>
      </c>
      <c r="Y120" s="232"/>
      <c r="Z120" s="683"/>
      <c r="AA120" s="677"/>
      <c r="AB120" s="245"/>
      <c r="AC120" s="677"/>
      <c r="AD120" s="681"/>
      <c r="AE120" s="681">
        <v>1</v>
      </c>
    </row>
    <row r="121" spans="1:31" s="224" customFormat="1" ht="13.5" customHeight="1">
      <c r="A121" s="225">
        <f t="shared" si="3"/>
        <v>113</v>
      </c>
      <c r="B121" s="217"/>
      <c r="C121" s="217"/>
      <c r="D121" s="241" t="s">
        <v>1410</v>
      </c>
      <c r="E121" s="219"/>
      <c r="F121" s="219"/>
      <c r="G121" s="219"/>
      <c r="H121" s="677" t="s">
        <v>1411</v>
      </c>
      <c r="I121" s="686"/>
      <c r="J121" s="677"/>
      <c r="K121" s="678" t="s">
        <v>1412</v>
      </c>
      <c r="L121" s="677"/>
      <c r="M121" s="677"/>
      <c r="N121" s="677"/>
      <c r="O121" s="677"/>
      <c r="P121" s="680"/>
      <c r="Q121" s="677" t="s">
        <v>823</v>
      </c>
      <c r="R121" s="677" t="s">
        <v>864</v>
      </c>
      <c r="S121" s="378" t="s">
        <v>1412</v>
      </c>
      <c r="T121" s="681"/>
      <c r="U121" s="681"/>
      <c r="V121" s="682"/>
      <c r="W121" s="260" t="s">
        <v>864</v>
      </c>
      <c r="X121" s="260" t="s">
        <v>864</v>
      </c>
      <c r="Y121" s="232"/>
      <c r="Z121" s="683"/>
      <c r="AA121" s="677"/>
      <c r="AB121" s="684"/>
      <c r="AC121" s="677"/>
      <c r="AD121" s="681"/>
      <c r="AE121" s="681">
        <v>1</v>
      </c>
    </row>
    <row r="122" spans="1:31" s="224" customFormat="1" ht="13.5" customHeight="1">
      <c r="A122" s="225">
        <f t="shared" si="3"/>
        <v>114</v>
      </c>
      <c r="B122" s="217"/>
      <c r="C122" s="217"/>
      <c r="D122" s="241"/>
      <c r="E122" s="241" t="s">
        <v>1071</v>
      </c>
      <c r="F122" s="241"/>
      <c r="G122" s="241"/>
      <c r="H122" s="677" t="s">
        <v>1072</v>
      </c>
      <c r="I122" s="686" t="s">
        <v>1413</v>
      </c>
      <c r="J122" s="677"/>
      <c r="K122" s="678" t="s">
        <v>908</v>
      </c>
      <c r="L122" s="677"/>
      <c r="M122" s="677"/>
      <c r="N122" s="677"/>
      <c r="O122" s="677"/>
      <c r="P122" s="680"/>
      <c r="Q122" s="677" t="s">
        <v>820</v>
      </c>
      <c r="R122" s="677"/>
      <c r="S122" s="677" t="s">
        <v>863</v>
      </c>
      <c r="T122" s="681" t="s">
        <v>864</v>
      </c>
      <c r="U122" s="681" t="s">
        <v>1414</v>
      </c>
      <c r="V122" s="260"/>
      <c r="W122" s="260" t="s">
        <v>864</v>
      </c>
      <c r="X122" s="260" t="s">
        <v>864</v>
      </c>
      <c r="Y122" s="232"/>
      <c r="Z122" s="266" t="s">
        <v>1075</v>
      </c>
      <c r="AA122" s="677" t="s">
        <v>1076</v>
      </c>
      <c r="AB122" s="245"/>
      <c r="AC122" s="677"/>
      <c r="AD122" s="681"/>
      <c r="AE122" s="681">
        <v>1</v>
      </c>
    </row>
    <row r="123" spans="1:31" s="224" customFormat="1" ht="13.5" customHeight="1">
      <c r="A123" s="225">
        <f t="shared" si="3"/>
        <v>115</v>
      </c>
      <c r="B123" s="217"/>
      <c r="C123" s="217"/>
      <c r="D123" s="241"/>
      <c r="E123" s="241" t="s">
        <v>1077</v>
      </c>
      <c r="F123" s="241"/>
      <c r="G123" s="241"/>
      <c r="H123" s="677" t="s">
        <v>1078</v>
      </c>
      <c r="I123" s="686" t="s">
        <v>1359</v>
      </c>
      <c r="J123" s="677"/>
      <c r="K123" s="678" t="s">
        <v>1080</v>
      </c>
      <c r="L123" s="677"/>
      <c r="M123" s="677"/>
      <c r="N123" s="677"/>
      <c r="O123" s="677"/>
      <c r="P123" s="680"/>
      <c r="Q123" s="677" t="s">
        <v>820</v>
      </c>
      <c r="R123" s="677"/>
      <c r="S123" s="677" t="s">
        <v>863</v>
      </c>
      <c r="T123" s="681"/>
      <c r="U123" s="681"/>
      <c r="V123" s="260"/>
      <c r="W123" s="260" t="s">
        <v>864</v>
      </c>
      <c r="X123" s="260" t="s">
        <v>864</v>
      </c>
      <c r="Y123" s="232"/>
      <c r="Z123" s="683"/>
      <c r="AA123" s="677"/>
      <c r="AB123" s="245"/>
      <c r="AC123" s="677"/>
      <c r="AD123" s="681"/>
      <c r="AE123" s="681">
        <v>1</v>
      </c>
    </row>
    <row r="124" spans="1:31" s="224" customFormat="1" ht="13.5" customHeight="1">
      <c r="A124" s="225">
        <f t="shared" si="3"/>
        <v>116</v>
      </c>
      <c r="B124" s="217"/>
      <c r="C124" s="217"/>
      <c r="D124" s="217" t="s">
        <v>1259</v>
      </c>
      <c r="E124" s="219" t="s">
        <v>1275</v>
      </c>
      <c r="F124" s="241"/>
      <c r="G124" s="241"/>
      <c r="H124" s="677" t="s">
        <v>1415</v>
      </c>
      <c r="I124" s="686"/>
      <c r="J124" s="677"/>
      <c r="K124" s="678" t="s">
        <v>1264</v>
      </c>
      <c r="L124" s="677"/>
      <c r="M124" s="677"/>
      <c r="N124" s="677"/>
      <c r="O124" s="677"/>
      <c r="P124" s="680"/>
      <c r="Q124" s="677" t="s">
        <v>823</v>
      </c>
      <c r="R124" s="677" t="s">
        <v>864</v>
      </c>
      <c r="S124" s="243" t="s">
        <v>1264</v>
      </c>
      <c r="T124" s="681"/>
      <c r="U124" s="681"/>
      <c r="V124" s="260"/>
      <c r="W124" s="260" t="s">
        <v>864</v>
      </c>
      <c r="X124" s="260" t="s">
        <v>864</v>
      </c>
      <c r="Y124" s="232"/>
      <c r="Z124" s="383" t="s">
        <v>1416</v>
      </c>
      <c r="AA124" s="389" t="s">
        <v>1417</v>
      </c>
      <c r="AB124" s="245" t="s">
        <v>1265</v>
      </c>
      <c r="AC124" s="677"/>
      <c r="AD124" s="681"/>
      <c r="AE124" s="681">
        <v>1</v>
      </c>
    </row>
    <row r="125" spans="1:31" s="224" customFormat="1" ht="13.5" customHeight="1">
      <c r="A125" s="225">
        <f t="shared" si="3"/>
        <v>117</v>
      </c>
      <c r="B125" s="217"/>
      <c r="C125" s="217"/>
      <c r="D125" s="217" t="s">
        <v>1051</v>
      </c>
      <c r="E125" s="241"/>
      <c r="F125" s="241"/>
      <c r="G125" s="241"/>
      <c r="H125" s="677" t="s">
        <v>1418</v>
      </c>
      <c r="I125" s="686"/>
      <c r="J125" s="677"/>
      <c r="K125" s="678" t="s">
        <v>1419</v>
      </c>
      <c r="L125" s="677"/>
      <c r="M125" s="677"/>
      <c r="N125" s="677"/>
      <c r="O125" s="677"/>
      <c r="P125" s="680"/>
      <c r="Q125" s="677" t="s">
        <v>817</v>
      </c>
      <c r="R125" s="677" t="s">
        <v>864</v>
      </c>
      <c r="S125" s="378" t="s">
        <v>1419</v>
      </c>
      <c r="T125" s="681"/>
      <c r="U125" s="681"/>
      <c r="V125" s="260"/>
      <c r="W125" s="260" t="s">
        <v>864</v>
      </c>
      <c r="X125" s="260" t="s">
        <v>864</v>
      </c>
      <c r="Y125" s="232"/>
      <c r="Z125" s="683"/>
      <c r="AA125" s="677"/>
      <c r="AB125" s="245"/>
      <c r="AC125" s="677"/>
      <c r="AD125" s="681"/>
      <c r="AE125" s="681">
        <v>1</v>
      </c>
    </row>
    <row r="126" spans="1:31" s="224" customFormat="1" ht="13.5" customHeight="1">
      <c r="A126" s="225">
        <f t="shared" si="3"/>
        <v>118</v>
      </c>
      <c r="B126" s="217"/>
      <c r="C126" s="217"/>
      <c r="D126" s="217"/>
      <c r="E126" s="217" t="s">
        <v>1081</v>
      </c>
      <c r="F126" s="219" t="s">
        <v>1420</v>
      </c>
      <c r="G126" s="241"/>
      <c r="H126" s="677"/>
      <c r="I126" s="686"/>
      <c r="J126" s="677"/>
      <c r="K126" s="678" t="s">
        <v>1082</v>
      </c>
      <c r="L126" s="677"/>
      <c r="M126" s="677"/>
      <c r="N126" s="677"/>
      <c r="O126" s="677"/>
      <c r="P126" s="680"/>
      <c r="Q126" s="677" t="s">
        <v>817</v>
      </c>
      <c r="R126" s="677" t="s">
        <v>864</v>
      </c>
      <c r="S126" s="243" t="s">
        <v>1082</v>
      </c>
      <c r="T126" s="681"/>
      <c r="U126" s="681"/>
      <c r="V126" s="260"/>
      <c r="W126" s="260" t="s">
        <v>864</v>
      </c>
      <c r="X126" s="260" t="s">
        <v>864</v>
      </c>
      <c r="Y126" s="232"/>
      <c r="Z126" s="683"/>
      <c r="AA126" s="677"/>
      <c r="AB126" s="245"/>
      <c r="AC126" s="677"/>
      <c r="AD126" s="681"/>
      <c r="AE126" s="681">
        <v>1</v>
      </c>
    </row>
    <row r="127" spans="1:31" s="224" customFormat="1" ht="13.5" customHeight="1">
      <c r="A127" s="225">
        <f t="shared" si="3"/>
        <v>119</v>
      </c>
      <c r="B127" s="217"/>
      <c r="C127" s="217"/>
      <c r="D127" s="217"/>
      <c r="E127" s="217" t="s">
        <v>1106</v>
      </c>
      <c r="F127" s="219" t="s">
        <v>1421</v>
      </c>
      <c r="G127" s="241"/>
      <c r="H127" s="677"/>
      <c r="I127" s="686"/>
      <c r="J127" s="677"/>
      <c r="K127" s="678" t="s">
        <v>1107</v>
      </c>
      <c r="L127" s="677"/>
      <c r="M127" s="677"/>
      <c r="N127" s="677"/>
      <c r="O127" s="677"/>
      <c r="P127" s="680"/>
      <c r="Q127" s="677" t="s">
        <v>817</v>
      </c>
      <c r="R127" s="677" t="s">
        <v>864</v>
      </c>
      <c r="S127" s="243" t="s">
        <v>1107</v>
      </c>
      <c r="T127" s="681"/>
      <c r="U127" s="681"/>
      <c r="V127" s="260"/>
      <c r="W127" s="260" t="s">
        <v>864</v>
      </c>
      <c r="X127" s="260" t="s">
        <v>864</v>
      </c>
      <c r="Y127" s="232"/>
      <c r="Z127" s="683"/>
      <c r="AA127" s="677"/>
      <c r="AB127" s="245"/>
      <c r="AC127" s="677"/>
      <c r="AD127" s="681"/>
      <c r="AE127" s="681">
        <v>1</v>
      </c>
    </row>
    <row r="128" spans="1:31" s="224" customFormat="1" ht="13.5" customHeight="1">
      <c r="A128" s="225">
        <f t="shared" si="3"/>
        <v>120</v>
      </c>
      <c r="B128" s="217"/>
      <c r="C128" s="217"/>
      <c r="D128" s="217" t="s">
        <v>1422</v>
      </c>
      <c r="E128" s="241"/>
      <c r="F128" s="241"/>
      <c r="G128" s="241"/>
      <c r="H128" s="677"/>
      <c r="I128" s="686"/>
      <c r="J128" s="677"/>
      <c r="K128" s="678" t="s">
        <v>1423</v>
      </c>
      <c r="L128" s="677"/>
      <c r="M128" s="677"/>
      <c r="N128" s="677"/>
      <c r="O128" s="677"/>
      <c r="P128" s="680"/>
      <c r="Q128" s="677" t="s">
        <v>817</v>
      </c>
      <c r="R128" s="677" t="s">
        <v>864</v>
      </c>
      <c r="S128" s="378" t="s">
        <v>1423</v>
      </c>
      <c r="T128" s="681"/>
      <c r="U128" s="681"/>
      <c r="V128" s="260"/>
      <c r="W128" s="260" t="s">
        <v>864</v>
      </c>
      <c r="X128" s="260" t="s">
        <v>864</v>
      </c>
      <c r="Y128" s="232"/>
      <c r="Z128" s="683"/>
      <c r="AA128" s="683" t="s">
        <v>1424</v>
      </c>
      <c r="AB128" s="245"/>
      <c r="AC128" s="677"/>
      <c r="AD128" s="681"/>
      <c r="AE128" s="681">
        <v>1</v>
      </c>
    </row>
    <row r="129" spans="1:31" s="224" customFormat="1" ht="13.5" customHeight="1">
      <c r="A129" s="225">
        <f t="shared" si="3"/>
        <v>121</v>
      </c>
      <c r="B129" s="217"/>
      <c r="C129" s="217"/>
      <c r="D129" s="217"/>
      <c r="E129" s="241" t="s">
        <v>1304</v>
      </c>
      <c r="F129" s="241"/>
      <c r="G129" s="241"/>
      <c r="H129" s="677" t="s">
        <v>1425</v>
      </c>
      <c r="I129" s="686"/>
      <c r="J129" s="677"/>
      <c r="K129" s="678" t="s">
        <v>1303</v>
      </c>
      <c r="L129" s="677"/>
      <c r="M129" s="677"/>
      <c r="N129" s="677"/>
      <c r="O129" s="677"/>
      <c r="P129" s="680"/>
      <c r="Q129" s="677" t="s">
        <v>820</v>
      </c>
      <c r="R129" s="677" t="s">
        <v>864</v>
      </c>
      <c r="S129" s="243" t="s">
        <v>1303</v>
      </c>
      <c r="T129" s="681"/>
      <c r="U129" s="681"/>
      <c r="V129" s="260"/>
      <c r="W129" s="260" t="s">
        <v>864</v>
      </c>
      <c r="X129" s="260" t="s">
        <v>864</v>
      </c>
      <c r="Y129" s="232"/>
      <c r="Z129" s="683"/>
      <c r="AA129" s="677"/>
      <c r="AB129" s="245"/>
      <c r="AC129" s="677"/>
      <c r="AD129" s="681"/>
      <c r="AE129" s="681">
        <v>1</v>
      </c>
    </row>
    <row r="130" spans="1:31" s="224" customFormat="1" ht="13.5" customHeight="1">
      <c r="A130" s="225">
        <f t="shared" si="3"/>
        <v>122</v>
      </c>
      <c r="B130" s="217"/>
      <c r="C130" s="217"/>
      <c r="D130" s="217"/>
      <c r="E130" s="241" t="s">
        <v>1426</v>
      </c>
      <c r="F130" s="241"/>
      <c r="G130" s="241"/>
      <c r="H130" s="677" t="s">
        <v>1427</v>
      </c>
      <c r="I130" s="686">
        <v>10000668540</v>
      </c>
      <c r="J130" s="677"/>
      <c r="K130" s="678" t="s">
        <v>1218</v>
      </c>
      <c r="L130" s="677"/>
      <c r="M130" s="677"/>
      <c r="N130" s="677"/>
      <c r="O130" s="677"/>
      <c r="P130" s="680"/>
      <c r="Q130" s="677" t="s">
        <v>817</v>
      </c>
      <c r="R130" s="677"/>
      <c r="S130" s="677" t="s">
        <v>863</v>
      </c>
      <c r="T130" s="681"/>
      <c r="U130" s="373"/>
      <c r="V130" s="260"/>
      <c r="W130" s="260" t="s">
        <v>864</v>
      </c>
      <c r="X130" s="260" t="s">
        <v>864</v>
      </c>
      <c r="Y130" s="232"/>
      <c r="Z130" s="379" t="s">
        <v>1428</v>
      </c>
      <c r="AA130" s="677" t="s">
        <v>1429</v>
      </c>
      <c r="AB130" s="245"/>
      <c r="AC130" s="677"/>
      <c r="AD130" s="681"/>
      <c r="AE130" s="681">
        <v>1</v>
      </c>
    </row>
    <row r="131" spans="1:31" s="224" customFormat="1" ht="13.5" customHeight="1">
      <c r="A131" s="225">
        <f t="shared" si="3"/>
        <v>123</v>
      </c>
      <c r="B131" s="217"/>
      <c r="C131" s="217"/>
      <c r="D131" s="241"/>
      <c r="E131" s="241" t="s">
        <v>1430</v>
      </c>
      <c r="F131" s="219" t="s">
        <v>1431</v>
      </c>
      <c r="G131" s="241"/>
      <c r="H131" s="677"/>
      <c r="I131" s="686"/>
      <c r="J131" s="677"/>
      <c r="K131" s="678" t="s">
        <v>1419</v>
      </c>
      <c r="L131" s="677"/>
      <c r="M131" s="677"/>
      <c r="N131" s="677"/>
      <c r="O131" s="677"/>
      <c r="P131" s="680"/>
      <c r="Q131" s="677" t="s">
        <v>817</v>
      </c>
      <c r="R131" s="677" t="s">
        <v>864</v>
      </c>
      <c r="S131" s="378" t="s">
        <v>1419</v>
      </c>
      <c r="T131" s="681"/>
      <c r="U131" s="681"/>
      <c r="V131" s="682"/>
      <c r="W131" s="682" t="s">
        <v>864</v>
      </c>
      <c r="X131" s="682" t="s">
        <v>864</v>
      </c>
      <c r="Y131" s="232"/>
      <c r="Z131" s="683"/>
      <c r="AA131" s="677"/>
      <c r="AB131" s="684"/>
      <c r="AC131" s="677"/>
      <c r="AD131" s="681"/>
      <c r="AE131" s="681">
        <v>1</v>
      </c>
    </row>
    <row r="132" spans="1:31" s="224" customFormat="1" ht="13.5" customHeight="1">
      <c r="A132" s="225">
        <f t="shared" si="3"/>
        <v>124</v>
      </c>
      <c r="B132" s="217"/>
      <c r="C132" s="217"/>
      <c r="D132" s="217"/>
      <c r="E132" s="217" t="s">
        <v>1432</v>
      </c>
      <c r="F132" s="219" t="s">
        <v>1275</v>
      </c>
      <c r="G132" s="241"/>
      <c r="H132" s="677" t="s">
        <v>1415</v>
      </c>
      <c r="I132" s="686"/>
      <c r="J132" s="677"/>
      <c r="K132" s="678" t="s">
        <v>1264</v>
      </c>
      <c r="L132" s="677"/>
      <c r="M132" s="677"/>
      <c r="N132" s="677"/>
      <c r="O132" s="677"/>
      <c r="P132" s="680"/>
      <c r="Q132" s="677" t="s">
        <v>823</v>
      </c>
      <c r="R132" s="677" t="s">
        <v>864</v>
      </c>
      <c r="S132" s="243" t="s">
        <v>1264</v>
      </c>
      <c r="T132" s="681"/>
      <c r="U132" s="259"/>
      <c r="V132" s="260"/>
      <c r="W132" s="260" t="s">
        <v>864</v>
      </c>
      <c r="X132" s="260" t="s">
        <v>864</v>
      </c>
      <c r="Y132" s="232"/>
      <c r="Z132" s="683"/>
      <c r="AA132" s="677"/>
      <c r="AB132" s="245" t="s">
        <v>1265</v>
      </c>
      <c r="AC132" s="677"/>
      <c r="AD132" s="681"/>
      <c r="AE132" s="681">
        <v>1</v>
      </c>
    </row>
    <row r="133" spans="1:31" s="224" customFormat="1" ht="13.5" customHeight="1">
      <c r="A133" s="225">
        <f t="shared" si="3"/>
        <v>125</v>
      </c>
      <c r="B133" s="217"/>
      <c r="C133" s="217" t="s">
        <v>1433</v>
      </c>
      <c r="D133" s="241"/>
      <c r="E133" s="241"/>
      <c r="F133" s="241"/>
      <c r="G133" s="241"/>
      <c r="H133" s="677" t="s">
        <v>1434</v>
      </c>
      <c r="I133" s="686"/>
      <c r="J133" s="677"/>
      <c r="K133" s="678" t="s">
        <v>1435</v>
      </c>
      <c r="L133" s="677"/>
      <c r="M133" s="677"/>
      <c r="N133" s="677"/>
      <c r="O133" s="677"/>
      <c r="P133" s="680"/>
      <c r="Q133" s="677" t="s">
        <v>817</v>
      </c>
      <c r="R133" s="677" t="s">
        <v>864</v>
      </c>
      <c r="S133" s="243" t="s">
        <v>1436</v>
      </c>
      <c r="T133" s="681"/>
      <c r="U133" s="681"/>
      <c r="V133" s="260" t="s">
        <v>864</v>
      </c>
      <c r="W133" s="260" t="s">
        <v>864</v>
      </c>
      <c r="X133" s="260" t="s">
        <v>864</v>
      </c>
      <c r="Y133" s="232"/>
      <c r="Z133" s="683"/>
      <c r="AA133" s="677"/>
      <c r="AB133" s="245"/>
      <c r="AC133" s="677"/>
      <c r="AD133" s="681"/>
      <c r="AE133" s="681">
        <v>1</v>
      </c>
    </row>
    <row r="134" spans="1:31" s="224" customFormat="1" ht="13.5" customHeight="1">
      <c r="A134" s="225">
        <f t="shared" si="3"/>
        <v>126</v>
      </c>
      <c r="B134" s="217"/>
      <c r="C134" s="217"/>
      <c r="D134" s="217" t="s">
        <v>1437</v>
      </c>
      <c r="E134" s="241"/>
      <c r="F134" s="241"/>
      <c r="G134" s="241"/>
      <c r="H134" s="677" t="s">
        <v>1438</v>
      </c>
      <c r="I134" s="686"/>
      <c r="J134" s="677"/>
      <c r="K134" s="678" t="s">
        <v>1439</v>
      </c>
      <c r="L134" s="677"/>
      <c r="M134" s="677"/>
      <c r="N134" s="677"/>
      <c r="O134" s="677"/>
      <c r="P134" s="680"/>
      <c r="Q134" s="677" t="s">
        <v>817</v>
      </c>
      <c r="R134" s="677" t="s">
        <v>864</v>
      </c>
      <c r="S134" s="243" t="s">
        <v>1440</v>
      </c>
      <c r="T134" s="681"/>
      <c r="U134" s="259"/>
      <c r="V134" s="260"/>
      <c r="W134" s="260" t="s">
        <v>864</v>
      </c>
      <c r="X134" s="260"/>
      <c r="Y134" s="232"/>
      <c r="Z134" s="683"/>
      <c r="AA134" s="677"/>
      <c r="AB134" s="245"/>
      <c r="AC134" s="677"/>
      <c r="AD134" s="681"/>
      <c r="AE134" s="681">
        <v>1</v>
      </c>
    </row>
    <row r="135" spans="1:31" s="224" customFormat="1" ht="13.5" customHeight="1">
      <c r="A135" s="225">
        <f t="shared" si="3"/>
        <v>127</v>
      </c>
      <c r="B135" s="217"/>
      <c r="C135" s="217"/>
      <c r="D135" s="217"/>
      <c r="E135" s="241" t="s">
        <v>1441</v>
      </c>
      <c r="F135" s="241"/>
      <c r="G135" s="241"/>
      <c r="H135" s="677" t="s">
        <v>1438</v>
      </c>
      <c r="I135" s="686"/>
      <c r="J135" s="677"/>
      <c r="K135" s="678" t="s">
        <v>888</v>
      </c>
      <c r="L135" s="677"/>
      <c r="M135" s="677"/>
      <c r="N135" s="677"/>
      <c r="O135" s="677"/>
      <c r="P135" s="680"/>
      <c r="Q135" s="677" t="s">
        <v>817</v>
      </c>
      <c r="R135" s="677"/>
      <c r="S135" s="677" t="s">
        <v>863</v>
      </c>
      <c r="T135" s="681" t="s">
        <v>864</v>
      </c>
      <c r="U135" s="261" t="s">
        <v>1442</v>
      </c>
      <c r="V135" s="682"/>
      <c r="W135" s="260" t="s">
        <v>864</v>
      </c>
      <c r="X135" s="260"/>
      <c r="Y135" s="232"/>
      <c r="Z135" s="266" t="s">
        <v>1443</v>
      </c>
      <c r="AA135" s="385" t="s">
        <v>1444</v>
      </c>
      <c r="AB135" s="245"/>
      <c r="AC135" s="677"/>
      <c r="AD135" s="681"/>
      <c r="AE135" s="681">
        <v>1</v>
      </c>
    </row>
    <row r="136" spans="1:31" s="224" customFormat="1" ht="13.5" customHeight="1">
      <c r="A136" s="225">
        <f t="shared" si="3"/>
        <v>128</v>
      </c>
      <c r="B136" s="217"/>
      <c r="C136" s="217"/>
      <c r="D136" s="217"/>
      <c r="E136" s="241" t="s">
        <v>1445</v>
      </c>
      <c r="F136" s="241"/>
      <c r="G136" s="241"/>
      <c r="H136" s="677" t="s">
        <v>1446</v>
      </c>
      <c r="I136" s="686"/>
      <c r="J136" s="677"/>
      <c r="K136" s="678" t="s">
        <v>1447</v>
      </c>
      <c r="L136" s="677"/>
      <c r="M136" s="677"/>
      <c r="N136" s="677"/>
      <c r="O136" s="677"/>
      <c r="P136" s="680"/>
      <c r="Q136" s="677" t="s">
        <v>817</v>
      </c>
      <c r="R136" s="677"/>
      <c r="S136" s="677" t="s">
        <v>863</v>
      </c>
      <c r="T136" s="681" t="s">
        <v>864</v>
      </c>
      <c r="U136" s="261" t="s">
        <v>1448</v>
      </c>
      <c r="V136" s="682"/>
      <c r="W136" s="260" t="s">
        <v>864</v>
      </c>
      <c r="X136" s="260"/>
      <c r="Y136" s="232"/>
      <c r="Z136" s="266" t="s">
        <v>1449</v>
      </c>
      <c r="AA136" s="677"/>
      <c r="AB136" s="245"/>
      <c r="AC136" s="677"/>
      <c r="AD136" s="681"/>
      <c r="AE136" s="681">
        <v>1</v>
      </c>
    </row>
    <row r="137" spans="1:31" s="224" customFormat="1" ht="13.5" customHeight="1">
      <c r="A137" s="225">
        <f t="shared" ref="A137:A168" si="4">ROW()-8</f>
        <v>129</v>
      </c>
      <c r="B137" s="217"/>
      <c r="C137" s="217"/>
      <c r="D137" s="217" t="s">
        <v>1450</v>
      </c>
      <c r="E137" s="241"/>
      <c r="F137" s="241"/>
      <c r="G137" s="241"/>
      <c r="H137" s="677" t="s">
        <v>1451</v>
      </c>
      <c r="I137" s="686"/>
      <c r="J137" s="677"/>
      <c r="K137" s="678" t="s">
        <v>1092</v>
      </c>
      <c r="L137" s="677"/>
      <c r="M137" s="677"/>
      <c r="N137" s="677"/>
      <c r="O137" s="677"/>
      <c r="P137" s="680"/>
      <c r="Q137" s="677" t="s">
        <v>817</v>
      </c>
      <c r="R137" s="677" t="s">
        <v>864</v>
      </c>
      <c r="S137" s="378" t="s">
        <v>1452</v>
      </c>
      <c r="T137" s="681"/>
      <c r="U137" s="681"/>
      <c r="V137" s="260"/>
      <c r="W137" s="260" t="s">
        <v>864</v>
      </c>
      <c r="X137" s="260"/>
      <c r="Y137" s="232"/>
      <c r="Z137" s="683"/>
      <c r="AA137" s="677"/>
      <c r="AB137" s="245"/>
      <c r="AC137" s="677"/>
      <c r="AD137" s="681"/>
      <c r="AE137" s="681">
        <v>1</v>
      </c>
    </row>
    <row r="138" spans="1:31" s="224" customFormat="1" ht="13.5" customHeight="1">
      <c r="A138" s="225">
        <f t="shared" si="4"/>
        <v>130</v>
      </c>
      <c r="B138" s="217"/>
      <c r="C138" s="217"/>
      <c r="D138" s="217"/>
      <c r="E138" s="241" t="s">
        <v>1453</v>
      </c>
      <c r="F138" s="241"/>
      <c r="G138" s="241"/>
      <c r="H138" s="677" t="s">
        <v>1451</v>
      </c>
      <c r="I138" s="686" t="s">
        <v>1454</v>
      </c>
      <c r="J138" s="677"/>
      <c r="K138" s="678" t="s">
        <v>1080</v>
      </c>
      <c r="L138" s="677"/>
      <c r="M138" s="677"/>
      <c r="N138" s="677"/>
      <c r="O138" s="677"/>
      <c r="P138" s="680"/>
      <c r="Q138" s="677" t="s">
        <v>817</v>
      </c>
      <c r="R138" s="677"/>
      <c r="S138" s="677" t="s">
        <v>863</v>
      </c>
      <c r="T138" s="681"/>
      <c r="U138" s="681"/>
      <c r="V138" s="260"/>
      <c r="W138" s="260" t="s">
        <v>864</v>
      </c>
      <c r="X138" s="260"/>
      <c r="Y138" s="232"/>
      <c r="Z138" s="379" t="s">
        <v>1455</v>
      </c>
      <c r="AA138" s="677"/>
      <c r="AB138" s="245"/>
      <c r="AC138" s="677"/>
      <c r="AD138" s="681"/>
      <c r="AE138" s="681">
        <v>1</v>
      </c>
    </row>
    <row r="139" spans="1:31" s="224" customFormat="1" ht="13.5" customHeight="1">
      <c r="A139" s="225">
        <f t="shared" si="4"/>
        <v>131</v>
      </c>
      <c r="B139" s="217"/>
      <c r="C139" s="217"/>
      <c r="D139" s="217"/>
      <c r="E139" s="241" t="s">
        <v>1456</v>
      </c>
      <c r="F139" s="241"/>
      <c r="G139" s="241"/>
      <c r="H139" s="677" t="s">
        <v>1457</v>
      </c>
      <c r="I139" s="686" t="s">
        <v>1458</v>
      </c>
      <c r="J139" s="677"/>
      <c r="K139" s="678" t="s">
        <v>1459</v>
      </c>
      <c r="L139" s="677"/>
      <c r="M139" s="677"/>
      <c r="N139" s="677"/>
      <c r="O139" s="677"/>
      <c r="P139" s="680"/>
      <c r="Q139" s="677" t="s">
        <v>817</v>
      </c>
      <c r="R139" s="677"/>
      <c r="S139" s="677" t="s">
        <v>863</v>
      </c>
      <c r="T139" s="681" t="s">
        <v>864</v>
      </c>
      <c r="U139" s="681"/>
      <c r="V139" s="260"/>
      <c r="W139" s="260" t="s">
        <v>864</v>
      </c>
      <c r="X139" s="260"/>
      <c r="Y139" s="232"/>
      <c r="Z139" s="379" t="s">
        <v>1460</v>
      </c>
      <c r="AA139" s="677"/>
      <c r="AB139" s="245"/>
      <c r="AC139" s="677"/>
      <c r="AD139" s="681"/>
      <c r="AE139" s="681">
        <v>1</v>
      </c>
    </row>
    <row r="140" spans="1:31" s="224" customFormat="1" ht="13.5" customHeight="1">
      <c r="A140" s="225">
        <f t="shared" si="4"/>
        <v>132</v>
      </c>
      <c r="B140" s="217"/>
      <c r="C140" s="217"/>
      <c r="D140" s="217" t="s">
        <v>1461</v>
      </c>
      <c r="E140" s="241"/>
      <c r="F140" s="241"/>
      <c r="G140" s="241"/>
      <c r="H140" s="677" t="s">
        <v>1462</v>
      </c>
      <c r="I140" s="686"/>
      <c r="J140" s="677"/>
      <c r="K140" s="678" t="s">
        <v>1463</v>
      </c>
      <c r="L140" s="677"/>
      <c r="M140" s="677"/>
      <c r="N140" s="677"/>
      <c r="O140" s="677"/>
      <c r="P140" s="680"/>
      <c r="Q140" s="677" t="s">
        <v>817</v>
      </c>
      <c r="R140" s="677" t="s">
        <v>864</v>
      </c>
      <c r="S140" s="243" t="s">
        <v>1464</v>
      </c>
      <c r="T140" s="681"/>
      <c r="U140" s="259"/>
      <c r="V140" s="260" t="s">
        <v>864</v>
      </c>
      <c r="W140" s="260" t="s">
        <v>864</v>
      </c>
      <c r="X140" s="260" t="s">
        <v>864</v>
      </c>
      <c r="Y140" s="232"/>
      <c r="Z140" s="683"/>
      <c r="AA140" s="677"/>
      <c r="AB140" s="245"/>
      <c r="AC140" s="677"/>
      <c r="AD140" s="681"/>
      <c r="AE140" s="681">
        <v>1</v>
      </c>
    </row>
    <row r="141" spans="1:31" s="224" customFormat="1" ht="13.5" customHeight="1">
      <c r="A141" s="225">
        <f t="shared" si="4"/>
        <v>133</v>
      </c>
      <c r="B141" s="217"/>
      <c r="C141" s="217"/>
      <c r="D141" s="217"/>
      <c r="E141" s="241" t="s">
        <v>1465</v>
      </c>
      <c r="F141" s="241"/>
      <c r="G141" s="241"/>
      <c r="H141" s="677" t="s">
        <v>1466</v>
      </c>
      <c r="I141" s="686" t="s">
        <v>1134</v>
      </c>
      <c r="J141" s="677"/>
      <c r="K141" s="678" t="s">
        <v>1467</v>
      </c>
      <c r="L141" s="677"/>
      <c r="M141" s="677"/>
      <c r="N141" s="677"/>
      <c r="O141" s="677"/>
      <c r="P141" s="680"/>
      <c r="Q141" s="677" t="s">
        <v>817</v>
      </c>
      <c r="R141" s="677"/>
      <c r="S141" s="677" t="s">
        <v>863</v>
      </c>
      <c r="T141" s="681"/>
      <c r="U141" s="681"/>
      <c r="V141" s="260"/>
      <c r="W141" s="260" t="s">
        <v>864</v>
      </c>
      <c r="X141" s="260" t="s">
        <v>864</v>
      </c>
      <c r="Y141" s="232"/>
      <c r="Z141" s="683"/>
      <c r="AA141" s="677"/>
      <c r="AB141" s="245"/>
      <c r="AC141" s="677"/>
      <c r="AD141" s="681"/>
      <c r="AE141" s="681">
        <v>1</v>
      </c>
    </row>
    <row r="142" spans="1:31" s="224" customFormat="1" ht="13.5" customHeight="1">
      <c r="A142" s="225">
        <f t="shared" si="4"/>
        <v>134</v>
      </c>
      <c r="B142" s="217"/>
      <c r="C142" s="217"/>
      <c r="D142" s="217"/>
      <c r="E142" s="241" t="s">
        <v>1468</v>
      </c>
      <c r="F142" s="241"/>
      <c r="G142" s="241"/>
      <c r="H142" s="677" t="s">
        <v>1469</v>
      </c>
      <c r="I142" s="686"/>
      <c r="J142" s="677"/>
      <c r="K142" s="678" t="s">
        <v>1470</v>
      </c>
      <c r="L142" s="677"/>
      <c r="M142" s="677"/>
      <c r="N142" s="677"/>
      <c r="O142" s="677"/>
      <c r="P142" s="680"/>
      <c r="Q142" s="677" t="s">
        <v>817</v>
      </c>
      <c r="R142" s="677"/>
      <c r="S142" s="677" t="s">
        <v>863</v>
      </c>
      <c r="T142" s="681"/>
      <c r="U142" s="681"/>
      <c r="V142" s="260"/>
      <c r="W142" s="260" t="s">
        <v>864</v>
      </c>
      <c r="X142" s="260"/>
      <c r="Y142" s="232"/>
      <c r="Z142" s="683"/>
      <c r="AA142" s="677"/>
      <c r="AB142" s="245"/>
      <c r="AC142" s="677"/>
      <c r="AD142" s="681"/>
      <c r="AE142" s="681">
        <v>1</v>
      </c>
    </row>
    <row r="143" spans="1:31" s="224" customFormat="1" ht="13.5" customHeight="1">
      <c r="A143" s="225">
        <f t="shared" si="4"/>
        <v>135</v>
      </c>
      <c r="B143" s="217"/>
      <c r="C143" s="217"/>
      <c r="D143" s="217"/>
      <c r="E143" s="241" t="s">
        <v>1471</v>
      </c>
      <c r="F143" s="241"/>
      <c r="G143" s="241"/>
      <c r="H143" s="677" t="s">
        <v>1472</v>
      </c>
      <c r="I143" s="686"/>
      <c r="J143" s="677"/>
      <c r="K143" s="678" t="s">
        <v>1473</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f t="shared" si="4"/>
        <v>136</v>
      </c>
      <c r="B144" s="217"/>
      <c r="C144" s="217"/>
      <c r="D144" s="217"/>
      <c r="E144" s="241" t="s">
        <v>1479</v>
      </c>
      <c r="F144" s="241"/>
      <c r="G144" s="241"/>
      <c r="H144" s="677" t="s">
        <v>1480</v>
      </c>
      <c r="I144" s="686"/>
      <c r="J144" s="677"/>
      <c r="K144" s="678" t="s">
        <v>1481</v>
      </c>
      <c r="L144" s="677"/>
      <c r="M144" s="677"/>
      <c r="N144" s="677"/>
      <c r="O144" s="677"/>
      <c r="P144" s="680"/>
      <c r="Q144" s="677" t="s">
        <v>817</v>
      </c>
      <c r="R144" s="677"/>
      <c r="S144" s="677" t="s">
        <v>1482</v>
      </c>
      <c r="T144" s="681"/>
      <c r="U144" s="259"/>
      <c r="V144" s="260" t="s">
        <v>864</v>
      </c>
      <c r="W144" s="260" t="s">
        <v>864</v>
      </c>
      <c r="X144" s="260" t="s">
        <v>864</v>
      </c>
      <c r="Y144" s="232"/>
      <c r="Z144" s="683"/>
      <c r="AA144" s="677"/>
      <c r="AB144" s="245"/>
      <c r="AC144" s="677"/>
      <c r="AD144" s="681"/>
      <c r="AE144" s="681">
        <v>1</v>
      </c>
    </row>
    <row r="145" spans="1:31" s="224" customFormat="1" ht="13.5" customHeight="1">
      <c r="A145" s="225">
        <f t="shared" si="4"/>
        <v>137</v>
      </c>
      <c r="B145" s="217"/>
      <c r="C145" s="217"/>
      <c r="D145" s="217"/>
      <c r="E145" s="241" t="s">
        <v>1483</v>
      </c>
      <c r="F145" s="241"/>
      <c r="G145" s="241"/>
      <c r="H145" s="677" t="s">
        <v>1484</v>
      </c>
      <c r="I145" s="686" t="s">
        <v>698</v>
      </c>
      <c r="J145" s="677"/>
      <c r="K145" s="678" t="s">
        <v>1485</v>
      </c>
      <c r="L145" s="677"/>
      <c r="M145" s="677"/>
      <c r="N145" s="677"/>
      <c r="O145" s="677"/>
      <c r="P145" s="680"/>
      <c r="Q145" s="677" t="s">
        <v>817</v>
      </c>
      <c r="R145" s="677"/>
      <c r="S145" s="677" t="s">
        <v>863</v>
      </c>
      <c r="T145" s="681" t="s">
        <v>864</v>
      </c>
      <c r="U145" s="678" t="s">
        <v>1652</v>
      </c>
      <c r="V145" s="260" t="s">
        <v>864</v>
      </c>
      <c r="W145" s="260" t="s">
        <v>864</v>
      </c>
      <c r="X145" s="260" t="s">
        <v>864</v>
      </c>
      <c r="Y145" s="232"/>
      <c r="Z145" s="386" t="s">
        <v>1486</v>
      </c>
      <c r="AA145" s="677"/>
      <c r="AB145" s="245"/>
      <c r="AC145" s="677"/>
      <c r="AD145" s="681"/>
      <c r="AE145" s="681">
        <v>1</v>
      </c>
    </row>
    <row r="146" spans="1:31" s="224" customFormat="1" ht="13.5" customHeight="1">
      <c r="A146" s="225">
        <f t="shared" si="4"/>
        <v>138</v>
      </c>
      <c r="B146" s="217"/>
      <c r="C146" s="217"/>
      <c r="D146" s="217"/>
      <c r="E146" s="241" t="s">
        <v>1474</v>
      </c>
      <c r="F146" s="241"/>
      <c r="G146" s="241"/>
      <c r="H146" s="677" t="s">
        <v>1475</v>
      </c>
      <c r="I146" s="686"/>
      <c r="J146" s="677"/>
      <c r="K146" s="678" t="s">
        <v>1476</v>
      </c>
      <c r="L146" s="677"/>
      <c r="M146" s="677"/>
      <c r="N146" s="677"/>
      <c r="O146" s="677"/>
      <c r="P146" s="680"/>
      <c r="Q146" s="677" t="s">
        <v>817</v>
      </c>
      <c r="R146" s="677"/>
      <c r="S146" s="677" t="s">
        <v>1092</v>
      </c>
      <c r="T146" s="681"/>
      <c r="U146" s="380"/>
      <c r="V146" s="260"/>
      <c r="W146" s="260" t="s">
        <v>864</v>
      </c>
      <c r="X146" s="260"/>
      <c r="Y146" s="232"/>
      <c r="Z146" s="379" t="s">
        <v>1477</v>
      </c>
      <c r="AA146" s="677" t="s">
        <v>1478</v>
      </c>
      <c r="AB146" s="245"/>
      <c r="AC146" s="677"/>
      <c r="AD146" s="681"/>
      <c r="AE146" s="681">
        <v>1</v>
      </c>
    </row>
    <row r="147" spans="1:31" s="224" customFormat="1" ht="13.5" customHeight="1">
      <c r="A147" s="225">
        <f t="shared" si="4"/>
        <v>139</v>
      </c>
      <c r="B147" s="217"/>
      <c r="C147" s="217"/>
      <c r="D147" s="217" t="s">
        <v>1653</v>
      </c>
      <c r="E147" s="241" t="s">
        <v>1487</v>
      </c>
      <c r="F147" s="241"/>
      <c r="G147" s="241"/>
      <c r="H147" s="677" t="s">
        <v>1488</v>
      </c>
      <c r="I147" s="686"/>
      <c r="J147" s="677"/>
      <c r="K147" s="678" t="s">
        <v>1489</v>
      </c>
      <c r="L147" s="677"/>
      <c r="M147" s="677"/>
      <c r="N147" s="677"/>
      <c r="O147" s="677"/>
      <c r="P147" s="680"/>
      <c r="Q147" s="677" t="s">
        <v>817</v>
      </c>
      <c r="R147" s="677" t="s">
        <v>864</v>
      </c>
      <c r="S147" s="243" t="s">
        <v>1303</v>
      </c>
      <c r="T147" s="681"/>
      <c r="U147" s="681"/>
      <c r="V147" s="260" t="s">
        <v>864</v>
      </c>
      <c r="W147" s="260" t="s">
        <v>864</v>
      </c>
      <c r="X147" s="260" t="s">
        <v>864</v>
      </c>
      <c r="Y147" s="232"/>
      <c r="Z147" s="683"/>
      <c r="AA147" s="677"/>
      <c r="AB147" s="245"/>
      <c r="AC147" s="677"/>
      <c r="AD147" s="681"/>
      <c r="AE147" s="681">
        <v>1</v>
      </c>
    </row>
    <row r="148" spans="1:31" s="224" customFormat="1" ht="13.5" customHeight="1">
      <c r="A148" s="225">
        <f t="shared" si="4"/>
        <v>140</v>
      </c>
      <c r="B148" s="217"/>
      <c r="C148" s="219" t="s">
        <v>1009</v>
      </c>
      <c r="D148" s="241" t="s">
        <v>2623</v>
      </c>
      <c r="E148" s="241"/>
      <c r="F148" s="241"/>
      <c r="G148" s="241"/>
      <c r="H148" s="677" t="s">
        <v>1490</v>
      </c>
      <c r="I148" s="678"/>
      <c r="J148" s="677"/>
      <c r="K148" s="677" t="s">
        <v>1011</v>
      </c>
      <c r="L148" s="677"/>
      <c r="M148" s="677"/>
      <c r="N148" s="677"/>
      <c r="O148" s="677"/>
      <c r="P148" s="680"/>
      <c r="Q148" s="677" t="s">
        <v>817</v>
      </c>
      <c r="R148" s="677" t="s">
        <v>864</v>
      </c>
      <c r="S148" s="243" t="s">
        <v>2622</v>
      </c>
      <c r="T148" s="681"/>
      <c r="U148" s="677" t="s">
        <v>1623</v>
      </c>
      <c r="V148" s="682"/>
      <c r="W148" s="260" t="s">
        <v>864</v>
      </c>
      <c r="X148" s="260"/>
      <c r="Y148" s="232"/>
      <c r="Z148" s="386" t="s">
        <v>1491</v>
      </c>
      <c r="AA148" s="677" t="s">
        <v>992</v>
      </c>
      <c r="AB148" s="684"/>
      <c r="AC148" s="677"/>
      <c r="AD148" s="681"/>
      <c r="AE148" s="681">
        <v>1</v>
      </c>
    </row>
    <row r="149" spans="1:31" s="158" customFormat="1" ht="12.75" customHeight="1">
      <c r="A149" s="225">
        <f t="shared" si="4"/>
        <v>141</v>
      </c>
      <c r="B149" s="217"/>
      <c r="C149" s="219" t="s">
        <v>1492</v>
      </c>
      <c r="D149" s="241"/>
      <c r="E149" s="241"/>
      <c r="F149" s="241"/>
      <c r="G149" s="241"/>
      <c r="H149" s="263"/>
      <c r="I149" s="264"/>
      <c r="J149" s="263"/>
      <c r="K149" s="678" t="s">
        <v>1120</v>
      </c>
      <c r="L149" s="677"/>
      <c r="M149" s="677"/>
      <c r="N149" s="677"/>
      <c r="O149" s="677"/>
      <c r="P149" s="680"/>
      <c r="Q149" s="677" t="s">
        <v>817</v>
      </c>
      <c r="R149" s="677" t="s">
        <v>864</v>
      </c>
      <c r="S149" s="378" t="s">
        <v>1493</v>
      </c>
      <c r="T149" s="268"/>
      <c r="U149" s="263"/>
      <c r="V149" s="265"/>
      <c r="W149" s="260" t="s">
        <v>864</v>
      </c>
      <c r="X149" s="260" t="s">
        <v>864</v>
      </c>
      <c r="Y149" s="232"/>
      <c r="Z149" s="379" t="s">
        <v>1494</v>
      </c>
      <c r="AA149" s="263"/>
      <c r="AB149" s="267" t="s">
        <v>1495</v>
      </c>
      <c r="AC149" s="263"/>
      <c r="AD149" s="681"/>
      <c r="AE149" s="681">
        <v>1</v>
      </c>
    </row>
    <row r="150" spans="1:31" s="224" customFormat="1" ht="13.5" customHeight="1">
      <c r="A150" s="225">
        <f t="shared" si="4"/>
        <v>142</v>
      </c>
      <c r="B150" s="217"/>
      <c r="C150" s="219"/>
      <c r="D150" s="241" t="s">
        <v>1496</v>
      </c>
      <c r="E150" s="241"/>
      <c r="F150" s="241"/>
      <c r="G150" s="241"/>
      <c r="H150" s="677" t="s">
        <v>1497</v>
      </c>
      <c r="I150" s="678">
        <v>31</v>
      </c>
      <c r="J150" s="677"/>
      <c r="K150" s="678" t="s">
        <v>1498</v>
      </c>
      <c r="L150" s="677"/>
      <c r="M150" s="677"/>
      <c r="N150" s="677"/>
      <c r="O150" s="677"/>
      <c r="P150" s="680"/>
      <c r="Q150" s="677" t="s">
        <v>817</v>
      </c>
      <c r="R150" s="677"/>
      <c r="S150" s="677" t="s">
        <v>1380</v>
      </c>
      <c r="T150" s="681"/>
      <c r="U150" s="677"/>
      <c r="V150" s="682"/>
      <c r="W150" s="260" t="s">
        <v>864</v>
      </c>
      <c r="X150" s="260" t="s">
        <v>864</v>
      </c>
      <c r="Y150" s="232"/>
      <c r="Z150" s="683"/>
      <c r="AA150" s="677"/>
      <c r="AB150" s="684"/>
      <c r="AC150" s="677"/>
      <c r="AD150" s="681"/>
      <c r="AE150" s="681">
        <v>1</v>
      </c>
    </row>
    <row r="151" spans="1:31" s="224" customFormat="1" ht="13.5" customHeight="1">
      <c r="A151" s="225">
        <f t="shared" si="4"/>
        <v>143</v>
      </c>
      <c r="B151" s="217"/>
      <c r="C151" s="219"/>
      <c r="D151" s="241" t="s">
        <v>1499</v>
      </c>
      <c r="E151" s="241"/>
      <c r="F151" s="241"/>
      <c r="G151" s="241"/>
      <c r="H151" s="677" t="s">
        <v>1500</v>
      </c>
      <c r="I151" s="678">
        <v>109</v>
      </c>
      <c r="J151" s="677"/>
      <c r="K151" s="678" t="s">
        <v>1182</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2.75" customHeight="1">
      <c r="A152" s="225">
        <f t="shared" si="4"/>
        <v>144</v>
      </c>
      <c r="B152" s="217"/>
      <c r="C152" s="219"/>
      <c r="D152" s="241" t="s">
        <v>1501</v>
      </c>
      <c r="E152" s="241"/>
      <c r="F152" s="241"/>
      <c r="G152" s="241"/>
      <c r="H152" s="677" t="s">
        <v>1502</v>
      </c>
      <c r="I152" s="678" t="s">
        <v>1503</v>
      </c>
      <c r="J152" s="677"/>
      <c r="K152" s="678" t="s">
        <v>1504</v>
      </c>
      <c r="L152" s="677"/>
      <c r="M152" s="677"/>
      <c r="N152" s="677"/>
      <c r="O152" s="677"/>
      <c r="P152" s="680"/>
      <c r="Q152" s="677" t="s">
        <v>817</v>
      </c>
      <c r="R152" s="677"/>
      <c r="S152" s="685" t="s">
        <v>863</v>
      </c>
      <c r="T152" s="281"/>
      <c r="U152" s="677" t="s">
        <v>1654</v>
      </c>
      <c r="V152" s="682"/>
      <c r="W152" s="260" t="s">
        <v>864</v>
      </c>
      <c r="X152" s="260" t="s">
        <v>864</v>
      </c>
      <c r="Y152" s="232"/>
      <c r="Z152" s="379"/>
      <c r="AA152" s="677"/>
      <c r="AB152" s="684"/>
      <c r="AC152" s="677"/>
      <c r="AD152" s="681"/>
      <c r="AE152" s="681">
        <v>1</v>
      </c>
    </row>
    <row r="153" spans="1:31" s="224" customFormat="1" ht="13.5" customHeight="1">
      <c r="A153" s="225">
        <f t="shared" si="4"/>
        <v>145</v>
      </c>
      <c r="B153" s="217"/>
      <c r="C153" s="239"/>
      <c r="D153" s="241" t="s">
        <v>1506</v>
      </c>
      <c r="E153" s="241"/>
      <c r="F153" s="241"/>
      <c r="G153" s="241"/>
      <c r="H153" s="677"/>
      <c r="I153" s="678" t="s">
        <v>1507</v>
      </c>
      <c r="J153" s="677"/>
      <c r="K153" s="678" t="s">
        <v>1508</v>
      </c>
      <c r="L153" s="677"/>
      <c r="M153" s="677"/>
      <c r="N153" s="677"/>
      <c r="O153" s="677"/>
      <c r="P153" s="680"/>
      <c r="Q153" s="677" t="s">
        <v>817</v>
      </c>
      <c r="R153" s="677"/>
      <c r="S153" s="677" t="s">
        <v>863</v>
      </c>
      <c r="T153" s="681" t="s">
        <v>864</v>
      </c>
      <c r="U153" s="677" t="s">
        <v>1655</v>
      </c>
      <c r="V153" s="682"/>
      <c r="W153" s="260" t="s">
        <v>864</v>
      </c>
      <c r="X153" s="260"/>
      <c r="Y153" s="232"/>
      <c r="Z153" s="386" t="s">
        <v>1509</v>
      </c>
      <c r="AA153" s="677"/>
      <c r="AB153" s="684"/>
      <c r="AC153" s="677"/>
      <c r="AD153" s="681"/>
      <c r="AE153" s="681">
        <v>1</v>
      </c>
    </row>
    <row r="154" spans="1:31" s="224" customFormat="1" ht="13.5" customHeight="1">
      <c r="A154" s="225">
        <f t="shared" si="4"/>
        <v>146</v>
      </c>
      <c r="B154" s="217"/>
      <c r="C154" s="219" t="s">
        <v>1510</v>
      </c>
      <c r="D154" s="241"/>
      <c r="E154" s="241"/>
      <c r="F154" s="241"/>
      <c r="G154" s="241"/>
      <c r="H154" s="677"/>
      <c r="I154" s="678"/>
      <c r="J154" s="677"/>
      <c r="K154" s="678" t="s">
        <v>1511</v>
      </c>
      <c r="L154" s="677"/>
      <c r="M154" s="677"/>
      <c r="N154" s="677"/>
      <c r="O154" s="677"/>
      <c r="P154" s="680"/>
      <c r="Q154" s="677" t="s">
        <v>817</v>
      </c>
      <c r="R154" s="677" t="s">
        <v>864</v>
      </c>
      <c r="S154" s="378" t="s">
        <v>1511</v>
      </c>
      <c r="T154" s="681"/>
      <c r="U154" s="677"/>
      <c r="V154" s="682"/>
      <c r="W154" s="260" t="s">
        <v>864</v>
      </c>
      <c r="X154" s="260" t="s">
        <v>864</v>
      </c>
      <c r="Y154" s="232"/>
      <c r="Z154" s="683"/>
      <c r="AA154" s="677"/>
      <c r="AB154" s="684"/>
      <c r="AC154" s="677"/>
      <c r="AD154" s="681"/>
      <c r="AE154" s="681">
        <v>1</v>
      </c>
    </row>
    <row r="155" spans="1:31" s="224" customFormat="1" ht="13.5" customHeight="1">
      <c r="A155" s="225">
        <f t="shared" si="4"/>
        <v>147</v>
      </c>
      <c r="B155" s="217"/>
      <c r="C155" s="219"/>
      <c r="D155" s="241" t="s">
        <v>1512</v>
      </c>
      <c r="E155" s="241" t="s">
        <v>2623</v>
      </c>
      <c r="F155" s="241"/>
      <c r="G155" s="241"/>
      <c r="H155" s="677" t="s">
        <v>1513</v>
      </c>
      <c r="I155" s="678"/>
      <c r="J155" s="677"/>
      <c r="K155" s="678" t="s">
        <v>1514</v>
      </c>
      <c r="L155" s="677"/>
      <c r="M155" s="677"/>
      <c r="N155" s="677"/>
      <c r="O155" s="677"/>
      <c r="P155" s="680"/>
      <c r="Q155" s="677" t="s">
        <v>817</v>
      </c>
      <c r="R155" s="677" t="s">
        <v>864</v>
      </c>
      <c r="S155" s="378" t="s">
        <v>2622</v>
      </c>
      <c r="T155" s="681" t="s">
        <v>864</v>
      </c>
      <c r="U155" s="677"/>
      <c r="V155" s="682"/>
      <c r="W155" s="260" t="s">
        <v>864</v>
      </c>
      <c r="X155" s="260" t="s">
        <v>864</v>
      </c>
      <c r="Y155" s="232"/>
      <c r="Z155" s="683" t="s">
        <v>1515</v>
      </c>
      <c r="AA155" s="677"/>
      <c r="AB155" s="684"/>
      <c r="AC155" s="677"/>
      <c r="AD155" s="681"/>
      <c r="AE155" s="681">
        <v>1</v>
      </c>
    </row>
    <row r="156" spans="1:31" s="224" customFormat="1" ht="14.25" customHeight="1">
      <c r="A156" s="225">
        <f t="shared" si="4"/>
        <v>148</v>
      </c>
      <c r="B156" s="217"/>
      <c r="C156" s="219"/>
      <c r="D156" s="241" t="s">
        <v>1516</v>
      </c>
      <c r="E156" s="241" t="s">
        <v>2623</v>
      </c>
      <c r="F156" s="241"/>
      <c r="G156" s="241"/>
      <c r="H156" s="677" t="s">
        <v>1517</v>
      </c>
      <c r="I156" s="678"/>
      <c r="J156" s="677"/>
      <c r="K156" s="678" t="s">
        <v>1518</v>
      </c>
      <c r="L156" s="677"/>
      <c r="M156" s="677"/>
      <c r="N156" s="677"/>
      <c r="O156" s="677"/>
      <c r="P156" s="680"/>
      <c r="Q156" s="677" t="s">
        <v>823</v>
      </c>
      <c r="R156" s="677" t="s">
        <v>864</v>
      </c>
      <c r="S156" s="378" t="s">
        <v>2622</v>
      </c>
      <c r="T156" s="268" t="s">
        <v>864</v>
      </c>
      <c r="U156" s="255"/>
      <c r="V156" s="682"/>
      <c r="W156" s="260" t="s">
        <v>864</v>
      </c>
      <c r="X156" s="260" t="s">
        <v>864</v>
      </c>
      <c r="Y156" s="232"/>
      <c r="Z156" s="683" t="s">
        <v>1515</v>
      </c>
      <c r="AA156" s="677"/>
      <c r="AB156" s="684"/>
      <c r="AC156" s="677"/>
      <c r="AD156" s="681"/>
      <c r="AE156" s="681">
        <v>1</v>
      </c>
    </row>
    <row r="157" spans="1:31" s="224" customFormat="1" ht="13.5" customHeight="1">
      <c r="A157" s="225">
        <f t="shared" si="4"/>
        <v>149</v>
      </c>
      <c r="B157" s="217"/>
      <c r="C157" s="219" t="s">
        <v>1519</v>
      </c>
      <c r="D157" s="241" t="s">
        <v>2623</v>
      </c>
      <c r="E157" s="241"/>
      <c r="F157" s="241"/>
      <c r="G157" s="241"/>
      <c r="H157" s="677" t="s">
        <v>1520</v>
      </c>
      <c r="I157" s="678"/>
      <c r="J157" s="677"/>
      <c r="K157" s="678" t="s">
        <v>1521</v>
      </c>
      <c r="L157" s="677"/>
      <c r="M157" s="677"/>
      <c r="N157" s="677"/>
      <c r="O157" s="677"/>
      <c r="P157" s="680"/>
      <c r="Q157" s="677" t="s">
        <v>817</v>
      </c>
      <c r="R157" s="677" t="s">
        <v>864</v>
      </c>
      <c r="S157" s="378" t="s">
        <v>2622</v>
      </c>
      <c r="T157" s="268" t="s">
        <v>864</v>
      </c>
      <c r="U157" s="677"/>
      <c r="V157" s="682"/>
      <c r="W157" s="682"/>
      <c r="X157" s="682"/>
      <c r="Y157" s="232"/>
      <c r="Z157" s="683" t="s">
        <v>1515</v>
      </c>
      <c r="AA157" s="677"/>
      <c r="AB157" s="684"/>
      <c r="AC157" s="677"/>
      <c r="AD157" s="681"/>
      <c r="AE157" s="681">
        <v>1</v>
      </c>
    </row>
    <row r="158" spans="1:31" s="224" customFormat="1" ht="13.5" customHeight="1">
      <c r="A158" s="225">
        <f t="shared" si="4"/>
        <v>150</v>
      </c>
      <c r="B158" s="217"/>
      <c r="C158" s="219" t="s">
        <v>1656</v>
      </c>
      <c r="D158" s="241"/>
      <c r="E158" s="241"/>
      <c r="F158" s="241"/>
      <c r="G158" s="241"/>
      <c r="H158" s="677" t="s">
        <v>1657</v>
      </c>
      <c r="I158" s="678"/>
      <c r="J158" s="677"/>
      <c r="K158" s="678" t="s">
        <v>939</v>
      </c>
      <c r="L158" s="677"/>
      <c r="M158" s="677"/>
      <c r="N158" s="677"/>
      <c r="O158" s="677"/>
      <c r="P158" s="680"/>
      <c r="Q158" s="687" t="s">
        <v>823</v>
      </c>
      <c r="R158" s="677"/>
      <c r="S158" s="677" t="s">
        <v>863</v>
      </c>
      <c r="T158" s="681"/>
      <c r="U158" s="677"/>
      <c r="V158" s="682" t="s">
        <v>864</v>
      </c>
      <c r="W158" s="682" t="s">
        <v>864</v>
      </c>
      <c r="X158" s="682" t="s">
        <v>864</v>
      </c>
      <c r="Y158" s="232"/>
      <c r="Z158" s="683"/>
      <c r="AA158" s="677"/>
      <c r="AB158" s="684"/>
      <c r="AC158" s="677"/>
      <c r="AD158" s="681"/>
      <c r="AE158" s="681">
        <v>1</v>
      </c>
    </row>
    <row r="159" spans="1:31" s="224" customFormat="1" ht="13.5" customHeight="1">
      <c r="A159" s="225">
        <f t="shared" si="4"/>
        <v>151</v>
      </c>
      <c r="B159" s="219" t="s">
        <v>1658</v>
      </c>
      <c r="C159" s="241"/>
      <c r="D159" s="241"/>
      <c r="E159" s="241"/>
      <c r="F159" s="241"/>
      <c r="G159" s="241"/>
      <c r="H159" s="677" t="s">
        <v>1523</v>
      </c>
      <c r="I159" s="678"/>
      <c r="J159" s="677"/>
      <c r="K159" s="678" t="s">
        <v>1524</v>
      </c>
      <c r="L159" s="677"/>
      <c r="M159" s="677"/>
      <c r="N159" s="677"/>
      <c r="O159" s="677"/>
      <c r="P159" s="680"/>
      <c r="Q159" s="687" t="s">
        <v>823</v>
      </c>
      <c r="R159" s="677" t="s">
        <v>864</v>
      </c>
      <c r="S159" s="378" t="s">
        <v>1524</v>
      </c>
      <c r="T159" s="681"/>
      <c r="U159" s="677"/>
      <c r="V159" s="682"/>
      <c r="W159" s="260" t="s">
        <v>864</v>
      </c>
      <c r="X159" s="260" t="s">
        <v>864</v>
      </c>
      <c r="Y159" s="232"/>
      <c r="Z159" s="683" t="s">
        <v>1525</v>
      </c>
      <c r="AA159" s="677"/>
      <c r="AB159" s="684"/>
      <c r="AC159" s="677"/>
      <c r="AD159" s="681"/>
      <c r="AE159" s="681">
        <v>1</v>
      </c>
    </row>
    <row r="160" spans="1:31" s="224" customFormat="1" ht="13.5" customHeight="1">
      <c r="A160" s="225">
        <f t="shared" si="4"/>
        <v>152</v>
      </c>
      <c r="B160" s="217"/>
      <c r="C160" s="217" t="s">
        <v>1404</v>
      </c>
      <c r="D160" s="241"/>
      <c r="E160" s="241"/>
      <c r="F160" s="241"/>
      <c r="G160" s="241"/>
      <c r="H160" s="677" t="s">
        <v>1526</v>
      </c>
      <c r="I160" s="678"/>
      <c r="J160" s="677"/>
      <c r="K160" s="678" t="s">
        <v>1218</v>
      </c>
      <c r="L160" s="677"/>
      <c r="M160" s="677"/>
      <c r="N160" s="677"/>
      <c r="O160" s="677"/>
      <c r="P160" s="680"/>
      <c r="Q160" s="677" t="s">
        <v>817</v>
      </c>
      <c r="R160" s="677"/>
      <c r="S160" s="677" t="s">
        <v>863</v>
      </c>
      <c r="T160" s="681"/>
      <c r="U160" s="677"/>
      <c r="V160" s="682"/>
      <c r="W160" s="260" t="s">
        <v>864</v>
      </c>
      <c r="X160" s="260" t="s">
        <v>864</v>
      </c>
      <c r="Y160" s="232"/>
      <c r="Z160" s="683"/>
      <c r="AA160" s="263"/>
      <c r="AB160" s="684"/>
      <c r="AC160" s="677"/>
      <c r="AD160" s="681"/>
      <c r="AE160" s="681">
        <v>1</v>
      </c>
    </row>
    <row r="161" spans="1:31" s="224" customFormat="1" ht="13.5" customHeight="1">
      <c r="A161" s="225">
        <f t="shared" si="4"/>
        <v>153</v>
      </c>
      <c r="B161" s="219"/>
      <c r="C161" s="241" t="s">
        <v>1527</v>
      </c>
      <c r="D161" s="241"/>
      <c r="E161" s="241"/>
      <c r="F161" s="241"/>
      <c r="G161" s="241"/>
      <c r="H161" s="677" t="s">
        <v>1529</v>
      </c>
      <c r="I161" s="678"/>
      <c r="J161" s="677"/>
      <c r="K161" s="678" t="s">
        <v>1395</v>
      </c>
      <c r="L161" s="677"/>
      <c r="M161" s="677"/>
      <c r="N161" s="677"/>
      <c r="O161" s="677"/>
      <c r="P161" s="680"/>
      <c r="Q161" s="677" t="s">
        <v>817</v>
      </c>
      <c r="R161" s="677" t="s">
        <v>864</v>
      </c>
      <c r="S161" s="378" t="s">
        <v>1395</v>
      </c>
      <c r="T161" s="681"/>
      <c r="U161" s="677"/>
      <c r="V161" s="682"/>
      <c r="W161" s="260" t="s">
        <v>864</v>
      </c>
      <c r="X161" s="260" t="s">
        <v>864</v>
      </c>
      <c r="Y161" s="232"/>
      <c r="Z161" s="683"/>
      <c r="AA161" s="677"/>
      <c r="AB161" s="684"/>
      <c r="AC161" s="677"/>
      <c r="AD161" s="681"/>
      <c r="AE161" s="681">
        <v>1</v>
      </c>
    </row>
    <row r="162" spans="1:31" s="224" customFormat="1" ht="13.5" customHeight="1">
      <c r="A162" s="225">
        <f t="shared" si="4"/>
        <v>154</v>
      </c>
      <c r="B162" s="216"/>
      <c r="C162" s="216"/>
      <c r="D162" s="241" t="s">
        <v>1304</v>
      </c>
      <c r="E162" s="241"/>
      <c r="F162" s="241"/>
      <c r="G162" s="241"/>
      <c r="H162" s="677" t="s">
        <v>1396</v>
      </c>
      <c r="I162" s="686"/>
      <c r="J162" s="677"/>
      <c r="K162" s="678" t="s">
        <v>1303</v>
      </c>
      <c r="L162" s="677"/>
      <c r="M162" s="677"/>
      <c r="N162" s="677"/>
      <c r="O162" s="677"/>
      <c r="P162" s="680"/>
      <c r="Q162" s="382" t="s">
        <v>817</v>
      </c>
      <c r="R162" s="677" t="s">
        <v>864</v>
      </c>
      <c r="S162" s="378" t="s">
        <v>1303</v>
      </c>
      <c r="T162" s="681"/>
      <c r="U162" s="681"/>
      <c r="V162" s="682"/>
      <c r="W162" s="260" t="s">
        <v>864</v>
      </c>
      <c r="X162" s="260" t="s">
        <v>864</v>
      </c>
      <c r="Y162" s="232"/>
      <c r="Z162" s="384" t="s">
        <v>1397</v>
      </c>
      <c r="AA162" s="677"/>
      <c r="AB162" s="684"/>
      <c r="AC162" s="677"/>
      <c r="AD162" s="681"/>
      <c r="AE162" s="681">
        <v>1</v>
      </c>
    </row>
    <row r="163" spans="1:31" s="224" customFormat="1" ht="13.5" customHeight="1">
      <c r="A163" s="225">
        <f t="shared" si="4"/>
        <v>155</v>
      </c>
      <c r="B163" s="216"/>
      <c r="C163" s="216"/>
      <c r="D163" s="241" t="s">
        <v>831</v>
      </c>
      <c r="E163" s="241"/>
      <c r="F163" s="241"/>
      <c r="G163" s="241"/>
      <c r="H163" s="677" t="s">
        <v>1398</v>
      </c>
      <c r="I163" s="686"/>
      <c r="J163" s="677"/>
      <c r="K163" s="678" t="s">
        <v>1218</v>
      </c>
      <c r="L163" s="677"/>
      <c r="M163" s="677"/>
      <c r="N163" s="677"/>
      <c r="O163" s="677"/>
      <c r="P163" s="680"/>
      <c r="Q163" s="677" t="s">
        <v>817</v>
      </c>
      <c r="R163" s="677"/>
      <c r="S163" s="677" t="s">
        <v>863</v>
      </c>
      <c r="T163" s="681"/>
      <c r="U163" s="691"/>
      <c r="V163" s="682"/>
      <c r="W163" s="260" t="s">
        <v>864</v>
      </c>
      <c r="X163" s="260" t="s">
        <v>864</v>
      </c>
      <c r="Y163" s="232"/>
      <c r="Z163" s="683"/>
      <c r="AA163" s="677"/>
      <c r="AB163" s="684"/>
      <c r="AC163" s="677"/>
      <c r="AD163" s="681"/>
      <c r="AE163" s="681">
        <v>1</v>
      </c>
    </row>
    <row r="164" spans="1:31" s="224" customFormat="1" ht="13.5" customHeight="1">
      <c r="A164" s="225">
        <f t="shared" si="4"/>
        <v>156</v>
      </c>
      <c r="B164" s="217"/>
      <c r="C164" s="217"/>
      <c r="D164" s="241" t="s">
        <v>1399</v>
      </c>
      <c r="E164" s="241"/>
      <c r="F164" s="241"/>
      <c r="G164" s="241"/>
      <c r="H164" s="677" t="s">
        <v>1400</v>
      </c>
      <c r="I164" s="686" t="s">
        <v>1401</v>
      </c>
      <c r="J164" s="677"/>
      <c r="K164" s="678" t="s">
        <v>1352</v>
      </c>
      <c r="L164" s="677"/>
      <c r="M164" s="677"/>
      <c r="N164" s="677"/>
      <c r="O164" s="677"/>
      <c r="P164" s="680"/>
      <c r="Q164" s="677" t="s">
        <v>820</v>
      </c>
      <c r="R164" s="677"/>
      <c r="S164" s="677" t="s">
        <v>863</v>
      </c>
      <c r="T164" s="681"/>
      <c r="U164" s="681"/>
      <c r="V164" s="682"/>
      <c r="W164" s="260" t="s">
        <v>864</v>
      </c>
      <c r="X164" s="260" t="s">
        <v>864</v>
      </c>
      <c r="Y164" s="232"/>
      <c r="Z164" s="683"/>
      <c r="AA164" s="677"/>
      <c r="AB164" s="684"/>
      <c r="AC164" s="677"/>
      <c r="AD164" s="681"/>
      <c r="AE164" s="681">
        <v>1</v>
      </c>
    </row>
    <row r="165" spans="1:31" s="224" customFormat="1" ht="13.5" customHeight="1">
      <c r="A165" s="225">
        <f t="shared" si="4"/>
        <v>157</v>
      </c>
      <c r="B165" s="219"/>
      <c r="C165" s="239" t="s">
        <v>1530</v>
      </c>
      <c r="D165" s="241"/>
      <c r="E165" s="241"/>
      <c r="F165" s="241"/>
      <c r="G165" s="241"/>
      <c r="H165" s="677" t="s">
        <v>1531</v>
      </c>
      <c r="I165" s="678" t="s">
        <v>930</v>
      </c>
      <c r="J165" s="677"/>
      <c r="K165" s="678" t="s">
        <v>931</v>
      </c>
      <c r="L165" s="677"/>
      <c r="M165" s="677"/>
      <c r="N165" s="677"/>
      <c r="O165" s="677"/>
      <c r="P165" s="680"/>
      <c r="Q165" s="677" t="s">
        <v>820</v>
      </c>
      <c r="R165" s="677"/>
      <c r="S165" s="677" t="s">
        <v>879</v>
      </c>
      <c r="T165" s="681"/>
      <c r="U165" s="677"/>
      <c r="V165" s="682"/>
      <c r="W165" s="682" t="s">
        <v>864</v>
      </c>
      <c r="X165" s="682" t="s">
        <v>864</v>
      </c>
      <c r="Y165" s="232"/>
      <c r="Z165" s="683"/>
      <c r="AA165" s="677"/>
      <c r="AB165" s="684"/>
      <c r="AC165" s="677"/>
      <c r="AD165" s="681"/>
      <c r="AE165" s="681">
        <v>1</v>
      </c>
    </row>
    <row r="166" spans="1:31" s="224" customFormat="1" ht="13.5" customHeight="1">
      <c r="A166" s="225">
        <f t="shared" si="4"/>
        <v>158</v>
      </c>
      <c r="B166" s="219"/>
      <c r="C166" s="241" t="s">
        <v>1532</v>
      </c>
      <c r="D166" s="241"/>
      <c r="E166" s="241"/>
      <c r="F166" s="241"/>
      <c r="G166" s="241"/>
      <c r="H166" s="677" t="s">
        <v>1533</v>
      </c>
      <c r="I166" s="678"/>
      <c r="J166" s="677"/>
      <c r="K166" s="678" t="s">
        <v>939</v>
      </c>
      <c r="L166" s="677"/>
      <c r="M166" s="677"/>
      <c r="N166" s="677"/>
      <c r="O166" s="677"/>
      <c r="P166" s="680"/>
      <c r="Q166" s="677" t="s">
        <v>820</v>
      </c>
      <c r="R166" s="677"/>
      <c r="S166" s="677" t="s">
        <v>863</v>
      </c>
      <c r="T166" s="681"/>
      <c r="U166" s="677"/>
      <c r="V166" s="682"/>
      <c r="W166" s="260" t="s">
        <v>864</v>
      </c>
      <c r="X166" s="260" t="s">
        <v>864</v>
      </c>
      <c r="Y166" s="232"/>
      <c r="Z166" s="683"/>
      <c r="AA166" s="677"/>
      <c r="AB166" s="684"/>
      <c r="AC166" s="677"/>
      <c r="AD166" s="681"/>
      <c r="AE166" s="681">
        <v>1</v>
      </c>
    </row>
    <row r="167" spans="1:31" s="224" customFormat="1" ht="13.5" customHeight="1">
      <c r="A167" s="225">
        <f t="shared" si="4"/>
        <v>159</v>
      </c>
      <c r="B167" s="219"/>
      <c r="C167" s="241" t="s">
        <v>1534</v>
      </c>
      <c r="D167" s="241"/>
      <c r="E167" s="241"/>
      <c r="F167" s="241"/>
      <c r="G167" s="241"/>
      <c r="H167" s="677" t="s">
        <v>1535</v>
      </c>
      <c r="I167" s="678"/>
      <c r="J167" s="677"/>
      <c r="K167" s="678" t="s">
        <v>1536</v>
      </c>
      <c r="L167" s="677"/>
      <c r="M167" s="677"/>
      <c r="N167" s="677"/>
      <c r="O167" s="677"/>
      <c r="P167" s="680"/>
      <c r="Q167" s="677" t="s">
        <v>817</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f t="shared" si="4"/>
        <v>160</v>
      </c>
      <c r="B168" s="219"/>
      <c r="C168" s="241" t="s">
        <v>1537</v>
      </c>
      <c r="D168" s="241"/>
      <c r="E168" s="241"/>
      <c r="F168" s="241"/>
      <c r="G168" s="241"/>
      <c r="H168" s="677" t="s">
        <v>1538</v>
      </c>
      <c r="I168" s="678"/>
      <c r="J168" s="677"/>
      <c r="K168" s="678" t="s">
        <v>1539</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f t="shared" ref="A169:A194" si="5">ROW()-8</f>
        <v>161</v>
      </c>
      <c r="B169" s="219"/>
      <c r="C169" s="241" t="s">
        <v>1540</v>
      </c>
      <c r="D169" s="241"/>
      <c r="E169" s="241"/>
      <c r="F169" s="241"/>
      <c r="G169" s="241"/>
      <c r="H169" s="677" t="s">
        <v>1541</v>
      </c>
      <c r="I169" s="678"/>
      <c r="J169" s="677"/>
      <c r="K169" s="678" t="s">
        <v>1542</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f t="shared" si="5"/>
        <v>162</v>
      </c>
      <c r="B170" s="217" t="s">
        <v>1543</v>
      </c>
      <c r="C170" s="219"/>
      <c r="D170" s="241"/>
      <c r="E170" s="241"/>
      <c r="F170" s="241"/>
      <c r="G170" s="241"/>
      <c r="H170" s="269" t="s">
        <v>1544</v>
      </c>
      <c r="I170" s="678"/>
      <c r="J170" s="677"/>
      <c r="K170" s="678" t="s">
        <v>1545</v>
      </c>
      <c r="L170" s="677"/>
      <c r="M170" s="677"/>
      <c r="N170" s="677"/>
      <c r="O170" s="677"/>
      <c r="P170" s="680"/>
      <c r="Q170" s="677" t="s">
        <v>823</v>
      </c>
      <c r="R170" s="677" t="s">
        <v>864</v>
      </c>
      <c r="S170" s="243" t="s">
        <v>1545</v>
      </c>
      <c r="T170" s="681"/>
      <c r="U170" s="677"/>
      <c r="V170" s="682" t="s">
        <v>864</v>
      </c>
      <c r="W170" s="260" t="s">
        <v>864</v>
      </c>
      <c r="X170" s="260" t="s">
        <v>864</v>
      </c>
      <c r="Y170" s="232"/>
      <c r="Z170" s="266" t="s">
        <v>1546</v>
      </c>
      <c r="AA170" s="263" t="s">
        <v>1547</v>
      </c>
      <c r="AB170" s="684"/>
      <c r="AC170" s="677"/>
      <c r="AD170" s="681"/>
      <c r="AE170" s="681">
        <v>1</v>
      </c>
    </row>
    <row r="171" spans="1:31" s="224" customFormat="1" ht="13.5" customHeight="1">
      <c r="A171" s="225">
        <f t="shared" si="5"/>
        <v>163</v>
      </c>
      <c r="B171" s="217"/>
      <c r="C171" s="217" t="s">
        <v>1404</v>
      </c>
      <c r="D171" s="241"/>
      <c r="E171" s="241"/>
      <c r="F171" s="241"/>
      <c r="G171" s="241"/>
      <c r="H171" s="677" t="s">
        <v>1659</v>
      </c>
      <c r="I171" s="678"/>
      <c r="J171" s="677"/>
      <c r="K171" s="678" t="s">
        <v>1218</v>
      </c>
      <c r="L171" s="677"/>
      <c r="M171" s="677"/>
      <c r="N171" s="677"/>
      <c r="O171" s="677"/>
      <c r="P171" s="680"/>
      <c r="Q171" s="677" t="s">
        <v>817</v>
      </c>
      <c r="R171" s="677"/>
      <c r="S171" s="677" t="s">
        <v>863</v>
      </c>
      <c r="T171" s="681"/>
      <c r="U171" s="677"/>
      <c r="V171" s="682" t="s">
        <v>864</v>
      </c>
      <c r="W171" s="260" t="s">
        <v>864</v>
      </c>
      <c r="X171" s="260" t="s">
        <v>864</v>
      </c>
      <c r="Y171" s="232"/>
      <c r="Z171" s="683"/>
      <c r="AA171" s="263"/>
      <c r="AB171" s="684"/>
      <c r="AC171" s="677"/>
      <c r="AD171" s="681"/>
      <c r="AE171" s="681">
        <v>1</v>
      </c>
    </row>
    <row r="172" spans="1:31" s="158" customFormat="1" ht="12.75" customHeight="1">
      <c r="A172" s="225">
        <f t="shared" si="5"/>
        <v>164</v>
      </c>
      <c r="B172" s="217"/>
      <c r="C172" s="241" t="s">
        <v>1548</v>
      </c>
      <c r="D172" s="241"/>
      <c r="E172" s="241"/>
      <c r="F172" s="241"/>
      <c r="G172" s="241"/>
      <c r="H172" s="677" t="s">
        <v>1549</v>
      </c>
      <c r="I172" s="678" t="s">
        <v>930</v>
      </c>
      <c r="J172" s="677"/>
      <c r="K172" s="678" t="s">
        <v>931</v>
      </c>
      <c r="L172" s="677"/>
      <c r="M172" s="677"/>
      <c r="N172" s="677"/>
      <c r="O172" s="677"/>
      <c r="P172" s="680"/>
      <c r="Q172" s="677" t="s">
        <v>820</v>
      </c>
      <c r="R172" s="677"/>
      <c r="S172" s="677" t="s">
        <v>879</v>
      </c>
      <c r="T172" s="681"/>
      <c r="U172" s="677"/>
      <c r="V172" s="682" t="s">
        <v>864</v>
      </c>
      <c r="W172" s="682" t="s">
        <v>864</v>
      </c>
      <c r="X172" s="682" t="s">
        <v>864</v>
      </c>
      <c r="Y172" s="232"/>
      <c r="Z172" s="683"/>
      <c r="AA172" s="263"/>
      <c r="AB172" s="684"/>
      <c r="AC172" s="677"/>
      <c r="AD172" s="681"/>
      <c r="AE172" s="681">
        <v>1</v>
      </c>
    </row>
    <row r="173" spans="1:31" s="158" customFormat="1" ht="12.75" customHeight="1">
      <c r="A173" s="225">
        <f t="shared" si="5"/>
        <v>165</v>
      </c>
      <c r="B173" s="217"/>
      <c r="C173" s="241" t="s">
        <v>1550</v>
      </c>
      <c r="D173" s="241"/>
      <c r="E173" s="241"/>
      <c r="F173" s="241"/>
      <c r="G173" s="241"/>
      <c r="H173" s="692" t="s">
        <v>1551</v>
      </c>
      <c r="I173" s="678" t="s">
        <v>1552</v>
      </c>
      <c r="J173" s="677"/>
      <c r="K173" s="678" t="s">
        <v>970</v>
      </c>
      <c r="L173" s="677"/>
      <c r="M173" s="677"/>
      <c r="N173" s="677"/>
      <c r="O173" s="677"/>
      <c r="P173" s="680"/>
      <c r="Q173" s="677" t="s">
        <v>820</v>
      </c>
      <c r="R173" s="677"/>
      <c r="S173" s="677" t="s">
        <v>863</v>
      </c>
      <c r="T173" s="681" t="s">
        <v>864</v>
      </c>
      <c r="U173" s="678" t="s">
        <v>1660</v>
      </c>
      <c r="V173" s="682" t="s">
        <v>864</v>
      </c>
      <c r="W173" s="260" t="s">
        <v>864</v>
      </c>
      <c r="X173" s="260" t="s">
        <v>864</v>
      </c>
      <c r="Y173" s="232"/>
      <c r="Z173" s="386" t="s">
        <v>1553</v>
      </c>
      <c r="AA173" s="389" t="s">
        <v>1554</v>
      </c>
      <c r="AB173" s="684" t="s">
        <v>1555</v>
      </c>
      <c r="AC173" s="677"/>
      <c r="AD173" s="681"/>
      <c r="AE173" s="681">
        <v>1</v>
      </c>
    </row>
    <row r="174" spans="1:31" s="158" customFormat="1" ht="12.75" customHeight="1">
      <c r="A174" s="225">
        <f t="shared" si="5"/>
        <v>166</v>
      </c>
      <c r="B174" s="217"/>
      <c r="C174" s="241" t="s">
        <v>1661</v>
      </c>
      <c r="D174" s="241"/>
      <c r="E174" s="241"/>
      <c r="F174" s="241"/>
      <c r="G174" s="241"/>
      <c r="H174" s="692" t="s">
        <v>1662</v>
      </c>
      <c r="I174" s="678"/>
      <c r="J174" s="677"/>
      <c r="K174" s="678" t="s">
        <v>1663</v>
      </c>
      <c r="L174" s="677"/>
      <c r="M174" s="677"/>
      <c r="N174" s="677"/>
      <c r="O174" s="677"/>
      <c r="P174" s="680"/>
      <c r="Q174" s="677" t="s">
        <v>817</v>
      </c>
      <c r="R174" s="677" t="s">
        <v>864</v>
      </c>
      <c r="S174" s="378" t="s">
        <v>1663</v>
      </c>
      <c r="T174" s="681"/>
      <c r="U174" s="677"/>
      <c r="V174" s="682"/>
      <c r="W174" s="682" t="s">
        <v>864</v>
      </c>
      <c r="X174" s="260" t="s">
        <v>864</v>
      </c>
      <c r="Y174" s="232"/>
      <c r="Z174" s="683"/>
      <c r="AA174" s="677"/>
      <c r="AB174" s="684"/>
      <c r="AC174" s="677"/>
      <c r="AD174" s="681"/>
      <c r="AE174" s="681">
        <v>1</v>
      </c>
    </row>
    <row r="175" spans="1:31" s="158" customFormat="1" ht="12.75" customHeight="1">
      <c r="A175" s="225">
        <f t="shared" si="5"/>
        <v>167</v>
      </c>
      <c r="B175" s="217"/>
      <c r="C175" s="241"/>
      <c r="D175" s="241" t="s">
        <v>1664</v>
      </c>
      <c r="E175" s="241"/>
      <c r="F175" s="241"/>
      <c r="G175" s="241"/>
      <c r="H175" s="692" t="s">
        <v>1665</v>
      </c>
      <c r="I175" s="678" t="s">
        <v>1666</v>
      </c>
      <c r="J175" s="677"/>
      <c r="K175" s="678" t="s">
        <v>1667</v>
      </c>
      <c r="L175" s="677"/>
      <c r="M175" s="677"/>
      <c r="N175" s="677"/>
      <c r="O175" s="677"/>
      <c r="P175" s="680"/>
      <c r="Q175" s="677" t="s">
        <v>820</v>
      </c>
      <c r="R175" s="677"/>
      <c r="S175" s="677" t="s">
        <v>863</v>
      </c>
      <c r="T175" s="681" t="s">
        <v>864</v>
      </c>
      <c r="U175" s="677" t="s">
        <v>1668</v>
      </c>
      <c r="V175" s="682"/>
      <c r="W175" s="682" t="s">
        <v>864</v>
      </c>
      <c r="X175" s="260" t="s">
        <v>864</v>
      </c>
      <c r="Y175" s="232"/>
      <c r="Z175" s="683"/>
      <c r="AA175" s="677"/>
      <c r="AB175" s="684"/>
      <c r="AC175" s="677"/>
      <c r="AD175" s="681"/>
      <c r="AE175" s="681">
        <v>1</v>
      </c>
    </row>
    <row r="176" spans="1:31" s="158" customFormat="1" ht="12.75" customHeight="1">
      <c r="A176" s="225">
        <f t="shared" si="5"/>
        <v>168</v>
      </c>
      <c r="B176" s="217"/>
      <c r="C176" s="241"/>
      <c r="D176" s="241" t="s">
        <v>1669</v>
      </c>
      <c r="E176" s="241"/>
      <c r="F176" s="241"/>
      <c r="G176" s="241"/>
      <c r="H176" s="692" t="s">
        <v>1670</v>
      </c>
      <c r="I176" s="678" t="s">
        <v>1671</v>
      </c>
      <c r="J176" s="677"/>
      <c r="K176" s="678" t="s">
        <v>1672</v>
      </c>
      <c r="L176" s="677"/>
      <c r="M176" s="677"/>
      <c r="N176" s="677"/>
      <c r="O176" s="677"/>
      <c r="P176" s="680"/>
      <c r="Q176" s="677" t="s">
        <v>817</v>
      </c>
      <c r="R176" s="677"/>
      <c r="S176" s="677" t="s">
        <v>863</v>
      </c>
      <c r="T176" s="681" t="s">
        <v>864</v>
      </c>
      <c r="U176" s="677" t="s">
        <v>1673</v>
      </c>
      <c r="V176" s="682"/>
      <c r="W176" s="682" t="s">
        <v>864</v>
      </c>
      <c r="X176" s="260" t="s">
        <v>864</v>
      </c>
      <c r="Y176" s="232"/>
      <c r="Z176" s="683"/>
      <c r="AA176" s="677"/>
      <c r="AB176" s="684"/>
      <c r="AC176" s="677"/>
      <c r="AD176" s="681"/>
      <c r="AE176" s="681">
        <v>1</v>
      </c>
    </row>
    <row r="177" spans="1:31" s="158" customFormat="1" ht="12.75" customHeight="1">
      <c r="A177" s="225">
        <f t="shared" si="5"/>
        <v>169</v>
      </c>
      <c r="B177" s="217"/>
      <c r="C177" s="241"/>
      <c r="D177" s="241" t="s">
        <v>1674</v>
      </c>
      <c r="E177" s="241"/>
      <c r="F177" s="241"/>
      <c r="G177" s="241"/>
      <c r="H177" s="692"/>
      <c r="I177" s="678"/>
      <c r="J177" s="677"/>
      <c r="K177" s="678" t="s">
        <v>1675</v>
      </c>
      <c r="L177" s="677"/>
      <c r="M177" s="677"/>
      <c r="N177" s="677"/>
      <c r="O177" s="677"/>
      <c r="P177" s="680"/>
      <c r="Q177" s="677" t="s">
        <v>817</v>
      </c>
      <c r="R177" s="677"/>
      <c r="S177" s="677" t="s">
        <v>863</v>
      </c>
      <c r="T177" s="681"/>
      <c r="U177" s="677"/>
      <c r="V177" s="682"/>
      <c r="W177" s="682" t="s">
        <v>864</v>
      </c>
      <c r="X177" s="260" t="s">
        <v>864</v>
      </c>
      <c r="Y177" s="232"/>
      <c r="Z177" s="683"/>
      <c r="AA177" s="677"/>
      <c r="AB177" s="684"/>
      <c r="AC177" s="677"/>
      <c r="AD177" s="681"/>
      <c r="AE177" s="681">
        <v>1</v>
      </c>
    </row>
    <row r="178" spans="1:31" s="158" customFormat="1" ht="12.75" customHeight="1">
      <c r="A178" s="225">
        <f t="shared" si="5"/>
        <v>170</v>
      </c>
      <c r="B178" s="217"/>
      <c r="C178" s="241"/>
      <c r="D178" s="241" t="s">
        <v>1572</v>
      </c>
      <c r="E178" s="241"/>
      <c r="F178" s="241"/>
      <c r="G178" s="241"/>
      <c r="H178" s="269" t="s">
        <v>1573</v>
      </c>
      <c r="I178" s="264" t="s">
        <v>1574</v>
      </c>
      <c r="J178" s="677"/>
      <c r="K178" s="678" t="s">
        <v>1676</v>
      </c>
      <c r="L178" s="677"/>
      <c r="M178" s="677"/>
      <c r="N178" s="677"/>
      <c r="O178" s="677"/>
      <c r="P178" s="680"/>
      <c r="Q178" s="677" t="s">
        <v>820</v>
      </c>
      <c r="R178" s="677"/>
      <c r="S178" s="677" t="s">
        <v>863</v>
      </c>
      <c r="T178" s="681"/>
      <c r="U178" s="677" t="s">
        <v>1677</v>
      </c>
      <c r="V178" s="682"/>
      <c r="W178" s="682" t="s">
        <v>864</v>
      </c>
      <c r="X178" s="260" t="s">
        <v>864</v>
      </c>
      <c r="Y178" s="232"/>
      <c r="Z178" s="683"/>
      <c r="AA178" s="677"/>
      <c r="AB178" s="684"/>
      <c r="AC178" s="677"/>
      <c r="AD178" s="681"/>
      <c r="AE178" s="681">
        <v>1</v>
      </c>
    </row>
    <row r="179" spans="1:31" s="158" customFormat="1" ht="12.75" customHeight="1">
      <c r="A179" s="225">
        <f t="shared" si="5"/>
        <v>171</v>
      </c>
      <c r="B179" s="217"/>
      <c r="C179" s="241" t="s">
        <v>1678</v>
      </c>
      <c r="D179" s="241"/>
      <c r="E179" s="241"/>
      <c r="F179" s="241"/>
      <c r="G179" s="241"/>
      <c r="H179" s="692"/>
      <c r="I179" s="678"/>
      <c r="J179" s="677"/>
      <c r="K179" s="678" t="s">
        <v>1679</v>
      </c>
      <c r="L179" s="677"/>
      <c r="M179" s="677"/>
      <c r="N179" s="677"/>
      <c r="O179" s="677"/>
      <c r="P179" s="680"/>
      <c r="Q179" s="677" t="s">
        <v>817</v>
      </c>
      <c r="R179" s="677" t="s">
        <v>864</v>
      </c>
      <c r="S179" s="378" t="s">
        <v>1679</v>
      </c>
      <c r="T179" s="681"/>
      <c r="U179" s="677"/>
      <c r="V179" s="682" t="s">
        <v>864</v>
      </c>
      <c r="W179" s="682" t="s">
        <v>864</v>
      </c>
      <c r="X179" s="260" t="s">
        <v>864</v>
      </c>
      <c r="Y179" s="232"/>
      <c r="Z179" s="683"/>
      <c r="AA179" s="677"/>
      <c r="AB179" s="684"/>
      <c r="AC179" s="677"/>
      <c r="AD179" s="681"/>
      <c r="AE179" s="681">
        <v>1</v>
      </c>
    </row>
    <row r="180" spans="1:31" s="158" customFormat="1" ht="12.75" customHeight="1">
      <c r="A180" s="225">
        <f t="shared" si="5"/>
        <v>172</v>
      </c>
      <c r="B180" s="217"/>
      <c r="C180" s="241"/>
      <c r="D180" s="241" t="s">
        <v>1680</v>
      </c>
      <c r="E180" s="241"/>
      <c r="F180" s="241"/>
      <c r="G180" s="241"/>
      <c r="H180" s="266" t="s">
        <v>1557</v>
      </c>
      <c r="I180" s="264" t="s">
        <v>1558</v>
      </c>
      <c r="J180" s="263"/>
      <c r="K180" s="678" t="s">
        <v>1559</v>
      </c>
      <c r="L180" s="677"/>
      <c r="M180" s="677"/>
      <c r="N180" s="677"/>
      <c r="O180" s="677"/>
      <c r="P180" s="680"/>
      <c r="Q180" s="677" t="s">
        <v>820</v>
      </c>
      <c r="R180" s="677"/>
      <c r="S180" s="677" t="s">
        <v>863</v>
      </c>
      <c r="T180" s="681" t="s">
        <v>864</v>
      </c>
      <c r="U180" s="373"/>
      <c r="V180" s="265" t="s">
        <v>864</v>
      </c>
      <c r="W180" s="260" t="s">
        <v>864</v>
      </c>
      <c r="X180" s="260" t="s">
        <v>864</v>
      </c>
      <c r="Y180" s="232"/>
      <c r="Z180" s="387" t="s">
        <v>1560</v>
      </c>
      <c r="AA180" s="389" t="s">
        <v>1554</v>
      </c>
      <c r="AB180" s="267" t="s">
        <v>1561</v>
      </c>
      <c r="AC180" s="263"/>
      <c r="AD180" s="681"/>
      <c r="AE180" s="681">
        <v>1</v>
      </c>
    </row>
    <row r="181" spans="1:31" s="519" customFormat="1" ht="12.75" customHeight="1">
      <c r="A181" s="225">
        <f t="shared" si="5"/>
        <v>173</v>
      </c>
      <c r="B181" s="217"/>
      <c r="C181" s="218"/>
      <c r="D181" s="218" t="s">
        <v>1681</v>
      </c>
      <c r="E181" s="241"/>
      <c r="F181" s="241"/>
      <c r="G181" s="241"/>
      <c r="H181" s="692" t="s">
        <v>1682</v>
      </c>
      <c r="I181" s="678"/>
      <c r="J181" s="677"/>
      <c r="K181" s="678" t="s">
        <v>1683</v>
      </c>
      <c r="L181" s="677"/>
      <c r="M181" s="677"/>
      <c r="N181" s="677"/>
      <c r="O181" s="677"/>
      <c r="P181" s="680"/>
      <c r="Q181" s="255" t="s">
        <v>817</v>
      </c>
      <c r="R181" s="255"/>
      <c r="S181" s="255" t="s">
        <v>863</v>
      </c>
      <c r="T181" s="681"/>
      <c r="U181" s="677"/>
      <c r="V181" s="682" t="s">
        <v>864</v>
      </c>
      <c r="W181" s="682" t="s">
        <v>864</v>
      </c>
      <c r="X181" s="516"/>
      <c r="Y181" s="232"/>
      <c r="Z181" s="693"/>
      <c r="AA181" s="677"/>
      <c r="AB181" s="684"/>
      <c r="AC181" s="677"/>
      <c r="AD181" s="681"/>
      <c r="AE181" s="681">
        <v>1</v>
      </c>
    </row>
    <row r="182" spans="1:31" s="249" customFormat="1" ht="12.75" customHeight="1">
      <c r="A182" s="225">
        <f t="shared" si="5"/>
        <v>174</v>
      </c>
      <c r="B182" s="218"/>
      <c r="C182" s="218"/>
      <c r="D182" s="218" t="s">
        <v>1568</v>
      </c>
      <c r="E182" s="218"/>
      <c r="F182" s="218"/>
      <c r="G182" s="218"/>
      <c r="H182" s="501" t="s">
        <v>1684</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78" t="s">
        <v>1575</v>
      </c>
      <c r="L183" s="677"/>
      <c r="M183" s="677"/>
      <c r="N183" s="677"/>
      <c r="O183" s="677"/>
      <c r="P183" s="680"/>
      <c r="Q183" s="677" t="s">
        <v>820</v>
      </c>
      <c r="R183" s="677"/>
      <c r="S183" s="677" t="s">
        <v>863</v>
      </c>
      <c r="T183" s="268"/>
      <c r="U183" s="677" t="s">
        <v>1677</v>
      </c>
      <c r="V183" s="265" t="s">
        <v>864</v>
      </c>
      <c r="W183" s="260" t="s">
        <v>864</v>
      </c>
      <c r="X183" s="260" t="s">
        <v>864</v>
      </c>
      <c r="Y183" s="232"/>
      <c r="Z183" s="388" t="s">
        <v>1576</v>
      </c>
      <c r="AA183" s="389" t="s">
        <v>1554</v>
      </c>
      <c r="AB183" s="267"/>
      <c r="AC183" s="263"/>
      <c r="AD183" s="681"/>
      <c r="AE183" s="681">
        <v>1</v>
      </c>
    </row>
    <row r="184" spans="1:31" s="158" customFormat="1" ht="12.75" customHeight="1">
      <c r="A184" s="225">
        <f t="shared" si="5"/>
        <v>176</v>
      </c>
      <c r="B184" s="217"/>
      <c r="C184" s="241"/>
      <c r="D184" s="241" t="s">
        <v>1577</v>
      </c>
      <c r="E184" s="241"/>
      <c r="F184" s="241"/>
      <c r="G184" s="241"/>
      <c r="H184" s="269"/>
      <c r="I184" s="264"/>
      <c r="J184" s="263"/>
      <c r="K184" s="678" t="s">
        <v>1578</v>
      </c>
      <c r="L184" s="677"/>
      <c r="M184" s="677"/>
      <c r="N184" s="677"/>
      <c r="O184" s="677"/>
      <c r="P184" s="680"/>
      <c r="Q184" s="687" t="s">
        <v>817</v>
      </c>
      <c r="R184" s="677" t="s">
        <v>864</v>
      </c>
      <c r="S184" s="378" t="s">
        <v>1578</v>
      </c>
      <c r="T184" s="268"/>
      <c r="U184" s="263"/>
      <c r="V184" s="265" t="s">
        <v>864</v>
      </c>
      <c r="W184" s="260" t="s">
        <v>864</v>
      </c>
      <c r="X184" s="260" t="s">
        <v>864</v>
      </c>
      <c r="Y184" s="232"/>
      <c r="Z184" s="266" t="s">
        <v>1579</v>
      </c>
      <c r="AA184" s="263"/>
      <c r="AB184" s="261"/>
      <c r="AC184" s="263"/>
      <c r="AD184" s="681"/>
      <c r="AE184" s="681">
        <v>1</v>
      </c>
    </row>
    <row r="185" spans="1:31" s="158" customFormat="1" ht="12.75" customHeight="1">
      <c r="A185" s="225">
        <f t="shared" si="5"/>
        <v>177</v>
      </c>
      <c r="B185" s="217"/>
      <c r="C185" s="241"/>
      <c r="D185" s="241"/>
      <c r="E185" s="241" t="s">
        <v>1580</v>
      </c>
      <c r="F185" s="241"/>
      <c r="G185" s="241"/>
      <c r="H185" s="269" t="s">
        <v>1581</v>
      </c>
      <c r="I185" s="264"/>
      <c r="J185" s="263"/>
      <c r="K185" s="678" t="s">
        <v>970</v>
      </c>
      <c r="L185" s="677"/>
      <c r="M185" s="677"/>
      <c r="N185" s="677"/>
      <c r="O185" s="677"/>
      <c r="P185" s="680"/>
      <c r="Q185" s="687" t="s">
        <v>817</v>
      </c>
      <c r="R185" s="677"/>
      <c r="S185" s="677" t="s">
        <v>863</v>
      </c>
      <c r="T185" s="268" t="s">
        <v>864</v>
      </c>
      <c r="U185" s="263" t="s">
        <v>1582</v>
      </c>
      <c r="V185" s="265" t="s">
        <v>864</v>
      </c>
      <c r="W185" s="260" t="s">
        <v>864</v>
      </c>
      <c r="X185" s="260" t="s">
        <v>864</v>
      </c>
      <c r="Y185" s="232"/>
      <c r="Z185" s="266"/>
      <c r="AA185" s="263"/>
      <c r="AB185" s="261"/>
      <c r="AC185" s="263"/>
      <c r="AD185" s="681"/>
      <c r="AE185" s="681">
        <v>1</v>
      </c>
    </row>
    <row r="186" spans="1:31" s="158" customFormat="1" ht="12.75" customHeight="1">
      <c r="A186" s="225">
        <f t="shared" si="5"/>
        <v>178</v>
      </c>
      <c r="B186" s="497"/>
      <c r="C186" s="498"/>
      <c r="D186" s="498"/>
      <c r="E186" s="498" t="s">
        <v>1583</v>
      </c>
      <c r="F186" s="217" t="s">
        <v>1584</v>
      </c>
      <c r="G186" s="217"/>
      <c r="H186" s="692"/>
      <c r="I186" s="678"/>
      <c r="J186" s="677"/>
      <c r="K186" s="678" t="s">
        <v>1585</v>
      </c>
      <c r="L186" s="677"/>
      <c r="M186" s="677"/>
      <c r="N186" s="677"/>
      <c r="O186" s="677"/>
      <c r="P186" s="680"/>
      <c r="Q186" s="687" t="s">
        <v>817</v>
      </c>
      <c r="R186" s="677" t="s">
        <v>864</v>
      </c>
      <c r="S186" s="243" t="s">
        <v>1054</v>
      </c>
      <c r="T186" s="681"/>
      <c r="U186" s="677"/>
      <c r="V186" s="682" t="s">
        <v>864</v>
      </c>
      <c r="W186" s="682" t="s">
        <v>864</v>
      </c>
      <c r="X186" s="682" t="s">
        <v>864</v>
      </c>
      <c r="Y186" s="232"/>
      <c r="Z186" s="683"/>
      <c r="AA186" s="677"/>
      <c r="AB186" s="684"/>
      <c r="AC186" s="677"/>
      <c r="AD186" s="681"/>
      <c r="AE186" s="681">
        <v>1</v>
      </c>
    </row>
    <row r="187" spans="1:31" s="224" customFormat="1" ht="14.25" customHeight="1">
      <c r="A187" s="225">
        <f t="shared" si="5"/>
        <v>179</v>
      </c>
      <c r="B187" s="217" t="s">
        <v>1586</v>
      </c>
      <c r="C187" s="217" t="s">
        <v>1587</v>
      </c>
      <c r="D187" s="270"/>
      <c r="E187" s="217"/>
      <c r="F187" s="217"/>
      <c r="G187" s="217"/>
      <c r="H187" s="677" t="s">
        <v>1685</v>
      </c>
      <c r="I187" s="678"/>
      <c r="J187" s="677" t="s">
        <v>1589</v>
      </c>
      <c r="K187" s="678" t="s">
        <v>1590</v>
      </c>
      <c r="L187" s="677"/>
      <c r="M187" s="677"/>
      <c r="N187" s="677"/>
      <c r="O187" s="677"/>
      <c r="P187" s="680">
        <v>1</v>
      </c>
      <c r="Q187" s="677" t="s">
        <v>823</v>
      </c>
      <c r="R187" s="677" t="s">
        <v>864</v>
      </c>
      <c r="S187" s="243" t="s">
        <v>1234</v>
      </c>
      <c r="T187" s="280"/>
      <c r="U187" s="677"/>
      <c r="V187" s="682" t="s">
        <v>864</v>
      </c>
      <c r="W187" s="682" t="s">
        <v>864</v>
      </c>
      <c r="X187" s="682"/>
      <c r="Y187" s="232"/>
      <c r="Z187" s="683"/>
      <c r="AA187" s="677"/>
      <c r="AB187" s="684"/>
      <c r="AC187" s="677"/>
      <c r="AD187" s="681"/>
      <c r="AE187" s="681">
        <v>1</v>
      </c>
    </row>
    <row r="188" spans="1:31" s="249" customFormat="1" ht="13" customHeight="1">
      <c r="A188" s="225">
        <f t="shared" si="5"/>
        <v>180</v>
      </c>
      <c r="B188" s="217" t="s">
        <v>1591</v>
      </c>
      <c r="C188" s="221"/>
      <c r="D188" s="241"/>
      <c r="E188" s="241"/>
      <c r="F188" s="241"/>
      <c r="G188" s="241"/>
      <c r="H188" s="677"/>
      <c r="I188" s="678"/>
      <c r="J188" s="677"/>
      <c r="K188" s="677" t="s">
        <v>1592</v>
      </c>
      <c r="L188" s="677"/>
      <c r="M188" s="677"/>
      <c r="N188" s="677"/>
      <c r="O188" s="677"/>
      <c r="P188" s="680"/>
      <c r="Q188" s="677" t="s">
        <v>817</v>
      </c>
      <c r="R188" s="677" t="s">
        <v>864</v>
      </c>
      <c r="S188" s="677" t="s">
        <v>1592</v>
      </c>
      <c r="T188" s="681"/>
      <c r="U188" s="677"/>
      <c r="V188" s="682" t="s">
        <v>864</v>
      </c>
      <c r="W188" s="682" t="s">
        <v>864</v>
      </c>
      <c r="X188" s="682" t="s">
        <v>864</v>
      </c>
      <c r="Y188" s="232"/>
      <c r="Z188" s="683"/>
      <c r="AA188" s="677"/>
      <c r="AB188" s="684"/>
      <c r="AC188" s="677"/>
      <c r="AD188" s="681">
        <v>1</v>
      </c>
      <c r="AE188" s="681">
        <v>1</v>
      </c>
    </row>
    <row r="189" spans="1:31" s="249" customFormat="1" ht="13" customHeight="1">
      <c r="A189" s="225">
        <f t="shared" si="5"/>
        <v>181</v>
      </c>
      <c r="B189" s="217"/>
      <c r="C189" s="221" t="s">
        <v>1593</v>
      </c>
      <c r="D189" s="221"/>
      <c r="E189" s="241"/>
      <c r="F189" s="241"/>
      <c r="G189" s="241"/>
      <c r="H189" s="677" t="s">
        <v>1594</v>
      </c>
      <c r="I189" s="678"/>
      <c r="J189" s="677"/>
      <c r="K189" s="678" t="s">
        <v>1595</v>
      </c>
      <c r="L189" s="677"/>
      <c r="M189" s="677"/>
      <c r="N189" s="677"/>
      <c r="O189" s="677"/>
      <c r="P189" s="680"/>
      <c r="Q189" s="677" t="s">
        <v>1596</v>
      </c>
      <c r="R189" s="677" t="s">
        <v>864</v>
      </c>
      <c r="S189" s="243" t="s">
        <v>1595</v>
      </c>
      <c r="T189" s="681"/>
      <c r="U189" s="677"/>
      <c r="V189" s="682" t="s">
        <v>864</v>
      </c>
      <c r="W189" s="682" t="s">
        <v>864</v>
      </c>
      <c r="X189" s="682" t="s">
        <v>864</v>
      </c>
      <c r="Y189" s="232"/>
      <c r="Z189" s="683"/>
      <c r="AA189" s="677"/>
      <c r="AB189" s="684"/>
      <c r="AC189" s="677"/>
      <c r="AD189" s="681">
        <v>1</v>
      </c>
      <c r="AE189" s="681">
        <v>1</v>
      </c>
    </row>
    <row r="190" spans="1:31" s="249" customFormat="1" ht="13" customHeight="1">
      <c r="A190" s="225">
        <f t="shared" si="5"/>
        <v>182</v>
      </c>
      <c r="B190" s="217"/>
      <c r="C190" s="221"/>
      <c r="D190" s="241" t="s">
        <v>1597</v>
      </c>
      <c r="E190" s="221"/>
      <c r="F190" s="241"/>
      <c r="G190" s="241"/>
      <c r="H190" s="677" t="s">
        <v>1598</v>
      </c>
      <c r="I190" s="678" t="s">
        <v>1599</v>
      </c>
      <c r="J190" s="677"/>
      <c r="K190" s="678" t="s">
        <v>1600</v>
      </c>
      <c r="L190" s="677"/>
      <c r="M190" s="677"/>
      <c r="N190" s="677"/>
      <c r="O190" s="677"/>
      <c r="P190" s="680"/>
      <c r="Q190" s="677" t="s">
        <v>820</v>
      </c>
      <c r="R190" s="677"/>
      <c r="S190" s="677" t="s">
        <v>863</v>
      </c>
      <c r="T190" s="681"/>
      <c r="U190" s="677"/>
      <c r="V190" s="682" t="s">
        <v>864</v>
      </c>
      <c r="W190" s="682" t="s">
        <v>864</v>
      </c>
      <c r="X190" s="682" t="s">
        <v>864</v>
      </c>
      <c r="Y190" s="232"/>
      <c r="Z190" s="683"/>
      <c r="AA190" s="677"/>
      <c r="AB190" s="684"/>
      <c r="AC190" s="677"/>
      <c r="AD190" s="681">
        <v>1</v>
      </c>
      <c r="AE190" s="681">
        <v>1</v>
      </c>
    </row>
    <row r="191" spans="1:31" s="249" customFormat="1" ht="13" customHeight="1">
      <c r="A191" s="225">
        <f t="shared" si="5"/>
        <v>183</v>
      </c>
      <c r="B191" s="217"/>
      <c r="C191" s="221"/>
      <c r="D191" s="241" t="s">
        <v>1001</v>
      </c>
      <c r="E191" s="221"/>
      <c r="F191" s="241"/>
      <c r="G191" s="241"/>
      <c r="H191" s="677" t="s">
        <v>1601</v>
      </c>
      <c r="I191" s="678" t="s">
        <v>399</v>
      </c>
      <c r="J191" s="677"/>
      <c r="K191" s="678" t="s">
        <v>1004</v>
      </c>
      <c r="L191" s="677"/>
      <c r="M191" s="677"/>
      <c r="N191" s="677"/>
      <c r="O191" s="677"/>
      <c r="P191" s="680"/>
      <c r="Q191" s="677" t="s">
        <v>817</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3" customHeight="1">
      <c r="A192" s="225">
        <f t="shared" si="5"/>
        <v>184</v>
      </c>
      <c r="B192" s="217"/>
      <c r="C192" s="221"/>
      <c r="D192" s="241" t="s">
        <v>1602</v>
      </c>
      <c r="E192" s="221"/>
      <c r="F192" s="241"/>
      <c r="G192" s="241"/>
      <c r="H192" s="677" t="s">
        <v>1603</v>
      </c>
      <c r="I192" s="678" t="s">
        <v>1604</v>
      </c>
      <c r="J192" s="677"/>
      <c r="K192" s="678" t="s">
        <v>1080</v>
      </c>
      <c r="L192" s="677"/>
      <c r="M192" s="677"/>
      <c r="N192" s="677"/>
      <c r="O192" s="677"/>
      <c r="P192" s="680"/>
      <c r="Q192" s="677" t="s">
        <v>820</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3" customHeight="1">
      <c r="A193" s="225">
        <f t="shared" si="5"/>
        <v>185</v>
      </c>
      <c r="B193" s="217"/>
      <c r="C193" s="262"/>
      <c r="D193" s="221" t="s">
        <v>1605</v>
      </c>
      <c r="E193" s="221"/>
      <c r="F193" s="241"/>
      <c r="G193" s="241"/>
      <c r="H193" s="677" t="s">
        <v>1606</v>
      </c>
      <c r="I193" s="678" t="s">
        <v>1607</v>
      </c>
      <c r="J193" s="677"/>
      <c r="K193" s="678" t="s">
        <v>939</v>
      </c>
      <c r="L193" s="677"/>
      <c r="M193" s="677"/>
      <c r="N193" s="677"/>
      <c r="O193" s="677"/>
      <c r="P193" s="680"/>
      <c r="Q193" s="677" t="s">
        <v>817</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3" customHeight="1">
      <c r="A194" s="225">
        <f t="shared" si="5"/>
        <v>186</v>
      </c>
      <c r="B194" s="217" t="s">
        <v>1608</v>
      </c>
      <c r="C194" s="262"/>
      <c r="D194" s="241"/>
      <c r="E194" s="241"/>
      <c r="F194" s="241"/>
      <c r="G194" s="241"/>
      <c r="H194" s="677" t="s">
        <v>1686</v>
      </c>
      <c r="I194" s="678" t="s">
        <v>1687</v>
      </c>
      <c r="J194" s="677"/>
      <c r="K194" s="678" t="s">
        <v>939</v>
      </c>
      <c r="L194" s="677"/>
      <c r="M194" s="677"/>
      <c r="N194" s="677"/>
      <c r="O194" s="677"/>
      <c r="P194" s="680"/>
      <c r="Q194" s="677" t="s">
        <v>823</v>
      </c>
      <c r="R194" s="677"/>
      <c r="S194" s="677" t="s">
        <v>863</v>
      </c>
      <c r="T194" s="681"/>
      <c r="U194" s="677"/>
      <c r="V194" s="681" t="s">
        <v>864</v>
      </c>
      <c r="W194" s="681" t="s">
        <v>864</v>
      </c>
      <c r="X194" s="681" t="s">
        <v>864</v>
      </c>
      <c r="Y194" s="232"/>
      <c r="Z194" s="683"/>
      <c r="AA194" s="677"/>
      <c r="AB194" s="677"/>
      <c r="AC194" s="677"/>
      <c r="AD194" s="681"/>
      <c r="AE194" s="68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177</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81" type="noConversion"/>
  <conditionalFormatting sqref="A196:F197 A217:F1057">
    <cfRule type="expression" dxfId="623" priority="485">
      <formula>OR($AE196="X",$AC196="X")</formula>
    </cfRule>
    <cfRule type="expression" dxfId="622" priority="486">
      <formula>AND($AE196=1,$AC196=1)</formula>
    </cfRule>
    <cfRule type="expression" dxfId="621" priority="487">
      <formula>$AE196=1</formula>
    </cfRule>
    <cfRule type="expression" dxfId="620"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619" priority="869">
      <formula>$AD9=1</formula>
    </cfRule>
  </conditionalFormatting>
  <conditionalFormatting sqref="A9:G9 B35:D35 D35:D37 B36:B37 F36:G37 E121:G125 D122:D131 B122:C132 F126:G127 E128:G132 E134:G147 B148:G161 B165:D169 F165:G169 B170:G194 B15:G34 A10:A194">
    <cfRule type="expression" dxfId="618"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617" priority="870">
      <formula>AND(NOT(ISBLANK($W9)),ISBLANK($AD9),ISBLANK($AE9))</formula>
    </cfRule>
  </conditionalFormatting>
  <conditionalFormatting sqref="B13:B14">
    <cfRule type="expression" dxfId="616" priority="30">
      <formula>AND(NOT(ISBLANK($W13)),ISBLANK($AD13),ISBLANK($AE13))</formula>
    </cfRule>
    <cfRule type="expression" dxfId="615" priority="28">
      <formula>$AE13=1</formula>
    </cfRule>
    <cfRule type="expression" dxfId="614" priority="29">
      <formula>$AD13=1</formula>
    </cfRule>
    <cfRule type="expression" dxfId="613" priority="26">
      <formula>OR($AE13="X",$AD13="X")</formula>
    </cfRule>
    <cfRule type="expression" dxfId="612" priority="27">
      <formula>AND($AE13=1,$AD13=1)</formula>
    </cfRule>
  </conditionalFormatting>
  <conditionalFormatting sqref="B114:B117">
    <cfRule type="expression" dxfId="611" priority="347">
      <formula>AND($R114="X",#REF!&lt;&gt;"")</formula>
    </cfRule>
  </conditionalFormatting>
  <conditionalFormatting sqref="B159 B161 B165:B169">
    <cfRule type="expression" dxfId="610" priority="1084">
      <formula>AND($R159="X",#REF!&lt;&gt;"")</formula>
    </cfRule>
  </conditionalFormatting>
  <conditionalFormatting sqref="B162:B164">
    <cfRule type="expression" dxfId="609"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608" priority="214">
      <formula>OR($AE9="X",$AD9="X")</formula>
    </cfRule>
  </conditionalFormatting>
  <conditionalFormatting sqref="B10:G12 C13:G14 B82:B83 D82:G83 B162:B164 D162:G164">
    <cfRule type="expression" dxfId="607" priority="328">
      <formula>$AE10=1</formula>
    </cfRule>
  </conditionalFormatting>
  <conditionalFormatting sqref="B10:G12 C13:G14 B15:G26 D122:D131 E132">
    <cfRule type="expression" dxfId="606" priority="326">
      <formula>OR($AE10="X",$AD10="X")</formula>
    </cfRule>
    <cfRule type="expression" dxfId="605" priority="329">
      <formula>$AD10=1</formula>
    </cfRule>
  </conditionalFormatting>
  <conditionalFormatting sqref="B10:G12 C13:G14 B15:G34 D82:G83 A10:A194 B82:B83 B162:B164 D162:G164">
    <cfRule type="expression" dxfId="604" priority="327">
      <formula>AND($AE10=1,$AD10=1)</formula>
    </cfRule>
  </conditionalFormatting>
  <conditionalFormatting sqref="B38:G81 B84:G121">
    <cfRule type="expression" dxfId="603" priority="345">
      <formula>$AE38=1</formula>
    </cfRule>
  </conditionalFormatting>
  <conditionalFormatting sqref="B84:G121 B38:G81">
    <cfRule type="expression" dxfId="602" priority="344">
      <formula>AND($AE38=1,$AD38=1)</formula>
    </cfRule>
  </conditionalFormatting>
  <conditionalFormatting sqref="B133:G133">
    <cfRule type="expression" dxfId="601" priority="222">
      <formula>AND(NOT(ISBLANK($W133)),ISBLANK($AD133),ISBLANK($AE133))</formula>
    </cfRule>
  </conditionalFormatting>
  <conditionalFormatting sqref="C35 D35:D37">
    <cfRule type="expression" dxfId="600" priority="1122">
      <formula>AND($R35="X",OR($B35&lt;&gt;"",#REF!&lt;&gt;""))</formula>
    </cfRule>
  </conditionalFormatting>
  <conditionalFormatting sqref="C36:C37">
    <cfRule type="expression" dxfId="599" priority="79">
      <formula>$AD36=1</formula>
    </cfRule>
    <cfRule type="expression" dxfId="598" priority="77">
      <formula>AND($AE36=1,$AD36=1)</formula>
    </cfRule>
    <cfRule type="expression" dxfId="597" priority="74">
      <formula>AND($R36="X",OR(#REF!&lt;&gt;"",$B36&lt;&gt;""))</formula>
    </cfRule>
    <cfRule type="expression" dxfId="596" priority="76">
      <formula>OR($AE36="X",$AD36="X")</formula>
    </cfRule>
    <cfRule type="expression" dxfId="595" priority="78">
      <formula>$AE36=1</formula>
    </cfRule>
  </conditionalFormatting>
  <conditionalFormatting sqref="C82:C83">
    <cfRule type="expression" dxfId="594" priority="1">
      <formula>OR($AE82="X",$AD82="X")</formula>
    </cfRule>
    <cfRule type="expression" dxfId="593" priority="5">
      <formula>AND(NOT(ISBLANK($W82)),ISBLANK($AD82),ISBLANK($AE82))</formula>
    </cfRule>
    <cfRule type="expression" dxfId="592" priority="2">
      <formula>AND($AE82=1,$AD82=1)</formula>
    </cfRule>
    <cfRule type="expression" dxfId="591" priority="3">
      <formula>$AE82=1</formula>
    </cfRule>
    <cfRule type="expression" dxfId="590" priority="4">
      <formula>$AD82=1</formula>
    </cfRule>
  </conditionalFormatting>
  <conditionalFormatting sqref="C133">
    <cfRule type="expression" dxfId="589" priority="202">
      <formula>AND($AE133=1,$AD133=1)</formula>
    </cfRule>
    <cfRule type="expression" dxfId="588" priority="203">
      <formula>$AE133=1</formula>
    </cfRule>
    <cfRule type="expression" dxfId="587" priority="204">
      <formula>$AD133=1</formula>
    </cfRule>
    <cfRule type="expression" dxfId="586" priority="201">
      <formula>OR($AE133="X",$AD133="X")</formula>
    </cfRule>
  </conditionalFormatting>
  <conditionalFormatting sqref="C160">
    <cfRule type="expression" dxfId="585" priority="118">
      <formula>OR($AE160="X",$AD160="X")</formula>
    </cfRule>
    <cfRule type="expression" dxfId="584" priority="120">
      <formula>$AE160=1</formula>
    </cfRule>
    <cfRule type="expression" dxfId="583" priority="119">
      <formula>AND($AE160=1,$AD160=1)</formula>
    </cfRule>
    <cfRule type="expression" dxfId="582" priority="121">
      <formula>AND($R160="X",$B160&lt;&gt;"")</formula>
    </cfRule>
  </conditionalFormatting>
  <conditionalFormatting sqref="C161 D162:D164 C165:C169">
    <cfRule type="expression" dxfId="581" priority="1086">
      <formula>AND($R161="X",OR(#REF!&lt;&gt;"",$B161&lt;&gt;""))</formula>
    </cfRule>
  </conditionalFormatting>
  <conditionalFormatting sqref="C162:C164">
    <cfRule type="expression" dxfId="580" priority="11">
      <formula>AND($AE162=1,$AD162=1)</formula>
    </cfRule>
    <cfRule type="expression" dxfId="579" priority="14">
      <formula>$AD162=1</formula>
    </cfRule>
    <cfRule type="expression" dxfId="578" priority="1767">
      <formula>AND(NOT(ISBLANK($W162)),ISBLANK($AD162),ISBLANK($AE162))</formula>
    </cfRule>
    <cfRule type="expression" dxfId="577" priority="1768">
      <formula>$AE162=1</formula>
    </cfRule>
    <cfRule type="expression" dxfId="576" priority="9">
      <formula>AND($R162="X",#REF!&lt;&gt;"")</formula>
    </cfRule>
  </conditionalFormatting>
  <conditionalFormatting sqref="C162:C165">
    <cfRule type="expression" dxfId="575" priority="12">
      <formula>OR($AE162="X",$AD162="X")</formula>
    </cfRule>
  </conditionalFormatting>
  <conditionalFormatting sqref="C170:C171 D132:E132 C9:C34 C38:C81 D82:D83 C84:C113 C118:C132 C148:C158 C187:C194 D124:D131">
    <cfRule type="expression" dxfId="574" priority="322">
      <formula>AND($R9="X",$B9&lt;&gt;"")</formula>
    </cfRule>
  </conditionalFormatting>
  <conditionalFormatting sqref="C171">
    <cfRule type="expression" dxfId="573" priority="268">
      <formula>OR($AE171="X",$AD171="X")</formula>
    </cfRule>
    <cfRule type="expression" dxfId="572" priority="269">
      <formula>AND($AE171=1,$AD171=1)</formula>
    </cfRule>
    <cfRule type="expression" dxfId="571" priority="270">
      <formula>$AE171=1</formula>
    </cfRule>
  </conditionalFormatting>
  <conditionalFormatting sqref="C172:C186">
    <cfRule type="expression" dxfId="570" priority="1031">
      <formula>AND($R172="X",OR($B172&lt;&gt;"",#REF!&lt;&gt;""))</formula>
    </cfRule>
  </conditionalFormatting>
  <conditionalFormatting sqref="C115:D117">
    <cfRule type="expression" dxfId="569" priority="348">
      <formula>AND($R115="X",OR(#REF!&lt;&gt;"",$B115&lt;&gt;""))</formula>
    </cfRule>
  </conditionalFormatting>
  <conditionalFormatting sqref="C133:D147">
    <cfRule type="expression" dxfId="568" priority="209">
      <formula>AND($R133="X",$B133&lt;&gt;"")</formula>
    </cfRule>
  </conditionalFormatting>
  <conditionalFormatting sqref="C182:D182">
    <cfRule type="expression" dxfId="567" priority="49">
      <formula>AND($AE182=1,$AD182=1)</formula>
    </cfRule>
    <cfRule type="expression" dxfId="566" priority="48">
      <formula>OR($AE182="X",$AD182="X")</formula>
    </cfRule>
    <cfRule type="expression" dxfId="565" priority="50">
      <formula>$AE182=1</formula>
    </cfRule>
    <cfRule type="expression" dxfId="564" priority="51">
      <formula>AND($R182="X",$B182&lt;&gt;"")</formula>
    </cfRule>
  </conditionalFormatting>
  <conditionalFormatting sqref="C114:G114">
    <cfRule type="expression" dxfId="563" priority="332">
      <formula>AND($R114="X",$B114&lt;&gt;"")</formula>
    </cfRule>
  </conditionalFormatting>
  <conditionalFormatting sqref="D9:D34 D38:D81 D84:D85 D86:E86 D87:D113 C159:G159">
    <cfRule type="expression" dxfId="562" priority="125">
      <formula>AND($R9="X",OR($B9&lt;&gt;"",$C9&lt;&gt;""))</formula>
    </cfRule>
  </conditionalFormatting>
  <conditionalFormatting sqref="D25:D26">
    <cfRule type="expression" dxfId="561" priority="223">
      <formula>AND($R25="X",$B25&lt;&gt;"")</formula>
    </cfRule>
  </conditionalFormatting>
  <conditionalFormatting sqref="D35">
    <cfRule type="expression" dxfId="560" priority="1133">
      <formula>$AD35=1</formula>
    </cfRule>
    <cfRule type="expression" dxfId="559" priority="1132">
      <formula>AND($R35="X",OR($B35&lt;&gt;"",#REF!&lt;&gt;"",$D35&lt;&gt;"",#REF!&lt;&gt;""))</formula>
    </cfRule>
    <cfRule type="expression" dxfId="558" priority="1138">
      <formula>AND($R35="X",OR($B35&lt;&gt;"",#REF!&lt;&gt;""))</formula>
    </cfRule>
    <cfRule type="expression" dxfId="557" priority="1131">
      <formula>AND($R35="X",OR($B35&lt;&gt;"",#REF!&lt;&gt;"",$C35&lt;&gt;"",$D35&lt;&gt;""))</formula>
    </cfRule>
    <cfRule type="expression" dxfId="556" priority="1134">
      <formula>AND($R35="X",OR($B35&lt;&gt;"",#REF!&lt;&gt;"",$C35&lt;&gt;""))</formula>
    </cfRule>
    <cfRule type="expression" dxfId="555" priority="1135">
      <formula>AND($AE35=1,$AD35=1)</formula>
    </cfRule>
    <cfRule type="expression" dxfId="554" priority="1129">
      <formula>AND($R35="X",OR($B35&lt;&gt;"",#REF!&lt;&gt;"",$C35&lt;&gt;""))</formula>
    </cfRule>
    <cfRule type="expression" dxfId="553" priority="1136">
      <formula>$AE35=1</formula>
    </cfRule>
    <cfRule type="expression" dxfId="552" priority="1137">
      <formula>AND($R35="X",$B35&lt;&gt;"")</formula>
    </cfRule>
  </conditionalFormatting>
  <conditionalFormatting sqref="D115 D187:D194">
    <cfRule type="expression" dxfId="551" priority="192">
      <formula>AND($R115="X",OR($B115&lt;&gt;"",$C115&lt;&gt;""))</formula>
    </cfRule>
  </conditionalFormatting>
  <conditionalFormatting sqref="D118:D121 D120:G120 D170:D171 D154:D158 C187">
    <cfRule type="expression" dxfId="550" priority="355">
      <formula>AND($R118="X",OR($B118&lt;&gt;"",$C118&lt;&gt;""))</formula>
    </cfRule>
  </conditionalFormatting>
  <conditionalFormatting sqref="D122:D123">
    <cfRule type="expression" dxfId="549" priority="299">
      <formula>AND($R122="X",OR(#REF!&lt;&gt;"",$B122&lt;&gt;""))</formula>
    </cfRule>
  </conditionalFormatting>
  <conditionalFormatting sqref="D132">
    <cfRule type="expression" dxfId="548" priority="262">
      <formula>$AE132=1</formula>
    </cfRule>
    <cfRule type="expression" dxfId="547" priority="261">
      <formula>AND($AE132=1,$AD132=1)</formula>
    </cfRule>
    <cfRule type="expression" dxfId="546" priority="260">
      <formula>OR($AE132="X",$AD132="X")</formula>
    </cfRule>
  </conditionalFormatting>
  <conditionalFormatting sqref="D132:D147">
    <cfRule type="expression" dxfId="545" priority="213">
      <formula>$AD132=1</formula>
    </cfRule>
  </conditionalFormatting>
  <conditionalFormatting sqref="D133">
    <cfRule type="expression" dxfId="544" priority="197">
      <formula>AND($R133="X",OR($B133&lt;&gt;"",$C133&lt;&gt;"",$D133&lt;&gt;""))</formula>
    </cfRule>
    <cfRule type="expression" dxfId="543" priority="198">
      <formula>AND($AE133=1,$AD133=1)</formula>
    </cfRule>
    <cfRule type="expression" dxfId="542" priority="199">
      <formula>$AE133=1</formula>
    </cfRule>
    <cfRule type="expression" dxfId="541" priority="200">
      <formula>$AD133=1</formula>
    </cfRule>
    <cfRule type="expression" dxfId="540" priority="196">
      <formula>OR($AE133="X",$AD133="X")</formula>
    </cfRule>
  </conditionalFormatting>
  <conditionalFormatting sqref="D133:D147">
    <cfRule type="expression" dxfId="539" priority="211">
      <formula>AND($AE133=1,$AD133=1)</formula>
    </cfRule>
    <cfRule type="expression" dxfId="538" priority="212">
      <formula>$AE133=1</formula>
    </cfRule>
    <cfRule type="expression" dxfId="537" priority="210">
      <formula>OR($AE133="X",$AD133="X")</formula>
    </cfRule>
  </conditionalFormatting>
  <conditionalFormatting sqref="D153">
    <cfRule type="expression" dxfId="536" priority="883">
      <formula>AND($R153="X",OR($B153&lt;&gt;"",#REF!&lt;&gt;""))</formula>
    </cfRule>
  </conditionalFormatting>
  <conditionalFormatting sqref="D157:D158">
    <cfRule type="expression" dxfId="535" priority="247">
      <formula>$AE157=1</formula>
    </cfRule>
    <cfRule type="expression" dxfId="534" priority="248">
      <formula>AND($R157="X",OR($B157&lt;&gt;"",$C157&lt;&gt;"",$D157&lt;&gt;""))</formula>
    </cfRule>
    <cfRule type="expression" dxfId="533" priority="246">
      <formula>AND($AE157=1,$AD157=1)</formula>
    </cfRule>
    <cfRule type="expression" dxfId="532" priority="250">
      <formula>$AD157=1</formula>
    </cfRule>
    <cfRule type="expression" dxfId="531" priority="251">
      <formula>AND($R157="X",OR($B157&lt;&gt;"",$C157&lt;&gt;"",$D157&lt;&gt;"",$E157&lt;&gt;""))</formula>
    </cfRule>
    <cfRule type="expression" dxfId="530" priority="108">
      <formula>AND($R157="X",OR($B157&lt;&gt;"",$C157&lt;&gt;""))</formula>
    </cfRule>
    <cfRule type="expression" dxfId="529" priority="254">
      <formula>AND($R157="X",OR($B157&lt;&gt;"",$C157&lt;&gt;"",$D157&lt;&gt;""))</formula>
    </cfRule>
    <cfRule type="expression" dxfId="528" priority="245">
      <formula>AND($R157="X",OR($B157&lt;&gt;"",$C157&lt;&gt;"",$D157&lt;&gt;"",$E157&lt;&gt;""))</formula>
    </cfRule>
    <cfRule type="expression" dxfId="527" priority="253">
      <formula>$AE157=1</formula>
    </cfRule>
    <cfRule type="expression" dxfId="526" priority="252">
      <formula>AND($AE157=1,$AD157=1)</formula>
    </cfRule>
    <cfRule type="expression" dxfId="525" priority="244">
      <formula>$AD157=1</formula>
    </cfRule>
  </conditionalFormatting>
  <conditionalFormatting sqref="D160">
    <cfRule type="expression" dxfId="524" priority="100">
      <formula>$AE160=1</formula>
    </cfRule>
    <cfRule type="expression" dxfId="523" priority="111">
      <formula>OR($AE160="X",$AD160="X")</formula>
    </cfRule>
    <cfRule type="expression" dxfId="522" priority="101">
      <formula>AND($R160="X",OR($B160&lt;&gt;"",$C160&lt;&gt;"",$D160&lt;&gt;""))</formula>
    </cfRule>
    <cfRule type="expression" dxfId="521" priority="102">
      <formula>$AD160=1</formula>
    </cfRule>
    <cfRule type="expression" dxfId="520" priority="103">
      <formula>AND($R160="X",OR($B160&lt;&gt;"",$C160&lt;&gt;"",$D160&lt;&gt;"",$E160&lt;&gt;""))</formula>
    </cfRule>
    <cfRule type="expression" dxfId="519" priority="104">
      <formula>AND($AE160=1,$AD160=1)</formula>
    </cfRule>
    <cfRule type="expression" dxfId="518" priority="99">
      <formula>AND($AE160=1,$AD160=1)</formula>
    </cfRule>
    <cfRule type="expression" dxfId="517" priority="105">
      <formula>$AE160=1</formula>
    </cfRule>
    <cfRule type="expression" dxfId="516" priority="106">
      <formula>AND($R160="X",OR($B160&lt;&gt;"",$C160&lt;&gt;"",$D160&lt;&gt;""))</formula>
    </cfRule>
    <cfRule type="expression" dxfId="515" priority="107">
      <formula>AND($R160="X",OR($B160&lt;&gt;"",$C160&lt;&gt;""))</formula>
    </cfRule>
    <cfRule type="expression" dxfId="514" priority="98">
      <formula>AND($R160="X",OR($B160&lt;&gt;"",$C160&lt;&gt;"",$D160&lt;&gt;"",$E160&lt;&gt;""))</formula>
    </cfRule>
    <cfRule type="expression" dxfId="513" priority="97">
      <formula>$AD160=1</formula>
    </cfRule>
    <cfRule type="expression" dxfId="512" priority="95">
      <formula>AND($R160="X",OR($B160&lt;&gt;"",$C160&lt;&gt;""))</formula>
    </cfRule>
    <cfRule type="expression" dxfId="511" priority="116">
      <formula>AND($AE160=1,$AD160=1)</formula>
    </cfRule>
    <cfRule type="expression" dxfId="510" priority="122">
      <formula>AND($R160="X",OR($B160&lt;&gt;"",$C160&lt;&gt;""))</formula>
    </cfRule>
    <cfRule type="expression" dxfId="509" priority="117">
      <formula>$AE160=1</formula>
    </cfRule>
    <cfRule type="expression" dxfId="508" priority="114">
      <formula>AND($R160="X",$B160&lt;&gt;"")</formula>
    </cfRule>
  </conditionalFormatting>
  <conditionalFormatting sqref="D160:D161 D165">
    <cfRule type="expression" dxfId="507" priority="115">
      <formula>OR($AE160="X",$AD160="X")</formula>
    </cfRule>
  </conditionalFormatting>
  <conditionalFormatting sqref="D161 D165">
    <cfRule type="expression" dxfId="506" priority="275">
      <formula>AND($R161="X",#REF!&lt;&gt;"")</formula>
    </cfRule>
    <cfRule type="expression" dxfId="505" priority="274">
      <formula>$AD161=1</formula>
    </cfRule>
    <cfRule type="expression" dxfId="504" priority="273">
      <formula>$AE161=1</formula>
    </cfRule>
    <cfRule type="expression" dxfId="503" priority="272">
      <formula>AND($AE161=1,$AD161=1)</formula>
    </cfRule>
  </conditionalFormatting>
  <conditionalFormatting sqref="D161 D165:D169">
    <cfRule type="expression" dxfId="502" priority="1088">
      <formula>AND($R161="X",OR(#REF!&lt;&gt;"",$B161&lt;&gt;"",$C161&lt;&gt;""))</formula>
    </cfRule>
  </conditionalFormatting>
  <conditionalFormatting sqref="D171">
    <cfRule type="expression" dxfId="501" priority="266">
      <formula>AND($AE171=1,$AD171=1)</formula>
    </cfRule>
    <cfRule type="expression" dxfId="500" priority="265">
      <formula>OR($AE171="X",$AD171="X")</formula>
    </cfRule>
    <cfRule type="expression" dxfId="499" priority="264">
      <formula>AND($R171="X",$B171&lt;&gt;"")</formula>
    </cfRule>
    <cfRule type="expression" dxfId="498" priority="267">
      <formula>$AE171=1</formula>
    </cfRule>
  </conditionalFormatting>
  <conditionalFormatting sqref="D172:D186">
    <cfRule type="expression" dxfId="497" priority="1051">
      <formula>AND($R172="X",OR($B172&lt;&gt;"",#REF!&lt;&gt;"",$C172&lt;&gt;""))</formula>
    </cfRule>
  </conditionalFormatting>
  <conditionalFormatting sqref="D178">
    <cfRule type="expression" dxfId="496" priority="40">
      <formula>AND($R178="X",OR($B178&lt;&gt;"",#REF!&lt;&gt;""))</formula>
    </cfRule>
  </conditionalFormatting>
  <conditionalFormatting sqref="D180:D186">
    <cfRule type="expression" dxfId="495" priority="45">
      <formula>AND($R180="X",OR($B180&lt;&gt;"",#REF!&lt;&gt;""))</formula>
    </cfRule>
  </conditionalFormatting>
  <conditionalFormatting sqref="D120:E120">
    <cfRule type="expression" dxfId="494" priority="147">
      <formula>AND($R120="X",OR($B120&lt;&gt;"",$C120&lt;&gt;"",$D120&lt;&gt;"",$E120&lt;&gt;""))</formula>
    </cfRule>
    <cfRule type="expression" dxfId="493" priority="148">
      <formula>AND($R120="X",OR($B120&lt;&gt;"",$C120&lt;&gt;"",$E120&lt;&gt;"",#REF!&lt;&gt;""))</formula>
    </cfRule>
    <cfRule type="expression" dxfId="492" priority="149">
      <formula>$AD120=1</formula>
    </cfRule>
    <cfRule type="expression" dxfId="491" priority="150">
      <formula>AND($R120="X",OR($B120&lt;&gt;"",$C120&lt;&gt;"",$D120&lt;&gt;""))</formula>
    </cfRule>
    <cfRule type="expression" dxfId="490" priority="151">
      <formula>AND($AE120=1,$AD120=1)</formula>
    </cfRule>
    <cfRule type="expression" dxfId="489" priority="152">
      <formula>$AE120=1</formula>
    </cfRule>
  </conditionalFormatting>
  <conditionalFormatting sqref="D35:G35">
    <cfRule type="expression" dxfId="488" priority="53">
      <formula>AND($AE35=1,$AD35=1)</formula>
    </cfRule>
    <cfRule type="expression" dxfId="487" priority="55">
      <formula>OR($AE35="X",$AD35="X")</formula>
    </cfRule>
    <cfRule type="expression" dxfId="486" priority="52">
      <formula>AND($R35="X",OR($B35&lt;&gt;"",$C35&lt;&gt;"",$D35&lt;&gt;"",$E35&lt;&gt;"",$F35&lt;&gt;""))</formula>
    </cfRule>
    <cfRule type="expression" dxfId="485" priority="54">
      <formula>$AE35=1</formula>
    </cfRule>
  </conditionalFormatting>
  <conditionalFormatting sqref="D118:G118">
    <cfRule type="expression" dxfId="484" priority="163">
      <formula>AND($R118="X",$B118&lt;&gt;"")</formula>
    </cfRule>
  </conditionalFormatting>
  <conditionalFormatting sqref="D120:G120">
    <cfRule type="expression" dxfId="483" priority="161">
      <formula>AND($R120="X",$B120&lt;&gt;"")</formula>
    </cfRule>
  </conditionalFormatting>
  <conditionalFormatting sqref="D160:G160">
    <cfRule type="expression" dxfId="482" priority="113">
      <formula>AND($R160="X",OR($B160&lt;&gt;"",$C160&lt;&gt;""))</formula>
    </cfRule>
  </conditionalFormatting>
  <conditionalFormatting sqref="E9:E34 E38:E81 E84:E85 E87:E113">
    <cfRule type="expression" dxfId="481" priority="83">
      <formula>AND($R9="X",OR($B9&lt;&gt;"",$C9&lt;&gt;"",$D9&lt;&gt;""))</formula>
    </cfRule>
  </conditionalFormatting>
  <conditionalFormatting sqref="E36:E37">
    <cfRule type="expression" dxfId="480" priority="61">
      <formula>AND($R36="X",OR($B36&lt;&gt;"",#REF!&lt;&gt;"",$D36&lt;&gt;"",#REF!&lt;&gt;""))</formula>
    </cfRule>
    <cfRule type="expression" dxfId="479" priority="60">
      <formula>AND(NOT(ISBLANK($W36)),ISBLANK($AD36),ISBLANK($AE36))</formula>
    </cfRule>
    <cfRule type="expression" dxfId="478" priority="59">
      <formula>$AD36=1</formula>
    </cfRule>
    <cfRule type="expression" dxfId="477" priority="58">
      <formula>$AE36=1</formula>
    </cfRule>
    <cfRule type="expression" dxfId="476" priority="57">
      <formula>AND($AE36=1,$AD36=1)</formula>
    </cfRule>
    <cfRule type="expression" dxfId="475" priority="56">
      <formula>OR($AE36="X",$AD36="X")</formula>
    </cfRule>
  </conditionalFormatting>
  <conditionalFormatting sqref="E82:E83">
    <cfRule type="expression" dxfId="474" priority="1779">
      <formula>AND($R82="X",OR($B82&lt;&gt;"",$D82&lt;&gt;"",#REF!&lt;&gt;""))</formula>
    </cfRule>
  </conditionalFormatting>
  <conditionalFormatting sqref="E85">
    <cfRule type="expression" dxfId="473" priority="235">
      <formula>AND($R85="X",OR($B85&lt;&gt;"",$C85&lt;&gt;"",$E85&lt;&gt;"",#REF!&lt;&gt;""))</formula>
    </cfRule>
    <cfRule type="expression" dxfId="472" priority="233">
      <formula>AND($AE85=1,$AD85=1)</formula>
    </cfRule>
    <cfRule type="expression" dxfId="471" priority="234">
      <formula>$AE85=1</formula>
    </cfRule>
    <cfRule type="expression" dxfId="470" priority="232">
      <formula>AND($R85="X",OR($B85&lt;&gt;"",$C85&lt;&gt;"",$D85&lt;&gt;"",$E85&lt;&gt;""))</formula>
    </cfRule>
  </conditionalFormatting>
  <conditionalFormatting sqref="E89">
    <cfRule type="expression" dxfId="469" priority="229">
      <formula>$AD89=1</formula>
    </cfRule>
    <cfRule type="expression" dxfId="468" priority="230">
      <formula>AND($R89="X",OR($B89&lt;&gt;"",$C89&lt;&gt;"",$E89&lt;&gt;"",#REF!&lt;&gt;""))</formula>
    </cfRule>
    <cfRule type="expression" dxfId="467" priority="231">
      <formula>$AD89=1</formula>
    </cfRule>
    <cfRule type="expression" dxfId="466" priority="228">
      <formula>$AE89=1</formula>
    </cfRule>
    <cfRule type="expression" dxfId="465" priority="226">
      <formula>AND($R89="X",OR($B89&lt;&gt;"",$C89&lt;&gt;"",$D89&lt;&gt;"",$E89&lt;&gt;""))</formula>
    </cfRule>
    <cfRule type="expression" dxfId="464" priority="227">
      <formula>AND($AE89=1,$AD89=1)</formula>
    </cfRule>
  </conditionalFormatting>
  <conditionalFormatting sqref="E104">
    <cfRule type="expression" dxfId="463" priority="240">
      <formula>AND($R104="X",OR($B104&lt;&gt;"",$C104&lt;&gt;"",$E104&lt;&gt;"",#REF!&lt;&gt;""))</formula>
    </cfRule>
    <cfRule type="expression" dxfId="462" priority="236">
      <formula>AND($R104="X",OR($B104&lt;&gt;"",$C104&lt;&gt;"",$D104&lt;&gt;"",$E104&lt;&gt;""))</formula>
    </cfRule>
    <cfRule type="expression" dxfId="461" priority="237">
      <formula>AND($AE104=1,$AD104=1)</formula>
    </cfRule>
    <cfRule type="expression" dxfId="460" priority="238">
      <formula>$AE104=1</formula>
    </cfRule>
    <cfRule type="expression" dxfId="459" priority="239">
      <formula>$AD104=1</formula>
    </cfRule>
  </conditionalFormatting>
  <conditionalFormatting sqref="E115 E148:E152 E154:E158 E170 E187:E194">
    <cfRule type="expression" dxfId="458" priority="193">
      <formula>AND($R115="X",OR($B115&lt;&gt;"",$C115&lt;&gt;"",$D115&lt;&gt;""))</formula>
    </cfRule>
  </conditionalFormatting>
  <conditionalFormatting sqref="E115:E117">
    <cfRule type="expression" dxfId="457" priority="349">
      <formula>AND($R115="X",OR(#REF!&lt;&gt;"",$B115&lt;&gt;"",$C115&lt;&gt;""))</formula>
    </cfRule>
  </conditionalFormatting>
  <conditionalFormatting sqref="E118:E121">
    <cfRule type="expression" dxfId="456" priority="367">
      <formula>AND($R118="X",OR($B118&lt;&gt;"",$C118&lt;&gt;"",$D118&lt;&gt;""))</formula>
    </cfRule>
  </conditionalFormatting>
  <conditionalFormatting sqref="E119">
    <cfRule type="expression" dxfId="455" priority="153">
      <formula>AND($R119="X",OR($B119&lt;&gt;"",$C119&lt;&gt;"",$D119&lt;&gt;"",$E119&lt;&gt;""))</formula>
    </cfRule>
    <cfRule type="expression" dxfId="454" priority="154">
      <formula>AND($R119="X",OR($B119&lt;&gt;"",$C119&lt;&gt;"",$E119&lt;&gt;"",#REF!&lt;&gt;""))</formula>
    </cfRule>
    <cfRule type="expression" dxfId="453" priority="156">
      <formula>AND($R119="X",OR($B119&lt;&gt;"",$C119&lt;&gt;"",$D119&lt;&gt;""))</formula>
    </cfRule>
    <cfRule type="expression" dxfId="452" priority="155">
      <formula>$AD119=1</formula>
    </cfRule>
  </conditionalFormatting>
  <conditionalFormatting sqref="E121:E123 D148:D152">
    <cfRule type="expression" dxfId="451" priority="317">
      <formula>AND($R121="X",OR($B121&lt;&gt;"",$C121&lt;&gt;""))</formula>
    </cfRule>
  </conditionalFormatting>
  <conditionalFormatting sqref="E124">
    <cfRule type="expression" dxfId="450" priority="241">
      <formula>AND($R124="X",OR($B124&lt;&gt;"",$C124&lt;&gt;"",$D124&lt;&gt;"",$E124&lt;&gt;""))</formula>
    </cfRule>
    <cfRule type="expression" dxfId="449" priority="243">
      <formula>$AD124=1</formula>
    </cfRule>
    <cfRule type="expression" dxfId="448" priority="242">
      <formula>AND($R124="X",OR($B124&lt;&gt;"",$C124&lt;&gt;"",$E124&lt;&gt;"",#REF!&lt;&gt;""))</formula>
    </cfRule>
  </conditionalFormatting>
  <conditionalFormatting sqref="E124:E125 F126:F127 E128:E131">
    <cfRule type="expression" dxfId="447" priority="323">
      <formula>AND($R124="X",OR($B124&lt;&gt;"",$C124&lt;&gt;"",$D124&lt;&gt;""))</formula>
    </cfRule>
  </conditionalFormatting>
  <conditionalFormatting sqref="E126:E127">
    <cfRule type="expression" dxfId="446" priority="172">
      <formula>AND($R126="X",$B126&lt;&gt;"")</formula>
    </cfRule>
    <cfRule type="expression" dxfId="445" priority="177">
      <formula>AND(NOT(ISBLANK($W126)),ISBLANK($AD126),ISBLANK($AE126))</formula>
    </cfRule>
    <cfRule type="expression" dxfId="444" priority="174">
      <formula>$AE126=1</formula>
    </cfRule>
    <cfRule type="expression" dxfId="443" priority="176">
      <formula>$AD126=1</formula>
    </cfRule>
    <cfRule type="expression" dxfId="442" priority="175">
      <formula>OR($AE126="X",$AD126="X")</formula>
    </cfRule>
    <cfRule type="expression" dxfId="441" priority="173">
      <formula>AND($AE126=1,$AD126=1)</formula>
    </cfRule>
  </conditionalFormatting>
  <conditionalFormatting sqref="E133:E147">
    <cfRule type="expression" dxfId="440" priority="215">
      <formula>AND($R133="X",OR($B133&lt;&gt;"",$C133&lt;&gt;"",$D133&lt;&gt;""))</formula>
    </cfRule>
  </conditionalFormatting>
  <conditionalFormatting sqref="E153">
    <cfRule type="expression" dxfId="439" priority="901">
      <formula>AND($R153="X",OR($B153&lt;&gt;"",#REF!&lt;&gt;"",$D153&lt;&gt;""))</formula>
    </cfRule>
  </conditionalFormatting>
  <conditionalFormatting sqref="E156">
    <cfRule type="expression" dxfId="438" priority="258">
      <formula>$AE156=1</formula>
    </cfRule>
    <cfRule type="expression" dxfId="437" priority="257">
      <formula>AND($AE156=1,$AD156=1)</formula>
    </cfRule>
    <cfRule type="expression" dxfId="436" priority="256">
      <formula>AND($R156="X",OR($B156&lt;&gt;"",$C156&lt;&gt;"",$D156&lt;&gt;"",$E156&lt;&gt;""))</formula>
    </cfRule>
    <cfRule type="expression" dxfId="435" priority="255">
      <formula>$AD156=1</formula>
    </cfRule>
  </conditionalFormatting>
  <conditionalFormatting sqref="E160">
    <cfRule type="expression" dxfId="434" priority="112">
      <formula>AND($R160="X",OR($B160&lt;&gt;"",$C160&lt;&gt;"",$D160&lt;&gt;""))</formula>
    </cfRule>
  </conditionalFormatting>
  <conditionalFormatting sqref="E162">
    <cfRule type="expression" dxfId="433" priority="1761">
      <formula>AND($R162="X",OR($B162&lt;&gt;"",$D162&lt;&gt;"",#REF!&lt;&gt;""))</formula>
    </cfRule>
  </conditionalFormatting>
  <conditionalFormatting sqref="E162:E164">
    <cfRule type="expression" dxfId="432" priority="1762">
      <formula>AND($R162="X",OR(#REF!&lt;&gt;"",$B162&lt;&gt;"",$D162&lt;&gt;""))</formula>
    </cfRule>
  </conditionalFormatting>
  <conditionalFormatting sqref="E165:E169">
    <cfRule type="expression" dxfId="431" priority="91">
      <formula>$AE165=1</formula>
    </cfRule>
    <cfRule type="expression" dxfId="430" priority="90">
      <formula>AND($AE165=1,$AD165=1)</formula>
    </cfRule>
    <cfRule type="expression" dxfId="429" priority="89">
      <formula>OR($AE165="X",$AD165="X")</formula>
    </cfRule>
    <cfRule type="expression" dxfId="428" priority="93">
      <formula>AND(NOT(ISBLANK($W165)),ISBLANK($AD165),ISBLANK($AE165))</formula>
    </cfRule>
    <cfRule type="expression" dxfId="427" priority="92">
      <formula>$AD165=1</formula>
    </cfRule>
    <cfRule type="expression" dxfId="426" priority="94">
      <formula>AND($R165="X",OR(#REF!&lt;&gt;"",$B165&lt;&gt;"",$C165&lt;&gt;"",$D165&lt;&gt;""))</formula>
    </cfRule>
  </conditionalFormatting>
  <conditionalFormatting sqref="E172:E186">
    <cfRule type="expression" dxfId="425" priority="164">
      <formula>AND($R172="X",OR($B172&lt;&gt;"",#REF!&lt;&gt;"",$C172&lt;&gt;"",$D172&lt;&gt;""))</formula>
    </cfRule>
  </conditionalFormatting>
  <conditionalFormatting sqref="E184:E186">
    <cfRule type="expression" dxfId="424" priority="46">
      <formula>AND($R184="X",OR($B184&lt;&gt;"",#REF!&lt;&gt;"",$C184&lt;&gt;""))</formula>
    </cfRule>
  </conditionalFormatting>
  <conditionalFormatting sqref="E160:F160">
    <cfRule type="expression" dxfId="423" priority="123">
      <formula>AND($R160="X",OR($B160&lt;&gt;"",$C160&lt;&gt;"",$D160&lt;&gt;"",#REF!&lt;&gt;""))</formula>
    </cfRule>
  </conditionalFormatting>
  <conditionalFormatting sqref="E171:F171">
    <cfRule type="expression" dxfId="422" priority="1066">
      <formula>AND($R171="X",OR($B171&lt;&gt;"",$C171&lt;&gt;"",$D171&lt;&gt;"",#REF!&lt;&gt;""))</formula>
    </cfRule>
  </conditionalFormatting>
  <conditionalFormatting sqref="E119:G119">
    <cfRule type="expression" dxfId="421" priority="159">
      <formula>AND($AE119=1,$AD119=1)</formula>
    </cfRule>
    <cfRule type="expression" dxfId="420" priority="160">
      <formula>$AE119=1</formula>
    </cfRule>
  </conditionalFormatting>
  <conditionalFormatting sqref="E121:G121">
    <cfRule type="expression" dxfId="419" priority="131">
      <formula>AND($R121="X",OR($B121&lt;&gt;"",$C121&lt;&gt;"",$E121&lt;&gt;"",#REF!&lt;&gt;""))</formula>
    </cfRule>
    <cfRule type="expression" dxfId="418" priority="138">
      <formula>AND($R121="X",OR($B121&lt;&gt;"",$C121&lt;&gt;""))</formula>
    </cfRule>
    <cfRule type="expression" dxfId="417" priority="130">
      <formula>AND($R121="X",OR($B121&lt;&gt;"",$C121&lt;&gt;"",$D121&lt;&gt;"",$E121&lt;&gt;""))</formula>
    </cfRule>
    <cfRule type="expression" dxfId="416" priority="136">
      <formula>AND($R121="X",$B121&lt;&gt;"")</formula>
    </cfRule>
    <cfRule type="expression" dxfId="415" priority="132">
      <formula>$AD121=1</formula>
    </cfRule>
    <cfRule type="expression" dxfId="414" priority="133">
      <formula>AND($R121="X",OR($B121&lt;&gt;"",$C121&lt;&gt;"",$D121&lt;&gt;""))</formula>
    </cfRule>
    <cfRule type="expression" dxfId="413" priority="134">
      <formula>AND($AE121=1,$AD121=1)</formula>
    </cfRule>
    <cfRule type="expression" dxfId="412" priority="135">
      <formula>$AE121=1</formula>
    </cfRule>
  </conditionalFormatting>
  <conditionalFormatting sqref="E121:G125 B148:G161 B170:G194 E128:G132 D122:D131 F126:G127 E134:G147 A9:G9 B122:C132 B165:D169 B35:D35 D35:D37 B36:B37 F36:G37 F165:G169">
    <cfRule type="expression" dxfId="411" priority="867">
      <formula>AND($AE9=1,$AD9=1)</formula>
    </cfRule>
  </conditionalFormatting>
  <conditionalFormatting sqref="E121:G125">
    <cfRule type="expression" dxfId="410" priority="866">
      <formula>OR($AE121="X",$AD121="X")</formula>
    </cfRule>
  </conditionalFormatting>
  <conditionalFormatting sqref="E133:G133 B133:C147">
    <cfRule type="expression" dxfId="409" priority="219">
      <formula>AND($AE133=1,$AD133=1)</formula>
    </cfRule>
    <cfRule type="expression" dxfId="408" priority="221">
      <formula>$AD133=1</formula>
    </cfRule>
    <cfRule type="expression" dxfId="407" priority="220">
      <formula>$AE133=1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406" priority="86">
      <formula>AND($R9="X",OR($B9&lt;&gt;"",$C9&lt;&gt;"",$D9&lt;&gt;"",$E9&lt;&gt;""))</formula>
    </cfRule>
  </conditionalFormatting>
  <conditionalFormatting sqref="F36:F37">
    <cfRule type="expression" dxfId="405" priority="1149">
      <formula>AND($R36="X",OR($B36&lt;&gt;"",#REF!&lt;&gt;"",$D36&lt;&gt;"",#REF!&lt;&gt;""))</formula>
    </cfRule>
  </conditionalFormatting>
  <conditionalFormatting sqref="F82:F83">
    <cfRule type="expression" dxfId="404" priority="1781">
      <formula>AND($R82="X",OR($B82&lt;&gt;"",$D82&lt;&gt;"",#REF!&lt;&gt;"",$E82&lt;&gt;""))</formula>
    </cfRule>
  </conditionalFormatting>
  <conditionalFormatting sqref="F86">
    <cfRule type="expression" dxfId="403" priority="1747">
      <formula>AND($R86="X",OR($B86&lt;&gt;"",$C86&lt;&gt;"",$E86&lt;&gt;"",#REF!&lt;&gt;""))</formula>
    </cfRule>
  </conditionalFormatting>
  <conditionalFormatting sqref="F115 F154:F158 F170 F187:F194">
    <cfRule type="expression" dxfId="402" priority="194">
      <formula>AND($R115="X",OR($B115&lt;&gt;"",$C115&lt;&gt;"",$D115&lt;&gt;"",$E115&lt;&gt;""))</formula>
    </cfRule>
  </conditionalFormatting>
  <conditionalFormatting sqref="F115:F117">
    <cfRule type="expression" dxfId="401" priority="350">
      <formula>AND($R115="X",OR(#REF!&lt;&gt;"",$B115&lt;&gt;"",$C115&lt;&gt;"",$E115&lt;&gt;""))</formula>
    </cfRule>
  </conditionalFormatting>
  <conditionalFormatting sqref="F118:F121">
    <cfRule type="expression" dxfId="400" priority="368">
      <formula>AND($R118="X",OR($B118&lt;&gt;"",$C118&lt;&gt;"",$D118&lt;&gt;"",$E118&lt;&gt;""))</formula>
    </cfRule>
  </conditionalFormatting>
  <conditionalFormatting sqref="F119">
    <cfRule type="expression" dxfId="399" priority="157">
      <formula>AND($R119="X",OR($B119&lt;&gt;"",$C119&lt;&gt;"",$D119&lt;&gt;"",$E119&lt;&gt;""))</formula>
    </cfRule>
  </conditionalFormatting>
  <conditionalFormatting sqref="F121:F123 F132:G132">
    <cfRule type="expression" dxfId="398" priority="353">
      <formula>AND($R121="X",OR($B121&lt;&gt;"",$C121&lt;&gt;"",$E121&lt;&gt;"",#REF!&lt;&gt;""))</formula>
    </cfRule>
  </conditionalFormatting>
  <conditionalFormatting sqref="F124:F152">
    <cfRule type="expression" dxfId="397" priority="324">
      <formula>AND($R124="X",OR($B124&lt;&gt;"",$C124&lt;&gt;"",$D124&lt;&gt;"",$E124&lt;&gt;""))</formula>
    </cfRule>
  </conditionalFormatting>
  <conditionalFormatting sqref="F131">
    <cfRule type="expression" dxfId="396" priority="225">
      <formula>AND($R131="X",OR($B131&lt;&gt;"",$C131&lt;&gt;"",$E131&lt;&gt;"",#REF!&lt;&gt;""))</formula>
    </cfRule>
  </conditionalFormatting>
  <conditionalFormatting sqref="F153">
    <cfRule type="expression" dxfId="395" priority="902">
      <formula>AND($R153="X",OR($B153&lt;&gt;"",#REF!&lt;&gt;"",$D153&lt;&gt;"",$E153&lt;&gt;""))</formula>
    </cfRule>
  </conditionalFormatting>
  <conditionalFormatting sqref="F162">
    <cfRule type="expression" dxfId="394" priority="1763">
      <formula>AND($R162="X",OR($B162&lt;&gt;"",$D162&lt;&gt;"",#REF!&lt;&gt;"",$E162&lt;&gt;""))</formula>
    </cfRule>
  </conditionalFormatting>
  <conditionalFormatting sqref="F162:F164">
    <cfRule type="expression" dxfId="393" priority="1764">
      <formula>AND($R162="X",OR(#REF!&lt;&gt;"",$B162&lt;&gt;"",$D162&lt;&gt;"",$E162&lt;&gt;""))</formula>
    </cfRule>
  </conditionalFormatting>
  <conditionalFormatting sqref="F165:F169">
    <cfRule type="expression" dxfId="392" priority="1090">
      <formula>AND($R165="X",OR(#REF!&lt;&gt;"",$B165&lt;&gt;"",$C165&lt;&gt;"",$D165&lt;&gt;""))</formula>
    </cfRule>
  </conditionalFormatting>
  <conditionalFormatting sqref="F172:F186">
    <cfRule type="expression" dxfId="391" priority="1056">
      <formula>AND($R172="X",OR($B172&lt;&gt;"",#REF!&lt;&gt;"",$C172&lt;&gt;"",$D172&lt;&gt;""))</formula>
    </cfRule>
    <cfRule type="expression" dxfId="390" priority="165">
      <formula>AND($R172="X",OR($B172&lt;&gt;"",#REF!&lt;&gt;"",$C172&lt;&gt;"",$D172&lt;&gt;"",$F172&lt;&gt;""))</formula>
    </cfRule>
  </conditionalFormatting>
  <conditionalFormatting sqref="F184:F186">
    <cfRule type="expression" dxfId="389" priority="44">
      <formula>AND($R184="X",OR($B184&lt;&gt;"",#REF!&lt;&gt;"",$C184&lt;&gt;"",$D184&lt;&gt;""))</formula>
    </cfRule>
  </conditionalFormatting>
  <conditionalFormatting sqref="F120:G120">
    <cfRule type="expression" dxfId="388" priority="146">
      <formula>AND($R120="X",OR($B120&lt;&gt;"",$C120&lt;&gt;"",$D120&lt;&gt;""))</formula>
    </cfRule>
    <cfRule type="expression" dxfId="387" priority="143">
      <formula>AND($R120="X",OR($B120&lt;&gt;"",$C120&lt;&gt;"",$D120&lt;&gt;""))</formula>
    </cfRule>
    <cfRule type="expression" dxfId="386" priority="145">
      <formula>$AE120=1</formula>
    </cfRule>
    <cfRule type="expression" dxfId="385" priority="140">
      <formula>AND($R120="X",OR($B120&lt;&gt;"",$C120&lt;&gt;"",$D120&lt;&gt;"",$E120&lt;&gt;""))</formula>
    </cfRule>
    <cfRule type="expression" dxfId="384" priority="144">
      <formula>AND($AE120=1,$AD120=1)</formula>
    </cfRule>
    <cfRule type="expression" dxfId="383" priority="142">
      <formula>$AD120=1</formula>
    </cfRule>
    <cfRule type="expression" dxfId="382" priority="141">
      <formula>AND($R120="X",OR($B120&lt;&gt;"",$C120&lt;&gt;"",$E120&lt;&gt;"",#REF!&lt;&gt;""))</formula>
    </cfRule>
  </conditionalFormatting>
  <conditionalFormatting sqref="F121:G121">
    <cfRule type="expression" dxfId="381" priority="129">
      <formula>AND($R121="X",OR($B121&lt;&gt;"",$C121&lt;&gt;"",$D121&lt;&gt;""))</formula>
    </cfRule>
    <cfRule type="expression" dxfId="380" priority="128">
      <formula>AND($R121="X",OR($B121&lt;&gt;"",$C121&lt;&gt;""))</formula>
    </cfRule>
  </conditionalFormatting>
  <conditionalFormatting sqref="F160:G160">
    <cfRule type="expression" dxfId="379" priority="124">
      <formula>AND($R160="X",OR($B160&lt;&gt;"",$C160&lt;&gt;"",$D160&lt;&gt;"",#REF!&lt;&gt;"",$F160&lt;&gt;""))</formula>
    </cfRule>
  </conditionalFormatting>
  <conditionalFormatting sqref="F171:G171">
    <cfRule type="expression" dxfId="378" priority="1067">
      <formula>AND($R171="X",OR($B171&lt;&gt;"",$C171&lt;&gt;"",$D171&lt;&gt;"",#REF!&lt;&gt;"",$F171&lt;&gt;""))</formula>
    </cfRule>
  </conditionalFormatting>
  <conditionalFormatting sqref="G9:G34 D161:G161">
    <cfRule type="expression" dxfId="377" priority="88">
      <formula>AND($R9="X",OR($B9&lt;&gt;"",$C9&lt;&gt;"",$D9&lt;&gt;"",$E9&lt;&gt;"",$F9&lt;&gt;""))</formula>
    </cfRule>
  </conditionalFormatting>
  <conditionalFormatting sqref="G36:G37">
    <cfRule type="expression" dxfId="376" priority="1156">
      <formula>AND($R36="X",OR($B36&lt;&gt;"",#REF!&lt;&gt;"",$D36&lt;&gt;"",#REF!&lt;&gt;"",$F36&lt;&gt;""))</formula>
    </cfRule>
  </conditionalFormatting>
  <conditionalFormatting sqref="G38:G81 G84:G85 F120 G154:G158 G170">
    <cfRule type="expression" dxfId="375" priority="139">
      <formula>AND($R38="X",OR($B38&lt;&gt;"",$C38&lt;&gt;"",$D38&lt;&gt;"",$E38&lt;&gt;"",$F38&lt;&gt;""))</formula>
    </cfRule>
  </conditionalFormatting>
  <conditionalFormatting sqref="G82:G83">
    <cfRule type="expression" dxfId="374" priority="1786">
      <formula>AND($R82="X",OR($B82&lt;&gt;"",$D82&lt;&gt;"",#REF!&lt;&gt;"",$E82&lt;&gt;"",$F82&lt;&gt;""))</formula>
    </cfRule>
  </conditionalFormatting>
  <conditionalFormatting sqref="G86">
    <cfRule type="expression" dxfId="373" priority="1749">
      <formula>AND($R86="X",OR($B86&lt;&gt;"",$C86&lt;&gt;"",$E86&lt;&gt;"",#REF!&lt;&gt;"",$F86&lt;&gt;""))</formula>
    </cfRule>
  </conditionalFormatting>
  <conditionalFormatting sqref="G87:G113 F186">
    <cfRule type="expression" dxfId="372" priority="87">
      <formula>AND($R87="X",OR($B87&lt;&gt;"",$C87&lt;&gt;"",$D87&lt;&gt;"",$E87&lt;&gt;"",$F87&lt;&gt;""))</formula>
    </cfRule>
  </conditionalFormatting>
  <conditionalFormatting sqref="G115">
    <cfRule type="expression" dxfId="371" priority="195">
      <formula>AND($R115="X",OR($B115&lt;&gt;"",$C115&lt;&gt;"",$D115&lt;&gt;"",$E115&lt;&gt;"",$F115&lt;&gt;""))</formula>
    </cfRule>
  </conditionalFormatting>
  <conditionalFormatting sqref="G115:G117">
    <cfRule type="expression" dxfId="370" priority="351">
      <formula>AND($R115="X",OR(#REF!&lt;&gt;"",$B115&lt;&gt;"",$C115&lt;&gt;"",$E115&lt;&gt;"",$F115&lt;&gt;""))</formula>
    </cfRule>
  </conditionalFormatting>
  <conditionalFormatting sqref="G118:G121">
    <cfRule type="expression" dxfId="369" priority="369">
      <formula>AND($R118="X",OR($B118&lt;&gt;"",$C118&lt;&gt;"",$D118&lt;&gt;"",$E118&lt;&gt;"",$F118&lt;&gt;""))</formula>
    </cfRule>
  </conditionalFormatting>
  <conditionalFormatting sqref="G119">
    <cfRule type="expression" dxfId="368" priority="158">
      <formula>AND($R119="X",OR($B119&lt;&gt;"",$C119&lt;&gt;"",$D119&lt;&gt;"",$E119&lt;&gt;"",$F119&lt;&gt;""))</formula>
    </cfRule>
  </conditionalFormatting>
  <conditionalFormatting sqref="G121">
    <cfRule type="expression" dxfId="367" priority="127">
      <formula>AND($R121="X",OR($B121&lt;&gt;"",$C121&lt;&gt;"",$D121&lt;&gt;"",$E121&lt;&gt;""))</formula>
    </cfRule>
    <cfRule type="expression" dxfId="366" priority="126">
      <formula>AND($R121="X",OR($B121&lt;&gt;"",$C121&lt;&gt;"",$E121&lt;&gt;"",#REF!&lt;&gt;""))</formula>
    </cfRule>
  </conditionalFormatting>
  <conditionalFormatting sqref="G121:G123">
    <cfRule type="expression" dxfId="365" priority="354">
      <formula>AND($R121="X",OR($B121&lt;&gt;"",$C121&lt;&gt;"",$E121&lt;&gt;"",#REF!&lt;&gt;"",$F121&lt;&gt;""))</formula>
    </cfRule>
  </conditionalFormatting>
  <conditionalFormatting sqref="G124:G131 G187:G194">
    <cfRule type="expression" dxfId="364" priority="325">
      <formula>AND($R124="X",OR($B124&lt;&gt;"",$C124&lt;&gt;"",$D124&lt;&gt;"",$E124&lt;&gt;"",$F124&lt;&gt;""))</formula>
    </cfRule>
  </conditionalFormatting>
  <conditionalFormatting sqref="G132">
    <cfRule type="expression" dxfId="363" priority="263">
      <formula>AND($R132="X",OR($B132&lt;&gt;"",$C132&lt;&gt;"",$D132&lt;&gt;"",$E132&lt;&gt;""))</formula>
    </cfRule>
    <cfRule type="expression" dxfId="362" priority="925">
      <formula>AND($R132="X",OR($B132&lt;&gt;"",$C132&lt;&gt;"",$E132&lt;&gt;"",#REF!&lt;&gt;"",$F132&lt;&gt;""))</formula>
    </cfRule>
  </conditionalFormatting>
  <conditionalFormatting sqref="G133:G152">
    <cfRule type="expression" dxfId="361" priority="217">
      <formula>AND($R133="X",OR($B133&lt;&gt;"",$C133&lt;&gt;"",$D133&lt;&gt;"",$E133&lt;&gt;"",$F133&lt;&gt;""))</formula>
    </cfRule>
  </conditionalFormatting>
  <conditionalFormatting sqref="G153">
    <cfRule type="expression" dxfId="360" priority="903">
      <formula>AND($R153="X",OR($B153&lt;&gt;"",#REF!&lt;&gt;"",$D153&lt;&gt;"",$E153&lt;&gt;"",$F153&lt;&gt;""))</formula>
    </cfRule>
  </conditionalFormatting>
  <conditionalFormatting sqref="G162">
    <cfRule type="expression" dxfId="359" priority="1765">
      <formula>AND($R162="X",OR($B162&lt;&gt;"",$D162&lt;&gt;"",#REF!&lt;&gt;"",$E162&lt;&gt;"",$F162&lt;&gt;""))</formula>
    </cfRule>
  </conditionalFormatting>
  <conditionalFormatting sqref="G162:G164">
    <cfRule type="expression" dxfId="358" priority="1766">
      <formula>AND($R162="X",OR(#REF!&lt;&gt;"",$B162&lt;&gt;"",$D162&lt;&gt;"",$E162&lt;&gt;"",$F162&lt;&gt;""))</formula>
    </cfRule>
  </conditionalFormatting>
  <conditionalFormatting sqref="G165:G169">
    <cfRule type="expression" dxfId="357" priority="1092">
      <formula>AND($R165="X",OR(#REF!&lt;&gt;"",$B165&lt;&gt;"",$C165&lt;&gt;"",$D165&lt;&gt;"",$F165&lt;&gt;""))</formula>
    </cfRule>
  </conditionalFormatting>
  <conditionalFormatting sqref="G172:G186">
    <cfRule type="expression" dxfId="356" priority="1060">
      <formula>AND($R172="X",OR($B172&lt;&gt;"",#REF!&lt;&gt;"",$C172&lt;&gt;"",$D172&lt;&gt;"",$F172&lt;&gt;""))</formula>
    </cfRule>
  </conditionalFormatting>
  <conditionalFormatting sqref="H196:H197 H217:H1057">
    <cfRule type="expression" dxfId="355" priority="484">
      <formula>$Q196="X"</formula>
    </cfRule>
  </conditionalFormatting>
  <conditionalFormatting sqref="I11:I24 I26:I194">
    <cfRule type="expression" dxfId="354" priority="34">
      <formula>$R11="X"</formula>
    </cfRule>
  </conditionalFormatting>
  <conditionalFormatting sqref="Q9:Q194">
    <cfRule type="cellIs" dxfId="353" priority="32" operator="equal">
      <formula>"0..n"</formula>
    </cfRule>
    <cfRule type="cellIs" dxfId="352" priority="31" operator="equal">
      <formula>"1..1"</formula>
    </cfRule>
    <cfRule type="cellIs" dxfId="351"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9" activePane="bottomRight" state="frozen"/>
      <selection pane="topRight" activeCell="H1" sqref="H1"/>
      <selection pane="bottomLeft" activeCell="A9" sqref="A9"/>
      <selection pane="bottomRight" activeCell="H51" sqref="H5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6" t="s">
        <v>1688</v>
      </c>
      <c r="B1" s="286"/>
      <c r="C1" s="129" t="s">
        <v>813</v>
      </c>
      <c r="D1" s="128"/>
      <c r="E1" s="293" t="s">
        <v>814</v>
      </c>
      <c r="F1" s="157">
        <v>0.7</v>
      </c>
      <c r="G1" s="128"/>
      <c r="H1" s="750" t="s">
        <v>1689</v>
      </c>
      <c r="I1" s="750"/>
      <c r="J1" s="750"/>
      <c r="K1" s="750"/>
      <c r="L1" s="750"/>
      <c r="M1" s="294" t="s">
        <v>1689</v>
      </c>
      <c r="N1" s="294" t="s">
        <v>1689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5" t="s">
        <v>818</v>
      </c>
      <c r="D2" s="128"/>
      <c r="E2" s="296" t="s">
        <v>819</v>
      </c>
      <c r="F2" s="157">
        <v>0.64</v>
      </c>
      <c r="G2" s="128"/>
      <c r="H2" s="750"/>
      <c r="I2" s="750"/>
      <c r="J2" s="750"/>
      <c r="K2" s="750"/>
      <c r="L2" s="750"/>
      <c r="M2" s="294" t="s">
        <v>1689</v>
      </c>
      <c r="N2" s="294" t="s">
        <v>1689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1689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1689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1689</v>
      </c>
      <c r="C7" s="303" t="s">
        <v>1689</v>
      </c>
      <c r="D7" s="303" t="s">
        <v>1689</v>
      </c>
      <c r="E7" s="303" t="s">
        <v>1689</v>
      </c>
      <c r="F7" s="96"/>
      <c r="G7" s="96"/>
      <c r="H7" s="96"/>
      <c r="I7" s="96"/>
      <c r="J7" s="96"/>
      <c r="K7" s="96"/>
      <c r="L7" s="96"/>
      <c r="M7" s="96"/>
      <c r="N7" s="96"/>
      <c r="O7" s="751" t="s">
        <v>1690</v>
      </c>
      <c r="P7" s="751"/>
      <c r="Q7" s="751"/>
      <c r="R7" s="751"/>
      <c r="S7" s="304"/>
      <c r="T7" s="96"/>
      <c r="U7" s="96"/>
      <c r="V7" s="96"/>
      <c r="W7" s="96"/>
      <c r="X7" s="96"/>
      <c r="Y7" s="96"/>
      <c r="Z7" s="96"/>
      <c r="AA7" s="752" t="s">
        <v>829</v>
      </c>
      <c r="AB7" s="752"/>
      <c r="AD7" s="96"/>
      <c r="AE7" s="96"/>
      <c r="AF7" s="96"/>
      <c r="AG7" s="753" t="s">
        <v>830</v>
      </c>
      <c r="AH7" s="753"/>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1691</v>
      </c>
      <c r="J8" s="307" t="s">
        <v>838</v>
      </c>
      <c r="K8" s="307" t="s">
        <v>1692</v>
      </c>
      <c r="L8" s="308" t="s">
        <v>840</v>
      </c>
      <c r="M8" s="308" t="s">
        <v>841</v>
      </c>
      <c r="N8" s="309" t="s">
        <v>842</v>
      </c>
      <c r="O8" s="308" t="s">
        <v>843</v>
      </c>
      <c r="P8" s="308" t="s">
        <v>844</v>
      </c>
      <c r="Q8" s="308" t="s">
        <v>845</v>
      </c>
      <c r="R8" s="308" t="s">
        <v>846</v>
      </c>
      <c r="S8" s="309" t="s">
        <v>677</v>
      </c>
      <c r="T8" s="372" t="s">
        <v>1693</v>
      </c>
      <c r="U8" s="372" t="s">
        <v>1694</v>
      </c>
      <c r="V8" s="372" t="s">
        <v>1695</v>
      </c>
      <c r="W8" s="307" t="s">
        <v>3</v>
      </c>
      <c r="X8" s="307" t="s">
        <v>1696</v>
      </c>
      <c r="Y8" s="307" t="s">
        <v>1697</v>
      </c>
      <c r="Z8" s="307" t="s">
        <v>849</v>
      </c>
      <c r="AA8" s="310" t="s">
        <v>850</v>
      </c>
      <c r="AB8" s="310" t="s">
        <v>851</v>
      </c>
      <c r="AC8" s="311" t="s">
        <v>852</v>
      </c>
      <c r="AD8" s="312" t="s">
        <v>853</v>
      </c>
      <c r="AE8" s="312" t="s">
        <v>854</v>
      </c>
      <c r="AF8" s="312" t="s">
        <v>856</v>
      </c>
      <c r="AG8" s="312" t="s">
        <v>857</v>
      </c>
      <c r="AH8" s="313" t="s">
        <v>915</v>
      </c>
      <c r="AI8" s="523" t="s">
        <v>1698</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1699</v>
      </c>
      <c r="C9" s="315"/>
      <c r="D9" s="315"/>
      <c r="E9" s="315"/>
      <c r="F9" s="315"/>
      <c r="G9" s="315"/>
      <c r="H9" s="316" t="s">
        <v>1700</v>
      </c>
      <c r="I9" s="316" t="s">
        <v>1701</v>
      </c>
      <c r="J9" s="318"/>
      <c r="K9" s="316" t="s">
        <v>864</v>
      </c>
      <c r="L9" s="316" t="s">
        <v>1702</v>
      </c>
      <c r="M9" s="316"/>
      <c r="N9" s="316" t="s">
        <v>1702</v>
      </c>
      <c r="O9" s="316"/>
      <c r="P9" s="316"/>
      <c r="Q9" s="316"/>
      <c r="R9" s="316"/>
      <c r="S9" s="319" t="s">
        <v>820</v>
      </c>
      <c r="T9" s="319" t="s">
        <v>820</v>
      </c>
      <c r="U9" s="319" t="s">
        <v>820</v>
      </c>
      <c r="V9" s="316"/>
      <c r="W9" s="316" t="s">
        <v>864</v>
      </c>
      <c r="X9" s="316" t="s">
        <v>1703</v>
      </c>
      <c r="Y9" s="316"/>
      <c r="Z9" s="316"/>
      <c r="AA9" s="316" t="s">
        <v>864</v>
      </c>
      <c r="AB9" s="316" t="s">
        <v>864</v>
      </c>
      <c r="AC9" s="320" t="s">
        <v>1689</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1704</v>
      </c>
      <c r="I10" s="322" t="s">
        <v>1705</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1706</v>
      </c>
      <c r="AA10" s="322" t="s">
        <v>864</v>
      </c>
      <c r="AB10" s="322" t="s">
        <v>864</v>
      </c>
      <c r="AC10" s="320" t="s">
        <v>1689</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1707</v>
      </c>
      <c r="D11" s="325"/>
      <c r="E11" s="325"/>
      <c r="F11" s="325"/>
      <c r="G11" s="325"/>
      <c r="H11" s="316" t="s">
        <v>1708</v>
      </c>
      <c r="I11" s="316" t="s">
        <v>1709</v>
      </c>
      <c r="J11" s="316" t="s">
        <v>887</v>
      </c>
      <c r="K11" s="316" t="s">
        <v>864</v>
      </c>
      <c r="L11" s="316" t="s">
        <v>1710</v>
      </c>
      <c r="M11" s="316"/>
      <c r="N11" s="316" t="s">
        <v>1710</v>
      </c>
      <c r="O11" s="316"/>
      <c r="P11" s="316"/>
      <c r="Q11" s="316"/>
      <c r="R11" s="316"/>
      <c r="S11" s="319" t="s">
        <v>820</v>
      </c>
      <c r="T11" s="319" t="s">
        <v>820</v>
      </c>
      <c r="U11" s="319" t="s">
        <v>820</v>
      </c>
      <c r="V11" s="316"/>
      <c r="W11" s="316"/>
      <c r="X11" s="316" t="s">
        <v>863</v>
      </c>
      <c r="Y11" s="316"/>
      <c r="Z11" s="316" t="s">
        <v>1711</v>
      </c>
      <c r="AA11" s="316" t="s">
        <v>864</v>
      </c>
      <c r="AB11" s="316" t="s">
        <v>864</v>
      </c>
      <c r="AC11" s="320" t="s">
        <v>1689</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1712</v>
      </c>
      <c r="I12" s="322" t="s">
        <v>1713</v>
      </c>
      <c r="J12" s="322" t="s">
        <v>1714</v>
      </c>
      <c r="K12" s="322" t="s">
        <v>864</v>
      </c>
      <c r="L12" s="322" t="s">
        <v>1715</v>
      </c>
      <c r="M12" s="322"/>
      <c r="N12" s="322" t="s">
        <v>1715</v>
      </c>
      <c r="O12" s="322"/>
      <c r="P12" s="322"/>
      <c r="Q12" s="322"/>
      <c r="R12" s="322"/>
      <c r="S12" s="324" t="s">
        <v>820</v>
      </c>
      <c r="T12" s="324" t="s">
        <v>820</v>
      </c>
      <c r="U12" s="324" t="s">
        <v>820</v>
      </c>
      <c r="V12" s="322"/>
      <c r="W12" s="322"/>
      <c r="X12" s="322" t="s">
        <v>863</v>
      </c>
      <c r="Y12" s="322"/>
      <c r="Z12" s="322" t="s">
        <v>1716</v>
      </c>
      <c r="AA12" s="322" t="s">
        <v>864</v>
      </c>
      <c r="AB12" s="322" t="s">
        <v>864</v>
      </c>
      <c r="AC12" s="320" t="s">
        <v>1689</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1717</v>
      </c>
      <c r="D13" s="325"/>
      <c r="E13" s="325"/>
      <c r="F13" s="325"/>
      <c r="G13" s="325"/>
      <c r="H13" s="316" t="s">
        <v>1718</v>
      </c>
      <c r="I13" s="316" t="s">
        <v>1719</v>
      </c>
      <c r="J13" s="316" t="s">
        <v>1720</v>
      </c>
      <c r="K13" s="316" t="s">
        <v>864</v>
      </c>
      <c r="L13" s="316" t="s">
        <v>1721</v>
      </c>
      <c r="M13" s="316"/>
      <c r="N13" s="316" t="s">
        <v>1721</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1689</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1722</v>
      </c>
      <c r="D14" s="321"/>
      <c r="E14" s="321"/>
      <c r="F14" s="321"/>
      <c r="G14" s="321"/>
      <c r="H14" s="322" t="s">
        <v>1723</v>
      </c>
      <c r="I14" s="322" t="s">
        <v>1724</v>
      </c>
      <c r="J14" s="329"/>
      <c r="K14" s="322" t="s">
        <v>864</v>
      </c>
      <c r="L14" s="322" t="s">
        <v>1725</v>
      </c>
      <c r="M14" s="322"/>
      <c r="N14" s="322" t="s">
        <v>1725</v>
      </c>
      <c r="O14" s="322"/>
      <c r="P14" s="322"/>
      <c r="Q14" s="322"/>
      <c r="R14" s="322"/>
      <c r="S14" s="330" t="s">
        <v>823</v>
      </c>
      <c r="T14" s="330" t="s">
        <v>823</v>
      </c>
      <c r="U14" s="330" t="s">
        <v>823</v>
      </c>
      <c r="V14" s="322"/>
      <c r="W14" s="322" t="s">
        <v>864</v>
      </c>
      <c r="X14" s="322" t="s">
        <v>942</v>
      </c>
      <c r="Y14" s="322"/>
      <c r="Z14" s="322"/>
      <c r="AA14" s="322" t="s">
        <v>864</v>
      </c>
      <c r="AB14" s="322" t="s">
        <v>864</v>
      </c>
      <c r="AC14" s="320" t="s">
        <v>1689</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1726</v>
      </c>
      <c r="I15" s="316"/>
      <c r="J15" s="316" t="s">
        <v>1727</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1689</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1728</v>
      </c>
      <c r="E16" s="321"/>
      <c r="F16" s="321"/>
      <c r="G16" s="321"/>
      <c r="H16" s="322" t="s">
        <v>1729</v>
      </c>
      <c r="I16" s="322" t="s">
        <v>1730</v>
      </c>
      <c r="J16" s="322" t="s">
        <v>1731</v>
      </c>
      <c r="K16" s="322" t="s">
        <v>864</v>
      </c>
      <c r="L16" s="322" t="s">
        <v>1732</v>
      </c>
      <c r="M16" s="322"/>
      <c r="N16" s="322" t="s">
        <v>1732</v>
      </c>
      <c r="O16" s="322"/>
      <c r="P16" s="322"/>
      <c r="Q16" s="322"/>
      <c r="R16" s="322"/>
      <c r="S16" s="332" t="s">
        <v>817</v>
      </c>
      <c r="T16" s="333" t="s">
        <v>817</v>
      </c>
      <c r="U16" s="334" t="s">
        <v>820</v>
      </c>
      <c r="V16" s="322" t="s">
        <v>864</v>
      </c>
      <c r="W16" s="322"/>
      <c r="X16" s="322" t="s">
        <v>863</v>
      </c>
      <c r="Y16" s="322"/>
      <c r="Z16" s="322" t="s">
        <v>1733</v>
      </c>
      <c r="AA16" s="322" t="s">
        <v>864</v>
      </c>
      <c r="AB16" s="322" t="s">
        <v>864</v>
      </c>
      <c r="AC16" s="320" t="s">
        <v>1689</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1734</v>
      </c>
      <c r="D17" s="325"/>
      <c r="E17" s="325"/>
      <c r="F17" s="325"/>
      <c r="G17" s="325"/>
      <c r="H17" s="317" t="s">
        <v>1735</v>
      </c>
      <c r="I17" s="316" t="s">
        <v>1736</v>
      </c>
      <c r="J17" s="316" t="s">
        <v>1737</v>
      </c>
      <c r="K17" s="316" t="s">
        <v>864</v>
      </c>
      <c r="L17" s="316" t="s">
        <v>1738</v>
      </c>
      <c r="M17" s="316"/>
      <c r="N17" s="316" t="s">
        <v>1738</v>
      </c>
      <c r="O17" s="316"/>
      <c r="P17" s="316"/>
      <c r="Q17" s="316"/>
      <c r="R17" s="316"/>
      <c r="S17" s="326" t="s">
        <v>817</v>
      </c>
      <c r="T17" s="328" t="s">
        <v>817</v>
      </c>
      <c r="U17" s="327" t="s">
        <v>820</v>
      </c>
      <c r="V17" s="316" t="s">
        <v>864</v>
      </c>
      <c r="W17" s="316"/>
      <c r="X17" s="316" t="s">
        <v>863</v>
      </c>
      <c r="Y17" s="316"/>
      <c r="Z17" s="316" t="s">
        <v>1739</v>
      </c>
      <c r="AA17" s="316" t="s">
        <v>864</v>
      </c>
      <c r="AB17" s="316" t="s">
        <v>864</v>
      </c>
      <c r="AC17" s="320" t="s">
        <v>1689</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1740</v>
      </c>
      <c r="D18" s="321"/>
      <c r="E18" s="321"/>
      <c r="F18" s="321"/>
      <c r="G18" s="321"/>
      <c r="H18" s="322" t="s">
        <v>1741</v>
      </c>
      <c r="I18" s="322" t="s">
        <v>1742</v>
      </c>
      <c r="J18" s="322" t="s">
        <v>1743</v>
      </c>
      <c r="K18" s="322" t="s">
        <v>864</v>
      </c>
      <c r="L18" s="322" t="s">
        <v>1744</v>
      </c>
      <c r="M18" s="322"/>
      <c r="N18" s="322" t="s">
        <v>1744</v>
      </c>
      <c r="O18" s="322"/>
      <c r="P18" s="322"/>
      <c r="Q18" s="322"/>
      <c r="R18" s="322"/>
      <c r="S18" s="332" t="s">
        <v>817</v>
      </c>
      <c r="T18" s="333" t="s">
        <v>817</v>
      </c>
      <c r="U18" s="333" t="s">
        <v>817</v>
      </c>
      <c r="V18" s="322"/>
      <c r="W18" s="322"/>
      <c r="X18" s="322" t="s">
        <v>863</v>
      </c>
      <c r="Y18" s="322"/>
      <c r="Z18" s="322" t="s">
        <v>1745</v>
      </c>
      <c r="AA18" s="322" t="s">
        <v>864</v>
      </c>
      <c r="AB18" s="322" t="s">
        <v>864</v>
      </c>
      <c r="AC18" s="320" t="s">
        <v>1689</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1746</v>
      </c>
      <c r="D19" s="325"/>
      <c r="E19" s="325"/>
      <c r="F19" s="325"/>
      <c r="G19" s="325"/>
      <c r="H19" s="316" t="s">
        <v>1747</v>
      </c>
      <c r="I19" s="316" t="s">
        <v>1748</v>
      </c>
      <c r="J19" s="316" t="s">
        <v>1749</v>
      </c>
      <c r="K19" s="316" t="s">
        <v>864</v>
      </c>
      <c r="L19" s="316" t="s">
        <v>1750</v>
      </c>
      <c r="M19" s="316"/>
      <c r="N19" s="316" t="s">
        <v>1750</v>
      </c>
      <c r="O19" s="316"/>
      <c r="P19" s="316"/>
      <c r="Q19" s="316"/>
      <c r="R19" s="316"/>
      <c r="S19" s="326" t="s">
        <v>817</v>
      </c>
      <c r="T19" s="326" t="s">
        <v>817</v>
      </c>
      <c r="U19" s="326" t="s">
        <v>817</v>
      </c>
      <c r="V19" s="316"/>
      <c r="W19" s="316"/>
      <c r="X19" s="316" t="s">
        <v>863</v>
      </c>
      <c r="Y19" s="316"/>
      <c r="Z19" s="316"/>
      <c r="AA19" s="316" t="s">
        <v>864</v>
      </c>
      <c r="AB19" s="316" t="s">
        <v>864</v>
      </c>
      <c r="AC19" s="320" t="s">
        <v>1689</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1751</v>
      </c>
      <c r="D20" s="335"/>
      <c r="E20" s="335"/>
      <c r="F20" s="335"/>
      <c r="G20" s="335"/>
      <c r="H20" s="322" t="s">
        <v>1723</v>
      </c>
      <c r="I20" s="322" t="s">
        <v>1752</v>
      </c>
      <c r="J20" s="329"/>
      <c r="K20" s="322"/>
      <c r="L20" s="322" t="s">
        <v>1753</v>
      </c>
      <c r="M20" s="322"/>
      <c r="N20" s="322" t="s">
        <v>1753</v>
      </c>
      <c r="O20" s="322"/>
      <c r="P20" s="322"/>
      <c r="Q20" s="322"/>
      <c r="R20" s="322"/>
      <c r="S20" s="332" t="s">
        <v>817</v>
      </c>
      <c r="T20" s="332" t="s">
        <v>817</v>
      </c>
      <c r="U20" s="332" t="s">
        <v>817</v>
      </c>
      <c r="V20" s="322"/>
      <c r="W20" s="322" t="s">
        <v>864</v>
      </c>
      <c r="X20" s="322" t="s">
        <v>1754</v>
      </c>
      <c r="Y20" s="322"/>
      <c r="Z20" s="322"/>
      <c r="AA20" s="322" t="s">
        <v>864</v>
      </c>
      <c r="AB20" s="322" t="s">
        <v>864</v>
      </c>
      <c r="AC20" s="331" t="s">
        <v>1689</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1755</v>
      </c>
      <c r="E21" s="315"/>
      <c r="F21" s="315"/>
      <c r="G21" s="315"/>
      <c r="H21" s="316" t="s">
        <v>1756</v>
      </c>
      <c r="I21" s="316" t="s">
        <v>1757</v>
      </c>
      <c r="J21" s="316" t="s">
        <v>1341</v>
      </c>
      <c r="K21" s="316" t="s">
        <v>864</v>
      </c>
      <c r="L21" s="316" t="s">
        <v>1758</v>
      </c>
      <c r="M21" s="316"/>
      <c r="N21" s="316" t="s">
        <v>1758</v>
      </c>
      <c r="O21" s="316"/>
      <c r="P21" s="316"/>
      <c r="Q21" s="316"/>
      <c r="R21" s="316"/>
      <c r="S21" s="326" t="s">
        <v>817</v>
      </c>
      <c r="T21" s="326" t="s">
        <v>817</v>
      </c>
      <c r="U21" s="326" t="s">
        <v>817</v>
      </c>
      <c r="V21" s="316"/>
      <c r="W21" s="316"/>
      <c r="X21" s="316" t="s">
        <v>863</v>
      </c>
      <c r="Y21" s="316"/>
      <c r="Z21" s="316"/>
      <c r="AA21" s="316" t="s">
        <v>864</v>
      </c>
      <c r="AB21" s="316" t="s">
        <v>864</v>
      </c>
      <c r="AC21" s="320" t="s">
        <v>1689</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1759</v>
      </c>
      <c r="E22" s="336"/>
      <c r="F22" s="335"/>
      <c r="G22" s="335"/>
      <c r="H22" s="322" t="s">
        <v>1760</v>
      </c>
      <c r="I22" s="322" t="s">
        <v>1761</v>
      </c>
      <c r="J22" s="322" t="s">
        <v>1359</v>
      </c>
      <c r="K22" s="322"/>
      <c r="L22" s="322" t="s">
        <v>1762</v>
      </c>
      <c r="M22" s="322"/>
      <c r="N22" s="322" t="s">
        <v>1762</v>
      </c>
      <c r="O22" s="322"/>
      <c r="P22" s="322"/>
      <c r="Q22" s="322"/>
      <c r="R22" s="322"/>
      <c r="S22" s="332" t="s">
        <v>817</v>
      </c>
      <c r="T22" s="332" t="s">
        <v>817</v>
      </c>
      <c r="U22" s="332" t="s">
        <v>817</v>
      </c>
      <c r="V22" s="322"/>
      <c r="W22" s="322"/>
      <c r="X22" s="322" t="s">
        <v>863</v>
      </c>
      <c r="Y22" s="322"/>
      <c r="Z22" s="322"/>
      <c r="AA22" s="322" t="s">
        <v>864</v>
      </c>
      <c r="AB22" s="322" t="s">
        <v>864</v>
      </c>
      <c r="AC22" s="320" t="s">
        <v>1689</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1763</v>
      </c>
      <c r="E23" s="315"/>
      <c r="F23" s="315"/>
      <c r="G23" s="315"/>
      <c r="H23" s="316" t="s">
        <v>1764</v>
      </c>
      <c r="I23" s="316" t="s">
        <v>1765</v>
      </c>
      <c r="J23" s="316" t="s">
        <v>1766</v>
      </c>
      <c r="K23" s="316" t="s">
        <v>864</v>
      </c>
      <c r="L23" s="316" t="s">
        <v>1767</v>
      </c>
      <c r="M23" s="316"/>
      <c r="N23" s="316" t="s">
        <v>1767</v>
      </c>
      <c r="O23" s="316"/>
      <c r="P23" s="316"/>
      <c r="Q23" s="316"/>
      <c r="R23" s="316"/>
      <c r="S23" s="326" t="s">
        <v>817</v>
      </c>
      <c r="T23" s="328" t="s">
        <v>817</v>
      </c>
      <c r="U23" s="328" t="s">
        <v>817</v>
      </c>
      <c r="V23" s="316"/>
      <c r="W23" s="316"/>
      <c r="X23" s="316" t="s">
        <v>863</v>
      </c>
      <c r="Y23" s="316"/>
      <c r="Z23" s="316"/>
      <c r="AA23" s="316" t="s">
        <v>864</v>
      </c>
      <c r="AB23" s="316" t="s">
        <v>864</v>
      </c>
      <c r="AC23" s="320" t="s">
        <v>1689</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1768</v>
      </c>
      <c r="D24" s="335"/>
      <c r="E24" s="335"/>
      <c r="F24" s="335"/>
      <c r="G24" s="335"/>
      <c r="H24" s="322" t="s">
        <v>1769</v>
      </c>
      <c r="I24" s="322" t="s">
        <v>1770</v>
      </c>
      <c r="J24" s="329"/>
      <c r="K24" s="322" t="s">
        <v>864</v>
      </c>
      <c r="L24" s="322" t="s">
        <v>1771</v>
      </c>
      <c r="M24" s="322"/>
      <c r="N24" s="322" t="s">
        <v>1771</v>
      </c>
      <c r="O24" s="322"/>
      <c r="P24" s="322"/>
      <c r="Q24" s="322"/>
      <c r="R24" s="322"/>
      <c r="S24" s="330" t="s">
        <v>823</v>
      </c>
      <c r="T24" s="330" t="s">
        <v>823</v>
      </c>
      <c r="U24" s="330" t="s">
        <v>823</v>
      </c>
      <c r="V24" s="322"/>
      <c r="W24" s="322" t="s">
        <v>864</v>
      </c>
      <c r="X24" s="322" t="s">
        <v>1207</v>
      </c>
      <c r="Y24" s="322"/>
      <c r="Z24" s="322"/>
      <c r="AA24" s="322" t="s">
        <v>864</v>
      </c>
      <c r="AB24" s="322" t="s">
        <v>864</v>
      </c>
      <c r="AC24" s="320" t="s">
        <v>1689</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1772</v>
      </c>
      <c r="E25" s="315"/>
      <c r="F25" s="315"/>
      <c r="G25" s="315"/>
      <c r="H25" s="316" t="s">
        <v>1723</v>
      </c>
      <c r="I25" s="316" t="s">
        <v>1773</v>
      </c>
      <c r="J25" s="316"/>
      <c r="K25" s="316"/>
      <c r="L25" s="316" t="s">
        <v>1750</v>
      </c>
      <c r="M25" s="316"/>
      <c r="N25" s="316" t="s">
        <v>1750</v>
      </c>
      <c r="O25" s="316"/>
      <c r="P25" s="316"/>
      <c r="Q25" s="316"/>
      <c r="R25" s="316"/>
      <c r="S25" s="326" t="s">
        <v>817</v>
      </c>
      <c r="T25" s="326" t="s">
        <v>817</v>
      </c>
      <c r="U25" s="326" t="s">
        <v>817</v>
      </c>
      <c r="V25" s="316"/>
      <c r="W25" s="316"/>
      <c r="X25" s="316" t="s">
        <v>863</v>
      </c>
      <c r="Y25" s="316"/>
      <c r="Z25" s="316"/>
      <c r="AA25" s="316" t="s">
        <v>864</v>
      </c>
      <c r="AB25" s="316" t="s">
        <v>864</v>
      </c>
      <c r="AC25" s="331" t="s">
        <v>1689</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1774</v>
      </c>
      <c r="E26" s="336"/>
      <c r="F26" s="335"/>
      <c r="G26" s="335"/>
      <c r="H26" s="322" t="s">
        <v>1723</v>
      </c>
      <c r="I26" s="322" t="s">
        <v>1775</v>
      </c>
      <c r="J26" s="322" t="s">
        <v>1776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1689</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1723</v>
      </c>
      <c r="I27" s="316" t="s">
        <v>1777</v>
      </c>
      <c r="J27" s="316" t="s">
        <v>1778</v>
      </c>
      <c r="K27" s="316"/>
      <c r="L27" s="316" t="s">
        <v>1779</v>
      </c>
      <c r="M27" s="316"/>
      <c r="N27" s="316" t="s">
        <v>1779</v>
      </c>
      <c r="O27" s="316"/>
      <c r="P27" s="316"/>
      <c r="Q27" s="316"/>
      <c r="R27" s="316"/>
      <c r="S27" s="326" t="s">
        <v>817</v>
      </c>
      <c r="T27" s="326" t="s">
        <v>817</v>
      </c>
      <c r="U27" s="326" t="s">
        <v>817</v>
      </c>
      <c r="V27" s="316"/>
      <c r="W27" s="316"/>
      <c r="X27" s="316" t="s">
        <v>863</v>
      </c>
      <c r="Y27" s="316"/>
      <c r="Z27" s="316" t="s">
        <v>1215</v>
      </c>
      <c r="AA27" s="316" t="s">
        <v>864</v>
      </c>
      <c r="AB27" s="316" t="s">
        <v>864</v>
      </c>
      <c r="AC27" s="320" t="s">
        <v>1689</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1780</v>
      </c>
      <c r="D28" s="336"/>
      <c r="E28" s="335"/>
      <c r="F28" s="335"/>
      <c r="G28" s="335"/>
      <c r="H28" s="322" t="s">
        <v>1781</v>
      </c>
      <c r="I28" s="322" t="s">
        <v>1782</v>
      </c>
      <c r="J28" s="322" t="s">
        <v>1783</v>
      </c>
      <c r="K28" s="322"/>
      <c r="L28" s="322" t="s">
        <v>1784</v>
      </c>
      <c r="M28" s="322"/>
      <c r="N28" s="322" t="s">
        <v>1784</v>
      </c>
      <c r="O28" s="322"/>
      <c r="P28" s="322"/>
      <c r="Q28" s="322"/>
      <c r="R28" s="322"/>
      <c r="S28" s="332" t="s">
        <v>817</v>
      </c>
      <c r="T28" s="333" t="s">
        <v>817</v>
      </c>
      <c r="U28" s="333" t="s">
        <v>817</v>
      </c>
      <c r="V28" s="322"/>
      <c r="W28" s="322"/>
      <c r="X28" s="322" t="s">
        <v>863</v>
      </c>
      <c r="Y28" s="322"/>
      <c r="Z28" s="322" t="s">
        <v>1785</v>
      </c>
      <c r="AA28" s="322" t="s">
        <v>864</v>
      </c>
      <c r="AB28" s="322" t="s">
        <v>864</v>
      </c>
      <c r="AC28" s="320" t="s">
        <v>1689</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1786</v>
      </c>
      <c r="C29" s="325"/>
      <c r="D29" s="325"/>
      <c r="E29" s="325"/>
      <c r="F29" s="325"/>
      <c r="G29" s="325"/>
      <c r="H29" s="316" t="s">
        <v>1787</v>
      </c>
      <c r="I29" s="316" t="s">
        <v>1788</v>
      </c>
      <c r="J29" s="337"/>
      <c r="K29" s="316"/>
      <c r="L29" s="316" t="s">
        <v>1789</v>
      </c>
      <c r="M29" s="316"/>
      <c r="N29" s="316" t="s">
        <v>1789</v>
      </c>
      <c r="O29" s="316"/>
      <c r="P29" s="316"/>
      <c r="Q29" s="316"/>
      <c r="R29" s="316"/>
      <c r="S29" s="319" t="s">
        <v>820</v>
      </c>
      <c r="T29" s="319" t="s">
        <v>820</v>
      </c>
      <c r="U29" s="319" t="s">
        <v>820</v>
      </c>
      <c r="V29" s="316"/>
      <c r="W29" s="316" t="s">
        <v>864</v>
      </c>
      <c r="X29" s="316" t="s">
        <v>1790</v>
      </c>
      <c r="Y29" s="316"/>
      <c r="Z29" s="316"/>
      <c r="AA29" s="316" t="s">
        <v>864</v>
      </c>
      <c r="AB29" s="316" t="s">
        <v>864</v>
      </c>
      <c r="AC29" s="320" t="s">
        <v>1689</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1791</v>
      </c>
      <c r="D30" s="321"/>
      <c r="E30" s="321"/>
      <c r="F30" s="321"/>
      <c r="G30" s="321"/>
      <c r="H30" s="322" t="s">
        <v>1792</v>
      </c>
      <c r="I30" s="322" t="s">
        <v>1793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1689</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1794</v>
      </c>
      <c r="D31" s="325"/>
      <c r="E31" s="325"/>
      <c r="F31" s="325"/>
      <c r="G31" s="325"/>
      <c r="H31" s="316" t="s">
        <v>1795</v>
      </c>
      <c r="I31" s="316" t="s">
        <v>1796</v>
      </c>
      <c r="J31" s="316" t="s">
        <v>1797</v>
      </c>
      <c r="K31" s="316"/>
      <c r="L31" s="316" t="s">
        <v>1767</v>
      </c>
      <c r="M31" s="316"/>
      <c r="N31" s="316" t="s">
        <v>1767</v>
      </c>
      <c r="O31" s="316"/>
      <c r="P31" s="316"/>
      <c r="Q31" s="316"/>
      <c r="R31" s="316"/>
      <c r="S31" s="326" t="s">
        <v>817</v>
      </c>
      <c r="T31" s="326" t="s">
        <v>817</v>
      </c>
      <c r="U31" s="326" t="s">
        <v>817</v>
      </c>
      <c r="V31" s="316"/>
      <c r="W31" s="316"/>
      <c r="X31" s="316" t="s">
        <v>863</v>
      </c>
      <c r="Y31" s="316"/>
      <c r="Z31" s="316"/>
      <c r="AA31" s="316" t="s">
        <v>864</v>
      </c>
      <c r="AB31" s="316" t="s">
        <v>864</v>
      </c>
      <c r="AC31" s="320" t="s">
        <v>1689</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1798</v>
      </c>
      <c r="D32" s="321"/>
      <c r="E32" s="321"/>
      <c r="F32" s="321"/>
      <c r="G32" s="321"/>
      <c r="H32" s="322" t="s">
        <v>1799</v>
      </c>
      <c r="I32" s="322" t="s">
        <v>1800</v>
      </c>
      <c r="J32" s="322" t="s">
        <v>1727</v>
      </c>
      <c r="K32" s="322"/>
      <c r="L32" s="322" t="s">
        <v>1801</v>
      </c>
      <c r="M32" s="322"/>
      <c r="N32" s="322" t="s">
        <v>1801</v>
      </c>
      <c r="O32" s="322"/>
      <c r="P32" s="322"/>
      <c r="Q32" s="322"/>
      <c r="R32" s="322"/>
      <c r="S32" s="332" t="s">
        <v>817</v>
      </c>
      <c r="T32" s="334" t="s">
        <v>820</v>
      </c>
      <c r="U32" s="333" t="s">
        <v>817</v>
      </c>
      <c r="V32" s="322" t="s">
        <v>864</v>
      </c>
      <c r="W32" s="322"/>
      <c r="X32" s="322" t="s">
        <v>863</v>
      </c>
      <c r="Y32" s="322"/>
      <c r="Z32" s="322"/>
      <c r="AA32" s="322" t="s">
        <v>864</v>
      </c>
      <c r="AB32" s="322" t="s">
        <v>864</v>
      </c>
      <c r="AC32" s="320" t="s">
        <v>1689</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1802</v>
      </c>
      <c r="D33" s="325"/>
      <c r="E33" s="325"/>
      <c r="F33" s="325"/>
      <c r="G33" s="325"/>
      <c r="H33" s="316" t="s">
        <v>1723</v>
      </c>
      <c r="I33" s="316" t="s">
        <v>1803</v>
      </c>
      <c r="J33" s="337"/>
      <c r="K33" s="316" t="s">
        <v>864</v>
      </c>
      <c r="L33" s="316" t="s">
        <v>1804</v>
      </c>
      <c r="M33" s="316"/>
      <c r="N33" s="316" t="s">
        <v>1804</v>
      </c>
      <c r="O33" s="316"/>
      <c r="P33" s="316"/>
      <c r="Q33" s="316"/>
      <c r="R33" s="316"/>
      <c r="S33" s="326" t="s">
        <v>817</v>
      </c>
      <c r="T33" s="328" t="s">
        <v>817</v>
      </c>
      <c r="U33" s="328" t="s">
        <v>817</v>
      </c>
      <c r="V33" s="316"/>
      <c r="W33" s="316" t="s">
        <v>864</v>
      </c>
      <c r="X33" s="316" t="s">
        <v>1805</v>
      </c>
      <c r="Y33" s="316"/>
      <c r="Z33" s="316"/>
      <c r="AA33" s="316" t="s">
        <v>864</v>
      </c>
      <c r="AB33" s="316" t="s">
        <v>864</v>
      </c>
      <c r="AC33" s="320" t="s">
        <v>1689</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1806</v>
      </c>
      <c r="E34" s="338"/>
      <c r="F34" s="321"/>
      <c r="G34" s="321"/>
      <c r="H34" s="322" t="s">
        <v>1807</v>
      </c>
      <c r="I34" s="322" t="s">
        <v>1808</v>
      </c>
      <c r="J34" s="322" t="s">
        <v>1809</v>
      </c>
      <c r="K34" s="322" t="s">
        <v>864</v>
      </c>
      <c r="L34" s="322" t="s">
        <v>1810</v>
      </c>
      <c r="M34" s="322"/>
      <c r="N34" s="322" t="s">
        <v>1810</v>
      </c>
      <c r="O34" s="322"/>
      <c r="P34" s="322"/>
      <c r="Q34" s="322"/>
      <c r="R34" s="322"/>
      <c r="S34" s="322" t="s">
        <v>893</v>
      </c>
      <c r="T34" s="322" t="s">
        <v>893</v>
      </c>
      <c r="U34" s="322" t="s">
        <v>893</v>
      </c>
      <c r="V34" s="322"/>
      <c r="W34" s="322"/>
      <c r="X34" s="322" t="s">
        <v>863</v>
      </c>
      <c r="Y34" s="322"/>
      <c r="Z34" s="322" t="s">
        <v>1811</v>
      </c>
      <c r="AA34" s="322" t="s">
        <v>864</v>
      </c>
      <c r="AB34" s="322" t="s">
        <v>864</v>
      </c>
      <c r="AC34" s="320" t="s">
        <v>1689</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1812</v>
      </c>
      <c r="E35" s="325"/>
      <c r="F35" s="325"/>
      <c r="G35" s="325"/>
      <c r="H35" s="316" t="s">
        <v>1813</v>
      </c>
      <c r="I35" s="316" t="s">
        <v>1814</v>
      </c>
      <c r="J35" s="316" t="s">
        <v>1815</v>
      </c>
      <c r="K35" s="316" t="s">
        <v>864</v>
      </c>
      <c r="L35" s="316" t="s">
        <v>1816</v>
      </c>
      <c r="M35" s="316"/>
      <c r="N35" s="316" t="s">
        <v>1816</v>
      </c>
      <c r="O35" s="316"/>
      <c r="P35" s="316"/>
      <c r="Q35" s="316"/>
      <c r="R35" s="316"/>
      <c r="S35" s="316" t="s">
        <v>893</v>
      </c>
      <c r="T35" s="316" t="s">
        <v>893</v>
      </c>
      <c r="U35" s="316" t="s">
        <v>893</v>
      </c>
      <c r="V35" s="316"/>
      <c r="W35" s="316"/>
      <c r="X35" s="316" t="s">
        <v>863</v>
      </c>
      <c r="Y35" s="316"/>
      <c r="Z35" s="316" t="s">
        <v>1817</v>
      </c>
      <c r="AA35" s="316" t="s">
        <v>864</v>
      </c>
      <c r="AB35" s="316" t="s">
        <v>864</v>
      </c>
      <c r="AC35" s="331" t="s">
        <v>1689</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1818</v>
      </c>
      <c r="E36" s="321"/>
      <c r="F36" s="321"/>
      <c r="G36" s="321"/>
      <c r="H36" s="322" t="s">
        <v>1819</v>
      </c>
      <c r="I36" s="322" t="s">
        <v>1820</v>
      </c>
      <c r="J36" s="322" t="s">
        <v>1821</v>
      </c>
      <c r="K36" s="322" t="s">
        <v>864</v>
      </c>
      <c r="L36" s="322" t="s">
        <v>1822</v>
      </c>
      <c r="M36" s="322"/>
      <c r="N36" s="322" t="s">
        <v>1822</v>
      </c>
      <c r="O36" s="322"/>
      <c r="P36" s="322"/>
      <c r="Q36" s="322"/>
      <c r="R36" s="322"/>
      <c r="S36" s="322" t="s">
        <v>893</v>
      </c>
      <c r="T36" s="322" t="s">
        <v>893</v>
      </c>
      <c r="U36" s="322" t="s">
        <v>893</v>
      </c>
      <c r="V36" s="322"/>
      <c r="W36" s="322"/>
      <c r="X36" s="322" t="s">
        <v>863</v>
      </c>
      <c r="Y36" s="322"/>
      <c r="Z36" s="322"/>
      <c r="AA36" s="322" t="s">
        <v>864</v>
      </c>
      <c r="AB36" s="322" t="s">
        <v>864</v>
      </c>
      <c r="AC36" s="320" t="s">
        <v>1689</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1823</v>
      </c>
      <c r="E37" s="325"/>
      <c r="F37" s="325"/>
      <c r="G37" s="325"/>
      <c r="H37" s="316" t="s">
        <v>1723</v>
      </c>
      <c r="I37" s="316" t="s">
        <v>1824</v>
      </c>
      <c r="J37" s="316" t="s">
        <v>1825</v>
      </c>
      <c r="K37" s="316"/>
      <c r="L37" s="316" t="s">
        <v>1826</v>
      </c>
      <c r="M37" s="316"/>
      <c r="N37" s="316" t="s">
        <v>1826</v>
      </c>
      <c r="O37" s="316"/>
      <c r="P37" s="316"/>
      <c r="Q37" s="316"/>
      <c r="R37" s="316"/>
      <c r="S37" s="326" t="s">
        <v>817</v>
      </c>
      <c r="T37" s="326" t="s">
        <v>817</v>
      </c>
      <c r="U37" s="326" t="s">
        <v>817</v>
      </c>
      <c r="V37" s="316"/>
      <c r="W37" s="316"/>
      <c r="X37" s="316" t="s">
        <v>863</v>
      </c>
      <c r="Y37" s="316"/>
      <c r="Z37" s="316" t="s">
        <v>1827</v>
      </c>
      <c r="AA37" s="316" t="s">
        <v>864</v>
      </c>
      <c r="AB37" s="316" t="s">
        <v>864</v>
      </c>
      <c r="AC37" s="320" t="s">
        <v>1689</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1828</v>
      </c>
      <c r="D38" s="321"/>
      <c r="E38" s="321"/>
      <c r="F38" s="321"/>
      <c r="G38" s="321"/>
      <c r="H38" s="322" t="s">
        <v>1723</v>
      </c>
      <c r="I38" s="322" t="s">
        <v>1829</v>
      </c>
      <c r="J38" s="322" t="s">
        <v>1830</v>
      </c>
      <c r="K38" s="322"/>
      <c r="L38" s="322" t="s">
        <v>1831</v>
      </c>
      <c r="M38" s="322"/>
      <c r="N38" s="322" t="s">
        <v>1831</v>
      </c>
      <c r="O38" s="322"/>
      <c r="P38" s="322"/>
      <c r="Q38" s="322"/>
      <c r="R38" s="322"/>
      <c r="S38" s="332" t="s">
        <v>817</v>
      </c>
      <c r="T38" s="333" t="s">
        <v>817</v>
      </c>
      <c r="U38" s="333" t="s">
        <v>817</v>
      </c>
      <c r="V38" s="322"/>
      <c r="W38" s="322"/>
      <c r="X38" s="322" t="s">
        <v>863</v>
      </c>
      <c r="Y38" s="322"/>
      <c r="Z38" s="322" t="s">
        <v>1832</v>
      </c>
      <c r="AA38" s="322" t="s">
        <v>864</v>
      </c>
      <c r="AB38" s="322" t="s">
        <v>864</v>
      </c>
      <c r="AC38" s="320" t="s">
        <v>1689</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1833</v>
      </c>
      <c r="D39" s="339"/>
      <c r="E39" s="325"/>
      <c r="F39" s="325"/>
      <c r="G39" s="325"/>
      <c r="H39" s="316" t="s">
        <v>1834</v>
      </c>
      <c r="I39" s="316" t="s">
        <v>1835</v>
      </c>
      <c r="J39" s="316">
        <v>2</v>
      </c>
      <c r="K39" s="316" t="s">
        <v>864</v>
      </c>
      <c r="L39" s="316" t="s">
        <v>1836</v>
      </c>
      <c r="M39" s="316"/>
      <c r="N39" s="316" t="s">
        <v>1836</v>
      </c>
      <c r="O39" s="316"/>
      <c r="P39" s="316"/>
      <c r="Q39" s="316"/>
      <c r="R39" s="316"/>
      <c r="S39" s="326" t="s">
        <v>817</v>
      </c>
      <c r="T39" s="326" t="s">
        <v>817</v>
      </c>
      <c r="U39" s="326" t="s">
        <v>817</v>
      </c>
      <c r="V39" s="316"/>
      <c r="W39" s="316"/>
      <c r="X39" s="316" t="s">
        <v>863</v>
      </c>
      <c r="Y39" s="316"/>
      <c r="Z39" s="316" t="s">
        <v>1837</v>
      </c>
      <c r="AA39" s="316" t="s">
        <v>864</v>
      </c>
      <c r="AB39" s="316" t="s">
        <v>864</v>
      </c>
      <c r="AC39" s="320" t="s">
        <v>1689</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1838</v>
      </c>
      <c r="D40" s="321"/>
      <c r="E40" s="321"/>
      <c r="F40" s="321"/>
      <c r="G40" s="321"/>
      <c r="H40" s="322" t="s">
        <v>1839</v>
      </c>
      <c r="I40" s="322" t="s">
        <v>1840</v>
      </c>
      <c r="J40" s="322">
        <v>100</v>
      </c>
      <c r="K40" s="322"/>
      <c r="L40" s="322" t="s">
        <v>1841</v>
      </c>
      <c r="M40" s="322"/>
      <c r="N40" s="322" t="s">
        <v>1841</v>
      </c>
      <c r="O40" s="322"/>
      <c r="P40" s="322"/>
      <c r="Q40" s="322"/>
      <c r="R40" s="322"/>
      <c r="S40" s="332" t="s">
        <v>817</v>
      </c>
      <c r="T40" s="332" t="s">
        <v>817</v>
      </c>
      <c r="U40" s="332" t="s">
        <v>817</v>
      </c>
      <c r="V40" s="322"/>
      <c r="W40" s="322"/>
      <c r="X40" s="322" t="s">
        <v>1380</v>
      </c>
      <c r="Y40" s="322"/>
      <c r="Z40" s="322"/>
      <c r="AA40" s="322" t="s">
        <v>864</v>
      </c>
      <c r="AB40" s="322" t="s">
        <v>864</v>
      </c>
      <c r="AC40" s="331" t="s">
        <v>1689</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1842</v>
      </c>
      <c r="D41" s="339"/>
      <c r="E41" s="325"/>
      <c r="F41" s="325"/>
      <c r="G41" s="325"/>
      <c r="H41" s="316" t="s">
        <v>1843</v>
      </c>
      <c r="I41" s="316" t="s">
        <v>1844</v>
      </c>
      <c r="J41" s="316" t="s">
        <v>1845</v>
      </c>
      <c r="K41" s="316" t="s">
        <v>864</v>
      </c>
      <c r="L41" s="316" t="s">
        <v>1846</v>
      </c>
      <c r="M41" s="316"/>
      <c r="N41" s="316" t="s">
        <v>1846</v>
      </c>
      <c r="O41" s="316"/>
      <c r="P41" s="316"/>
      <c r="Q41" s="316"/>
      <c r="R41" s="316"/>
      <c r="S41" s="326" t="s">
        <v>817</v>
      </c>
      <c r="T41" s="326" t="s">
        <v>817</v>
      </c>
      <c r="U41" s="326" t="s">
        <v>817</v>
      </c>
      <c r="V41" s="316"/>
      <c r="W41" s="316"/>
      <c r="X41" s="316" t="s">
        <v>879</v>
      </c>
      <c r="Y41" s="316"/>
      <c r="Z41" s="316" t="s">
        <v>932</v>
      </c>
      <c r="AA41" s="316" t="s">
        <v>864</v>
      </c>
      <c r="AB41" s="316" t="s">
        <v>864</v>
      </c>
      <c r="AC41" s="320" t="s">
        <v>1689</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1847</v>
      </c>
      <c r="D42" s="338"/>
      <c r="E42" s="321"/>
      <c r="F42" s="321"/>
      <c r="G42" s="321"/>
      <c r="H42" s="322" t="s">
        <v>1848</v>
      </c>
      <c r="I42" s="322" t="s">
        <v>1849</v>
      </c>
      <c r="J42" s="322" t="s">
        <v>1850</v>
      </c>
      <c r="K42" s="322" t="s">
        <v>864</v>
      </c>
      <c r="L42" s="322" t="s">
        <v>1851</v>
      </c>
      <c r="M42" s="322"/>
      <c r="N42" s="322" t="s">
        <v>1851</v>
      </c>
      <c r="O42" s="322"/>
      <c r="P42" s="322"/>
      <c r="Q42" s="322"/>
      <c r="R42" s="322"/>
      <c r="S42" s="332" t="s">
        <v>817</v>
      </c>
      <c r="T42" s="332" t="s">
        <v>817</v>
      </c>
      <c r="U42" s="332" t="s">
        <v>817</v>
      </c>
      <c r="V42" s="322"/>
      <c r="W42" s="322"/>
      <c r="X42" s="322" t="s">
        <v>879</v>
      </c>
      <c r="Y42" s="322"/>
      <c r="Z42" s="322" t="s">
        <v>932</v>
      </c>
      <c r="AA42" s="322" t="s">
        <v>864</v>
      </c>
      <c r="AB42" s="322" t="s">
        <v>864</v>
      </c>
      <c r="AC42" s="320" t="s">
        <v>1689</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1852</v>
      </c>
      <c r="D43" s="339"/>
      <c r="E43" s="339"/>
      <c r="F43" s="325"/>
      <c r="G43" s="325"/>
      <c r="H43" s="316" t="s">
        <v>1853</v>
      </c>
      <c r="I43" s="316" t="s">
        <v>1854</v>
      </c>
      <c r="J43" s="316" t="s">
        <v>1855</v>
      </c>
      <c r="K43" s="316" t="s">
        <v>864</v>
      </c>
      <c r="L43" s="316" t="s">
        <v>1856</v>
      </c>
      <c r="M43" s="316"/>
      <c r="N43" s="316" t="s">
        <v>1856</v>
      </c>
      <c r="O43" s="316"/>
      <c r="P43" s="316"/>
      <c r="Q43" s="316"/>
      <c r="R43" s="316"/>
      <c r="S43" s="326" t="s">
        <v>817</v>
      </c>
      <c r="T43" s="328" t="s">
        <v>817</v>
      </c>
      <c r="U43" s="328" t="s">
        <v>817</v>
      </c>
      <c r="V43" s="316"/>
      <c r="W43" s="316"/>
      <c r="X43" s="316" t="s">
        <v>879</v>
      </c>
      <c r="Y43" s="316"/>
      <c r="Z43" s="316" t="s">
        <v>932</v>
      </c>
      <c r="AA43" s="316" t="s">
        <v>864</v>
      </c>
      <c r="AB43" s="316" t="s">
        <v>864</v>
      </c>
      <c r="AC43" s="320" t="s">
        <v>1689</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1857</v>
      </c>
      <c r="D44" s="321"/>
      <c r="E44" s="321"/>
      <c r="F44" s="321"/>
      <c r="G44" s="321"/>
      <c r="H44" s="322" t="s">
        <v>1858</v>
      </c>
      <c r="I44" s="322" t="s">
        <v>1859</v>
      </c>
      <c r="J44" s="322" t="s">
        <v>1860</v>
      </c>
      <c r="K44" s="322" t="s">
        <v>864</v>
      </c>
      <c r="L44" s="322" t="s">
        <v>1861</v>
      </c>
      <c r="M44" s="322"/>
      <c r="N44" s="322" t="s">
        <v>1861</v>
      </c>
      <c r="O44" s="322"/>
      <c r="P44" s="322"/>
      <c r="Q44" s="322"/>
      <c r="R44" s="322"/>
      <c r="S44" s="332" t="s">
        <v>817</v>
      </c>
      <c r="T44" s="332" t="s">
        <v>817</v>
      </c>
      <c r="U44" s="332" t="s">
        <v>817</v>
      </c>
      <c r="V44" s="322"/>
      <c r="W44" s="322"/>
      <c r="X44" s="322" t="s">
        <v>863</v>
      </c>
      <c r="Y44" s="322"/>
      <c r="Z44" s="322" t="s">
        <v>1862</v>
      </c>
      <c r="AA44" s="322" t="s">
        <v>864</v>
      </c>
      <c r="AB44" s="322" t="s">
        <v>864</v>
      </c>
      <c r="AC44" s="320" t="s">
        <v>1689</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1863</v>
      </c>
      <c r="D45" s="339"/>
      <c r="E45" s="325"/>
      <c r="F45" s="325"/>
      <c r="G45" s="325"/>
      <c r="H45" s="316" t="s">
        <v>1723</v>
      </c>
      <c r="I45" s="316" t="s">
        <v>1864</v>
      </c>
      <c r="J45" s="316" t="s">
        <v>1865</v>
      </c>
      <c r="K45" s="316"/>
      <c r="L45" s="316" t="s">
        <v>1866</v>
      </c>
      <c r="M45" s="316"/>
      <c r="N45" s="316" t="s">
        <v>1866</v>
      </c>
      <c r="O45" s="316"/>
      <c r="P45" s="316"/>
      <c r="Q45" s="316"/>
      <c r="R45" s="316"/>
      <c r="S45" s="326" t="s">
        <v>817</v>
      </c>
      <c r="T45" s="326" t="s">
        <v>817</v>
      </c>
      <c r="U45" s="326" t="s">
        <v>817</v>
      </c>
      <c r="V45" s="316"/>
      <c r="W45" s="316"/>
      <c r="X45" s="316" t="s">
        <v>863</v>
      </c>
      <c r="Y45" s="316"/>
      <c r="Z45" s="316" t="s">
        <v>1867</v>
      </c>
      <c r="AA45" s="316" t="s">
        <v>864</v>
      </c>
      <c r="AB45" s="316" t="s">
        <v>864</v>
      </c>
      <c r="AC45" s="331" t="s">
        <v>1689</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1868</v>
      </c>
      <c r="D46" s="338"/>
      <c r="E46" s="321"/>
      <c r="F46" s="321"/>
      <c r="G46" s="321"/>
      <c r="H46" s="322" t="s">
        <v>1869</v>
      </c>
      <c r="I46" s="322" t="s">
        <v>1870</v>
      </c>
      <c r="J46" s="329"/>
      <c r="K46" s="322"/>
      <c r="L46" s="322" t="s">
        <v>1871</v>
      </c>
      <c r="M46" s="322"/>
      <c r="N46" s="322" t="s">
        <v>1871</v>
      </c>
      <c r="O46" s="322"/>
      <c r="P46" s="322"/>
      <c r="Q46" s="322"/>
      <c r="R46" s="322"/>
      <c r="S46" s="330" t="s">
        <v>823</v>
      </c>
      <c r="T46" s="330" t="s">
        <v>823</v>
      </c>
      <c r="U46" s="330" t="s">
        <v>823</v>
      </c>
      <c r="V46" s="322"/>
      <c r="W46" s="322" t="s">
        <v>864</v>
      </c>
      <c r="X46" s="322" t="s">
        <v>1872</v>
      </c>
      <c r="Y46" s="322"/>
      <c r="Z46" s="322"/>
      <c r="AA46" s="322" t="s">
        <v>864</v>
      </c>
      <c r="AB46" s="322" t="s">
        <v>864</v>
      </c>
      <c r="AC46" s="320" t="s">
        <v>1689</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1873</v>
      </c>
      <c r="E47" s="325"/>
      <c r="F47" s="325"/>
      <c r="G47" s="325"/>
      <c r="H47" s="316" t="s">
        <v>1874</v>
      </c>
      <c r="I47" s="316" t="s">
        <v>1875</v>
      </c>
      <c r="J47" s="316" t="s">
        <v>1876</v>
      </c>
      <c r="K47" s="316"/>
      <c r="L47" s="316" t="s">
        <v>1758</v>
      </c>
      <c r="M47" s="316"/>
      <c r="N47" s="316" t="s">
        <v>1758</v>
      </c>
      <c r="O47" s="316"/>
      <c r="P47" s="316"/>
      <c r="Q47" s="316"/>
      <c r="R47" s="316"/>
      <c r="S47" s="319" t="s">
        <v>820</v>
      </c>
      <c r="T47" s="319" t="s">
        <v>820</v>
      </c>
      <c r="U47" s="319" t="s">
        <v>820</v>
      </c>
      <c r="V47" s="316"/>
      <c r="W47" s="316"/>
      <c r="X47" s="316" t="s">
        <v>863</v>
      </c>
      <c r="Y47" s="316"/>
      <c r="Z47" s="316"/>
      <c r="AA47" s="316" t="s">
        <v>864</v>
      </c>
      <c r="AB47" s="316" t="s">
        <v>864</v>
      </c>
      <c r="AC47" s="320" t="s">
        <v>1689</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1877</v>
      </c>
      <c r="E48" s="321"/>
      <c r="F48" s="321"/>
      <c r="G48" s="321"/>
      <c r="H48" s="322" t="s">
        <v>1878</v>
      </c>
      <c r="I48" s="322" t="s">
        <v>1879</v>
      </c>
      <c r="J48" s="322"/>
      <c r="K48" s="322"/>
      <c r="L48" s="322" t="s">
        <v>1880</v>
      </c>
      <c r="M48" s="322"/>
      <c r="N48" s="322" t="s">
        <v>1880</v>
      </c>
      <c r="O48" s="322"/>
      <c r="P48" s="322"/>
      <c r="Q48" s="322"/>
      <c r="R48" s="322"/>
      <c r="S48" s="322" t="s">
        <v>893</v>
      </c>
      <c r="T48" s="340" t="s">
        <v>893</v>
      </c>
      <c r="U48" s="340" t="s">
        <v>893</v>
      </c>
      <c r="V48" s="322"/>
      <c r="W48" s="322"/>
      <c r="X48" s="322" t="s">
        <v>863</v>
      </c>
      <c r="Y48" s="322"/>
      <c r="Z48" s="322"/>
      <c r="AA48" s="322" t="s">
        <v>864</v>
      </c>
      <c r="AB48" s="322" t="s">
        <v>864</v>
      </c>
      <c r="AC48" s="320" t="s">
        <v>1689</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1881</v>
      </c>
      <c r="D49" s="342"/>
      <c r="E49" s="342"/>
      <c r="F49" s="342"/>
      <c r="G49" s="342"/>
      <c r="H49" s="316" t="s">
        <v>1882</v>
      </c>
      <c r="I49" s="316" t="s">
        <v>1883</v>
      </c>
      <c r="J49" s="337"/>
      <c r="K49" s="316"/>
      <c r="L49" s="316" t="s">
        <v>1884</v>
      </c>
      <c r="M49" s="316"/>
      <c r="N49" s="316" t="s">
        <v>1884</v>
      </c>
      <c r="O49" s="316"/>
      <c r="P49" s="316"/>
      <c r="Q49" s="316"/>
      <c r="R49" s="316"/>
      <c r="S49" s="343" t="s">
        <v>823</v>
      </c>
      <c r="T49" s="343" t="s">
        <v>823</v>
      </c>
      <c r="U49" s="343" t="s">
        <v>823</v>
      </c>
      <c r="V49" s="316"/>
      <c r="W49" s="316" t="s">
        <v>864</v>
      </c>
      <c r="X49" s="316" t="s">
        <v>1885</v>
      </c>
      <c r="Y49" s="316"/>
      <c r="Z49" s="316"/>
      <c r="AA49" s="316" t="s">
        <v>864</v>
      </c>
      <c r="AB49" s="316" t="s">
        <v>864</v>
      </c>
      <c r="AC49" s="320" t="s">
        <v>1689</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1699</v>
      </c>
      <c r="E50" s="344"/>
      <c r="F50" s="344"/>
      <c r="G50" s="344"/>
      <c r="H50" s="322" t="s">
        <v>1886</v>
      </c>
      <c r="I50" s="322" t="s">
        <v>1887</v>
      </c>
      <c r="J50" s="322" t="s">
        <v>1888</v>
      </c>
      <c r="K50" s="322"/>
      <c r="L50" s="322" t="s">
        <v>1702</v>
      </c>
      <c r="M50" s="322"/>
      <c r="N50" s="322" t="s">
        <v>1702</v>
      </c>
      <c r="O50" s="322"/>
      <c r="P50" s="322"/>
      <c r="Q50" s="322"/>
      <c r="R50" s="322"/>
      <c r="S50" s="324" t="s">
        <v>820</v>
      </c>
      <c r="T50" s="324" t="s">
        <v>820</v>
      </c>
      <c r="U50" s="324" t="s">
        <v>820</v>
      </c>
      <c r="V50" s="322"/>
      <c r="W50" s="322"/>
      <c r="X50" s="322" t="s">
        <v>863</v>
      </c>
      <c r="Y50" s="322"/>
      <c r="Z50" s="322"/>
      <c r="AA50" s="322" t="s">
        <v>864</v>
      </c>
      <c r="AB50" s="322" t="s">
        <v>864</v>
      </c>
      <c r="AC50" s="331" t="s">
        <v>1689</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1889</v>
      </c>
      <c r="E51" s="345"/>
      <c r="F51" s="341"/>
      <c r="G51" s="341"/>
      <c r="H51" s="316" t="s">
        <v>1723</v>
      </c>
      <c r="I51" s="316" t="s">
        <v>1890</v>
      </c>
      <c r="J51" s="316" t="s">
        <v>1891</v>
      </c>
      <c r="K51" s="316"/>
      <c r="L51" s="316" t="s">
        <v>1892</v>
      </c>
      <c r="M51" s="316"/>
      <c r="N51" s="316" t="s">
        <v>1892</v>
      </c>
      <c r="O51" s="316"/>
      <c r="P51" s="316"/>
      <c r="Q51" s="316"/>
      <c r="R51" s="316"/>
      <c r="S51" s="326" t="s">
        <v>817</v>
      </c>
      <c r="T51" s="326" t="s">
        <v>817</v>
      </c>
      <c r="U51" s="326" t="s">
        <v>817</v>
      </c>
      <c r="V51" s="316"/>
      <c r="W51" s="316"/>
      <c r="X51" s="316" t="s">
        <v>879</v>
      </c>
      <c r="Y51" s="316"/>
      <c r="Z51" s="316" t="s">
        <v>932</v>
      </c>
      <c r="AA51" s="316" t="s">
        <v>864</v>
      </c>
      <c r="AB51" s="316" t="s">
        <v>864</v>
      </c>
      <c r="AC51" s="320" t="s">
        <v>1689</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1893</v>
      </c>
      <c r="E52" s="344"/>
      <c r="F52" s="344"/>
      <c r="G52" s="344"/>
      <c r="H52" s="322" t="s">
        <v>1723</v>
      </c>
      <c r="I52" s="322" t="s">
        <v>1894</v>
      </c>
      <c r="J52" s="322">
        <v>0</v>
      </c>
      <c r="K52" s="322"/>
      <c r="L52" s="322" t="s">
        <v>1895</v>
      </c>
      <c r="M52" s="322"/>
      <c r="N52" s="322" t="s">
        <v>1895</v>
      </c>
      <c r="O52" s="322"/>
      <c r="P52" s="322"/>
      <c r="Q52" s="322"/>
      <c r="R52" s="322"/>
      <c r="S52" s="332" t="s">
        <v>817</v>
      </c>
      <c r="T52" s="332" t="s">
        <v>817</v>
      </c>
      <c r="U52" s="332" t="s">
        <v>817</v>
      </c>
      <c r="V52" s="322"/>
      <c r="W52" s="322"/>
      <c r="X52" s="322" t="s">
        <v>1380</v>
      </c>
      <c r="Y52" s="322"/>
      <c r="Z52" s="322"/>
      <c r="AA52" s="322" t="s">
        <v>864</v>
      </c>
      <c r="AB52" s="322" t="s">
        <v>864</v>
      </c>
      <c r="AC52" s="320" t="s">
        <v>1689</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1896</v>
      </c>
      <c r="E53" s="341"/>
      <c r="F53" s="341"/>
      <c r="G53" s="341"/>
      <c r="H53" s="316" t="s">
        <v>1897</v>
      </c>
      <c r="I53" s="316" t="s">
        <v>1898</v>
      </c>
      <c r="J53" s="316">
        <v>0</v>
      </c>
      <c r="K53" s="316"/>
      <c r="L53" s="316" t="s">
        <v>1899</v>
      </c>
      <c r="M53" s="316"/>
      <c r="N53" s="316" t="s">
        <v>1899</v>
      </c>
      <c r="O53" s="316"/>
      <c r="P53" s="316"/>
      <c r="Q53" s="316"/>
      <c r="R53" s="316"/>
      <c r="S53" s="326" t="s">
        <v>817</v>
      </c>
      <c r="T53" s="328" t="s">
        <v>817</v>
      </c>
      <c r="U53" s="328" t="s">
        <v>817</v>
      </c>
      <c r="V53" s="316"/>
      <c r="W53" s="316"/>
      <c r="X53" s="316" t="s">
        <v>1380</v>
      </c>
      <c r="Y53" s="316"/>
      <c r="Z53" s="316"/>
      <c r="AA53" s="316" t="s">
        <v>864</v>
      </c>
      <c r="AB53" s="316" t="s">
        <v>864</v>
      </c>
      <c r="AC53" s="320" t="s">
        <v>1689</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1900</v>
      </c>
      <c r="E54" s="344"/>
      <c r="F54" s="344"/>
      <c r="G54" s="344"/>
      <c r="H54" s="322" t="s">
        <v>1723</v>
      </c>
      <c r="I54" s="322" t="s">
        <v>1901</v>
      </c>
      <c r="J54" s="322">
        <v>1</v>
      </c>
      <c r="K54" s="322"/>
      <c r="L54" s="322" t="s">
        <v>1902</v>
      </c>
      <c r="M54" s="322"/>
      <c r="N54" s="322" t="s">
        <v>1902</v>
      </c>
      <c r="O54" s="322"/>
      <c r="P54" s="322"/>
      <c r="Q54" s="322"/>
      <c r="R54" s="322"/>
      <c r="S54" s="332" t="s">
        <v>817</v>
      </c>
      <c r="T54" s="332" t="s">
        <v>817</v>
      </c>
      <c r="U54" s="332" t="s">
        <v>817</v>
      </c>
      <c r="V54" s="322"/>
      <c r="W54" s="322"/>
      <c r="X54" s="322" t="s">
        <v>1380</v>
      </c>
      <c r="Y54" s="322"/>
      <c r="Z54" s="322"/>
      <c r="AA54" s="322" t="s">
        <v>864</v>
      </c>
      <c r="AB54" s="322" t="s">
        <v>864</v>
      </c>
      <c r="AC54" s="320" t="s">
        <v>1689</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1903</v>
      </c>
      <c r="E55" s="341"/>
      <c r="F55" s="341"/>
      <c r="G55" s="341"/>
      <c r="H55" s="316" t="s">
        <v>1723</v>
      </c>
      <c r="I55" s="316" t="s">
        <v>1904</v>
      </c>
      <c r="J55" s="316">
        <v>0</v>
      </c>
      <c r="K55" s="316"/>
      <c r="L55" s="316" t="s">
        <v>1905</v>
      </c>
      <c r="M55" s="316"/>
      <c r="N55" s="316" t="s">
        <v>1905</v>
      </c>
      <c r="O55" s="316"/>
      <c r="P55" s="316"/>
      <c r="Q55" s="316"/>
      <c r="R55" s="316"/>
      <c r="S55" s="326" t="s">
        <v>817</v>
      </c>
      <c r="T55" s="326" t="s">
        <v>817</v>
      </c>
      <c r="U55" s="326" t="s">
        <v>817</v>
      </c>
      <c r="V55" s="316"/>
      <c r="W55" s="316"/>
      <c r="X55" s="316" t="s">
        <v>1380</v>
      </c>
      <c r="Y55" s="316"/>
      <c r="Z55" s="316"/>
      <c r="AA55" s="316" t="s">
        <v>864</v>
      </c>
      <c r="AB55" s="316" t="s">
        <v>864</v>
      </c>
      <c r="AC55" s="331" t="s">
        <v>1689</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1906</v>
      </c>
      <c r="E56" s="344"/>
      <c r="F56" s="344"/>
      <c r="G56" s="344"/>
      <c r="H56" s="322" t="s">
        <v>1723</v>
      </c>
      <c r="I56" s="322" t="s">
        <v>1907</v>
      </c>
      <c r="J56" s="322">
        <v>0</v>
      </c>
      <c r="K56" s="322"/>
      <c r="L56" s="322" t="s">
        <v>1908</v>
      </c>
      <c r="M56" s="322"/>
      <c r="N56" s="322" t="s">
        <v>1908</v>
      </c>
      <c r="O56" s="322"/>
      <c r="P56" s="322"/>
      <c r="Q56" s="322"/>
      <c r="R56" s="322"/>
      <c r="S56" s="332" t="s">
        <v>817</v>
      </c>
      <c r="T56" s="332" t="s">
        <v>817</v>
      </c>
      <c r="U56" s="332" t="s">
        <v>817</v>
      </c>
      <c r="V56" s="322"/>
      <c r="W56" s="322"/>
      <c r="X56" s="322" t="s">
        <v>1380</v>
      </c>
      <c r="Y56" s="322"/>
      <c r="Z56" s="322"/>
      <c r="AA56" s="322" t="s">
        <v>864</v>
      </c>
      <c r="AB56" s="322" t="s">
        <v>864</v>
      </c>
      <c r="AC56" s="320" t="s">
        <v>1689</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1909</v>
      </c>
      <c r="E57" s="341"/>
      <c r="F57" s="341"/>
      <c r="G57" s="341"/>
      <c r="H57" s="316" t="s">
        <v>1723</v>
      </c>
      <c r="I57" s="316" t="s">
        <v>1910</v>
      </c>
      <c r="J57" s="316">
        <v>0</v>
      </c>
      <c r="K57" s="316"/>
      <c r="L57" s="316" t="s">
        <v>1911</v>
      </c>
      <c r="M57" s="316"/>
      <c r="N57" s="316" t="s">
        <v>1911</v>
      </c>
      <c r="O57" s="316"/>
      <c r="P57" s="316"/>
      <c r="Q57" s="316"/>
      <c r="R57" s="316"/>
      <c r="S57" s="326" t="s">
        <v>817</v>
      </c>
      <c r="T57" s="326" t="s">
        <v>817</v>
      </c>
      <c r="U57" s="326" t="s">
        <v>817</v>
      </c>
      <c r="V57" s="316"/>
      <c r="W57" s="316"/>
      <c r="X57" s="316" t="s">
        <v>1380</v>
      </c>
      <c r="Y57" s="316"/>
      <c r="Z57" s="316"/>
      <c r="AA57" s="316" t="s">
        <v>864</v>
      </c>
      <c r="AB57" s="316" t="s">
        <v>864</v>
      </c>
      <c r="AC57" s="320" t="s">
        <v>1689</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1912</v>
      </c>
      <c r="D58" s="346"/>
      <c r="E58" s="346"/>
      <c r="F58" s="346"/>
      <c r="G58" s="346"/>
      <c r="H58" s="322" t="s">
        <v>1723</v>
      </c>
      <c r="I58" s="322" t="s">
        <v>1913</v>
      </c>
      <c r="J58" s="329"/>
      <c r="K58" s="322"/>
      <c r="L58" s="322" t="s">
        <v>1914</v>
      </c>
      <c r="M58" s="322"/>
      <c r="N58" s="322" t="s">
        <v>1914</v>
      </c>
      <c r="O58" s="322"/>
      <c r="P58" s="322"/>
      <c r="Q58" s="322"/>
      <c r="R58" s="322"/>
      <c r="S58" s="330" t="s">
        <v>823</v>
      </c>
      <c r="T58" s="347" t="s">
        <v>823</v>
      </c>
      <c r="U58" s="347" t="s">
        <v>823</v>
      </c>
      <c r="V58" s="322"/>
      <c r="W58" s="322" t="s">
        <v>864</v>
      </c>
      <c r="X58" s="322" t="s">
        <v>1915</v>
      </c>
      <c r="Y58" s="322"/>
      <c r="Z58" s="322"/>
      <c r="AA58" s="322" t="s">
        <v>864</v>
      </c>
      <c r="AB58" s="322" t="s">
        <v>864</v>
      </c>
      <c r="AC58" s="320" t="s">
        <v>1689</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1916</v>
      </c>
      <c r="E59" s="341"/>
      <c r="F59" s="341"/>
      <c r="G59" s="341"/>
      <c r="H59" s="316" t="s">
        <v>1723</v>
      </c>
      <c r="I59" s="316" t="s">
        <v>1917</v>
      </c>
      <c r="J59" s="316" t="s">
        <v>1918</v>
      </c>
      <c r="K59" s="316"/>
      <c r="L59" s="316" t="s">
        <v>1892</v>
      </c>
      <c r="M59" s="316"/>
      <c r="N59" s="316" t="s">
        <v>1892</v>
      </c>
      <c r="O59" s="316"/>
      <c r="P59" s="316"/>
      <c r="Q59" s="316"/>
      <c r="R59" s="316"/>
      <c r="S59" s="326" t="s">
        <v>817</v>
      </c>
      <c r="T59" s="326" t="s">
        <v>817</v>
      </c>
      <c r="U59" s="326" t="s">
        <v>817</v>
      </c>
      <c r="V59" s="316"/>
      <c r="W59" s="316"/>
      <c r="X59" s="316" t="s">
        <v>879</v>
      </c>
      <c r="Y59" s="316"/>
      <c r="Z59" s="316" t="s">
        <v>932</v>
      </c>
      <c r="AA59" s="316" t="s">
        <v>864</v>
      </c>
      <c r="AB59" s="316" t="s">
        <v>864</v>
      </c>
      <c r="AC59" s="320" t="s">
        <v>1689</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1919</v>
      </c>
      <c r="E60" s="344"/>
      <c r="F60" s="344"/>
      <c r="G60" s="344"/>
      <c r="H60" s="322" t="s">
        <v>1723</v>
      </c>
      <c r="I60" s="322" t="s">
        <v>1920</v>
      </c>
      <c r="J60" s="322">
        <v>0</v>
      </c>
      <c r="K60" s="322"/>
      <c r="L60" s="322" t="s">
        <v>1921</v>
      </c>
      <c r="M60" s="322"/>
      <c r="N60" s="322" t="s">
        <v>1921</v>
      </c>
      <c r="O60" s="322"/>
      <c r="P60" s="322"/>
      <c r="Q60" s="322"/>
      <c r="R60" s="322"/>
      <c r="S60" s="332" t="s">
        <v>817</v>
      </c>
      <c r="T60" s="332" t="s">
        <v>817</v>
      </c>
      <c r="U60" s="332" t="s">
        <v>817</v>
      </c>
      <c r="V60" s="322"/>
      <c r="W60" s="322"/>
      <c r="X60" s="322" t="s">
        <v>1380</v>
      </c>
      <c r="Y60" s="322"/>
      <c r="Z60" s="322"/>
      <c r="AA60" s="322" t="s">
        <v>864</v>
      </c>
      <c r="AB60" s="322" t="s">
        <v>864</v>
      </c>
      <c r="AC60" s="331" t="s">
        <v>1689</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1922</v>
      </c>
      <c r="E61" s="341"/>
      <c r="F61" s="341"/>
      <c r="G61" s="341"/>
      <c r="H61" s="316" t="s">
        <v>1723</v>
      </c>
      <c r="I61" s="316" t="s">
        <v>1923</v>
      </c>
      <c r="J61" s="316">
        <v>1</v>
      </c>
      <c r="K61" s="316"/>
      <c r="L61" s="316" t="s">
        <v>1924</v>
      </c>
      <c r="M61" s="316"/>
      <c r="N61" s="316" t="s">
        <v>1924</v>
      </c>
      <c r="O61" s="316"/>
      <c r="P61" s="316"/>
      <c r="Q61" s="316"/>
      <c r="R61" s="316"/>
      <c r="S61" s="326" t="s">
        <v>817</v>
      </c>
      <c r="T61" s="326" t="s">
        <v>817</v>
      </c>
      <c r="U61" s="326" t="s">
        <v>817</v>
      </c>
      <c r="V61" s="316"/>
      <c r="W61" s="316"/>
      <c r="X61" s="316" t="s">
        <v>1380</v>
      </c>
      <c r="Y61" s="316"/>
      <c r="Z61" s="316"/>
      <c r="AA61" s="316" t="s">
        <v>864</v>
      </c>
      <c r="AB61" s="316" t="s">
        <v>864</v>
      </c>
      <c r="AC61" s="320" t="s">
        <v>1689</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1925</v>
      </c>
      <c r="D62" s="321"/>
      <c r="E62" s="321"/>
      <c r="F62" s="321"/>
      <c r="G62" s="321"/>
      <c r="H62" s="322" t="s">
        <v>1926</v>
      </c>
      <c r="I62" s="322" t="s">
        <v>1927</v>
      </c>
      <c r="J62" s="329"/>
      <c r="K62" s="322" t="s">
        <v>864</v>
      </c>
      <c r="L62" s="322" t="s">
        <v>1928</v>
      </c>
      <c r="M62" s="322"/>
      <c r="N62" s="322" t="s">
        <v>1928</v>
      </c>
      <c r="O62" s="322"/>
      <c r="P62" s="322"/>
      <c r="Q62" s="322"/>
      <c r="R62" s="322"/>
      <c r="S62" s="330" t="s">
        <v>823</v>
      </c>
      <c r="T62" s="330" t="s">
        <v>823</v>
      </c>
      <c r="U62" s="330" t="s">
        <v>823</v>
      </c>
      <c r="V62" s="322"/>
      <c r="W62" s="322" t="s">
        <v>864</v>
      </c>
      <c r="X62" s="322" t="s">
        <v>1929</v>
      </c>
      <c r="Y62" s="322"/>
      <c r="Z62" s="322"/>
      <c r="AA62" s="322" t="s">
        <v>864</v>
      </c>
      <c r="AB62" s="322" t="s">
        <v>864</v>
      </c>
      <c r="AC62" s="320" t="s">
        <v>1689</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1930</v>
      </c>
      <c r="E63" s="339"/>
      <c r="F63" s="325"/>
      <c r="G63" s="325"/>
      <c r="H63" s="316" t="s">
        <v>1931</v>
      </c>
      <c r="I63" s="316" t="s">
        <v>1932</v>
      </c>
      <c r="J63" s="316" t="s">
        <v>1855</v>
      </c>
      <c r="K63" s="316" t="s">
        <v>864</v>
      </c>
      <c r="L63" s="316" t="s">
        <v>1892</v>
      </c>
      <c r="M63" s="316"/>
      <c r="N63" s="316" t="s">
        <v>1892</v>
      </c>
      <c r="O63" s="316"/>
      <c r="P63" s="316"/>
      <c r="Q63" s="316"/>
      <c r="R63" s="316"/>
      <c r="S63" s="326" t="s">
        <v>817</v>
      </c>
      <c r="T63" s="328" t="s">
        <v>817</v>
      </c>
      <c r="U63" s="328" t="s">
        <v>817</v>
      </c>
      <c r="V63" s="316"/>
      <c r="W63" s="316"/>
      <c r="X63" s="316" t="s">
        <v>879</v>
      </c>
      <c r="Y63" s="316"/>
      <c r="Z63" s="316" t="s">
        <v>932</v>
      </c>
      <c r="AA63" s="316" t="s">
        <v>864</v>
      </c>
      <c r="AB63" s="316" t="s">
        <v>864</v>
      </c>
      <c r="AC63" s="320" t="s">
        <v>1689</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1818</v>
      </c>
      <c r="E64" s="335"/>
      <c r="F64" s="335"/>
      <c r="G64" s="335"/>
      <c r="H64" s="322" t="s">
        <v>1933</v>
      </c>
      <c r="I64" s="322" t="s">
        <v>1934</v>
      </c>
      <c r="J64" s="322" t="s">
        <v>1935</v>
      </c>
      <c r="K64" s="322" t="s">
        <v>864</v>
      </c>
      <c r="L64" s="322" t="s">
        <v>1779</v>
      </c>
      <c r="M64" s="322"/>
      <c r="N64" s="322" t="s">
        <v>1779</v>
      </c>
      <c r="O64" s="322"/>
      <c r="P64" s="322"/>
      <c r="Q64" s="322"/>
      <c r="R64" s="322"/>
      <c r="S64" s="326" t="s">
        <v>817</v>
      </c>
      <c r="T64" s="324" t="s">
        <v>820</v>
      </c>
      <c r="U64" s="324" t="s">
        <v>820</v>
      </c>
      <c r="V64" s="322"/>
      <c r="W64" s="322"/>
      <c r="X64" s="322" t="s">
        <v>863</v>
      </c>
      <c r="Y64" s="322"/>
      <c r="Z64" s="322" t="s">
        <v>1936</v>
      </c>
      <c r="AA64" s="322" t="s">
        <v>864</v>
      </c>
      <c r="AB64" s="322" t="s">
        <v>864</v>
      </c>
      <c r="AC64" s="320" t="s">
        <v>1689</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1937</v>
      </c>
      <c r="E65" s="315"/>
      <c r="F65" s="315"/>
      <c r="G65" s="315"/>
      <c r="H65" s="316" t="s">
        <v>1931</v>
      </c>
      <c r="I65" s="316" t="s">
        <v>1938</v>
      </c>
      <c r="J65" s="316" t="s">
        <v>1939</v>
      </c>
      <c r="K65" s="316"/>
      <c r="L65" s="316" t="s">
        <v>1940</v>
      </c>
      <c r="M65" s="316"/>
      <c r="N65" s="316" t="s">
        <v>1940</v>
      </c>
      <c r="O65" s="316"/>
      <c r="P65" s="316"/>
      <c r="Q65" s="316"/>
      <c r="R65" s="316"/>
      <c r="S65" s="343" t="s">
        <v>823</v>
      </c>
      <c r="T65" s="343" t="s">
        <v>823</v>
      </c>
      <c r="U65" s="343" t="s">
        <v>823</v>
      </c>
      <c r="V65" s="316"/>
      <c r="W65" s="316"/>
      <c r="X65" s="316" t="s">
        <v>863</v>
      </c>
      <c r="Y65" s="316"/>
      <c r="Z65" s="316" t="s">
        <v>1941</v>
      </c>
      <c r="AA65" s="316" t="s">
        <v>864</v>
      </c>
      <c r="AB65" s="316" t="s">
        <v>864</v>
      </c>
      <c r="AC65" s="331" t="s">
        <v>1689</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1942</v>
      </c>
      <c r="E66" s="338"/>
      <c r="F66" s="321"/>
      <c r="G66" s="321"/>
      <c r="H66" s="322" t="s">
        <v>1931</v>
      </c>
      <c r="I66" s="322" t="s">
        <v>1943</v>
      </c>
      <c r="J66" s="322" t="s">
        <v>1944</v>
      </c>
      <c r="K66" s="322"/>
      <c r="L66" s="322" t="s">
        <v>1750</v>
      </c>
      <c r="M66" s="322"/>
      <c r="N66" s="322" t="s">
        <v>1750</v>
      </c>
      <c r="O66" s="322"/>
      <c r="P66" s="322"/>
      <c r="Q66" s="322"/>
      <c r="R66" s="322"/>
      <c r="S66" s="332" t="s">
        <v>817</v>
      </c>
      <c r="T66" s="332" t="s">
        <v>817</v>
      </c>
      <c r="U66" s="332" t="s">
        <v>817</v>
      </c>
      <c r="V66" s="322"/>
      <c r="W66" s="322"/>
      <c r="X66" s="322" t="s">
        <v>863</v>
      </c>
      <c r="Y66" s="322"/>
      <c r="Z66" s="322"/>
      <c r="AA66" s="322" t="s">
        <v>864</v>
      </c>
      <c r="AB66" s="322" t="s">
        <v>864</v>
      </c>
      <c r="AC66" s="320" t="s">
        <v>1689</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1945</v>
      </c>
      <c r="E67" s="338"/>
      <c r="F67" s="321"/>
      <c r="G67" s="321"/>
      <c r="H67" s="316" t="s">
        <v>1931</v>
      </c>
      <c r="I67" s="316" t="s">
        <v>1946</v>
      </c>
      <c r="J67" s="337"/>
      <c r="K67" s="316"/>
      <c r="L67" s="316" t="s">
        <v>1947</v>
      </c>
      <c r="M67" s="316"/>
      <c r="N67" s="316" t="s">
        <v>1947</v>
      </c>
      <c r="O67" s="316"/>
      <c r="P67" s="316"/>
      <c r="Q67" s="316"/>
      <c r="R67" s="316"/>
      <c r="S67" s="332" t="s">
        <v>817</v>
      </c>
      <c r="T67" s="319" t="s">
        <v>820</v>
      </c>
      <c r="U67" s="319" t="s">
        <v>820</v>
      </c>
      <c r="V67" s="316"/>
      <c r="W67" s="316" t="s">
        <v>864</v>
      </c>
      <c r="X67" s="316" t="s">
        <v>1948</v>
      </c>
      <c r="Y67" s="316"/>
      <c r="Z67" s="316"/>
      <c r="AA67" s="316" t="s">
        <v>864</v>
      </c>
      <c r="AB67" s="316" t="s">
        <v>864</v>
      </c>
      <c r="AC67" s="320" t="s">
        <v>1689</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1949</v>
      </c>
      <c r="F68" s="321"/>
      <c r="G68" s="321"/>
      <c r="H68" s="322" t="s">
        <v>1950</v>
      </c>
      <c r="I68" s="322" t="s">
        <v>1951</v>
      </c>
      <c r="J68" s="322" t="s">
        <v>1057</v>
      </c>
      <c r="K68" s="322" t="s">
        <v>864</v>
      </c>
      <c r="L68" s="322" t="s">
        <v>1952</v>
      </c>
      <c r="M68" s="322"/>
      <c r="N68" s="322" t="s">
        <v>1952</v>
      </c>
      <c r="O68" s="322"/>
      <c r="P68" s="322"/>
      <c r="Q68" s="322"/>
      <c r="R68" s="322"/>
      <c r="S68" s="332" t="s">
        <v>817</v>
      </c>
      <c r="T68" s="334" t="s">
        <v>820</v>
      </c>
      <c r="U68" s="334" t="s">
        <v>820</v>
      </c>
      <c r="V68" s="322"/>
      <c r="W68" s="322"/>
      <c r="X68" s="322" t="s">
        <v>863</v>
      </c>
      <c r="Y68" s="322"/>
      <c r="Z68" s="322"/>
      <c r="AA68" s="322" t="s">
        <v>864</v>
      </c>
      <c r="AB68" s="322" t="s">
        <v>864</v>
      </c>
      <c r="AC68" s="320" t="s">
        <v>1689</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1953</v>
      </c>
      <c r="F69" s="341"/>
      <c r="G69" s="341"/>
      <c r="H69" s="316" t="s">
        <v>1954</v>
      </c>
      <c r="I69" s="316" t="s">
        <v>1955</v>
      </c>
      <c r="J69" s="316" t="s">
        <v>1065</v>
      </c>
      <c r="K69" s="316"/>
      <c r="L69" s="316" t="s">
        <v>1767</v>
      </c>
      <c r="M69" s="316"/>
      <c r="N69" s="316" t="s">
        <v>1767</v>
      </c>
      <c r="O69" s="316"/>
      <c r="P69" s="316"/>
      <c r="Q69" s="316"/>
      <c r="R69" s="316"/>
      <c r="S69" s="326" t="s">
        <v>817</v>
      </c>
      <c r="T69" s="326" t="s">
        <v>817</v>
      </c>
      <c r="U69" s="326" t="s">
        <v>817</v>
      </c>
      <c r="V69" s="316"/>
      <c r="W69" s="316"/>
      <c r="X69" s="316" t="s">
        <v>863</v>
      </c>
      <c r="Y69" s="316"/>
      <c r="Z69" s="316"/>
      <c r="AA69" s="316" t="s">
        <v>864</v>
      </c>
      <c r="AB69" s="316" t="s">
        <v>864</v>
      </c>
      <c r="AC69" s="320" t="s">
        <v>1689</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1956</v>
      </c>
      <c r="I70" s="322" t="s">
        <v>1957</v>
      </c>
      <c r="J70" s="322" t="s">
        <v>1958</v>
      </c>
      <c r="K70" s="322" t="s">
        <v>864</v>
      </c>
      <c r="L70" s="322" t="s">
        <v>1779</v>
      </c>
      <c r="M70" s="322"/>
      <c r="N70" s="322" t="s">
        <v>1779</v>
      </c>
      <c r="O70" s="322"/>
      <c r="P70" s="322"/>
      <c r="Q70" s="322"/>
      <c r="R70" s="322"/>
      <c r="S70" s="332" t="s">
        <v>817</v>
      </c>
      <c r="T70" s="332" t="s">
        <v>817</v>
      </c>
      <c r="U70" s="332" t="s">
        <v>817</v>
      </c>
      <c r="V70" s="322"/>
      <c r="W70" s="322"/>
      <c r="X70" s="322" t="s">
        <v>863</v>
      </c>
      <c r="Y70" s="322"/>
      <c r="Z70" s="322"/>
      <c r="AA70" s="322" t="s">
        <v>864</v>
      </c>
      <c r="AB70" s="322" t="s">
        <v>864</v>
      </c>
      <c r="AC70" s="331" t="s">
        <v>1689</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1959</v>
      </c>
      <c r="F71" s="339"/>
      <c r="G71" s="325"/>
      <c r="H71" s="316" t="s">
        <v>1723</v>
      </c>
      <c r="I71" s="316" t="s">
        <v>1960</v>
      </c>
      <c r="J71" s="316" t="s">
        <v>1961</v>
      </c>
      <c r="K71" s="316"/>
      <c r="L71" s="316" t="s">
        <v>1962</v>
      </c>
      <c r="M71" s="316"/>
      <c r="N71" s="316" t="s">
        <v>1962</v>
      </c>
      <c r="O71" s="316"/>
      <c r="P71" s="316"/>
      <c r="Q71" s="316"/>
      <c r="R71" s="316"/>
      <c r="S71" s="326" t="s">
        <v>817</v>
      </c>
      <c r="T71" s="326" t="s">
        <v>817</v>
      </c>
      <c r="U71" s="326" t="s">
        <v>817</v>
      </c>
      <c r="V71" s="316"/>
      <c r="W71" s="316"/>
      <c r="X71" s="316" t="s">
        <v>863</v>
      </c>
      <c r="Y71" s="316"/>
      <c r="Z71" s="316"/>
      <c r="AA71" s="316" t="s">
        <v>864</v>
      </c>
      <c r="AB71" s="316" t="s">
        <v>864</v>
      </c>
      <c r="AC71" s="320" t="s">
        <v>1689</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1723</v>
      </c>
      <c r="I72" s="322" t="s">
        <v>1963</v>
      </c>
      <c r="J72" s="322" t="s">
        <v>1199</v>
      </c>
      <c r="K72" s="322"/>
      <c r="L72" s="322" t="s">
        <v>1964</v>
      </c>
      <c r="M72" s="322"/>
      <c r="N72" s="322" t="s">
        <v>1964</v>
      </c>
      <c r="O72" s="322"/>
      <c r="P72" s="322"/>
      <c r="Q72" s="322"/>
      <c r="R72" s="322"/>
      <c r="S72" s="332" t="s">
        <v>817</v>
      </c>
      <c r="T72" s="332" t="s">
        <v>817</v>
      </c>
      <c r="U72" s="332" t="s">
        <v>817</v>
      </c>
      <c r="V72" s="322"/>
      <c r="W72" s="322"/>
      <c r="X72" s="322" t="s">
        <v>863</v>
      </c>
      <c r="Y72" s="322"/>
      <c r="Z72" s="322"/>
      <c r="AA72" s="322" t="s">
        <v>864</v>
      </c>
      <c r="AB72" s="322" t="s">
        <v>864</v>
      </c>
      <c r="AC72" s="320" t="s">
        <v>1689</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1965</v>
      </c>
      <c r="M73" s="316"/>
      <c r="N73" s="316" t="s">
        <v>1965</v>
      </c>
      <c r="O73" s="316"/>
      <c r="P73" s="316"/>
      <c r="Q73" s="316"/>
      <c r="R73" s="316"/>
      <c r="S73" s="343" t="s">
        <v>823</v>
      </c>
      <c r="T73" s="348" t="s">
        <v>1966</v>
      </c>
      <c r="U73" s="348" t="s">
        <v>1966</v>
      </c>
      <c r="V73" s="316"/>
      <c r="W73" s="316" t="s">
        <v>864</v>
      </c>
      <c r="X73" s="316" t="s">
        <v>1169</v>
      </c>
      <c r="Y73" s="316"/>
      <c r="Z73" s="316"/>
      <c r="AA73" s="316" t="s">
        <v>864</v>
      </c>
      <c r="AB73" s="316" t="s">
        <v>864</v>
      </c>
      <c r="AC73" s="320" t="s">
        <v>1689</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1967</v>
      </c>
      <c r="G74" s="321"/>
      <c r="H74" s="322" t="s">
        <v>1968</v>
      </c>
      <c r="I74" s="322" t="s">
        <v>1969</v>
      </c>
      <c r="J74" s="322" t="s">
        <v>1970</v>
      </c>
      <c r="K74" s="322" t="s">
        <v>864</v>
      </c>
      <c r="L74" s="322" t="s">
        <v>1971</v>
      </c>
      <c r="M74" s="322"/>
      <c r="N74" s="322" t="s">
        <v>1971</v>
      </c>
      <c r="O74" s="322"/>
      <c r="P74" s="322"/>
      <c r="Q74" s="322"/>
      <c r="R74" s="322"/>
      <c r="S74" s="324" t="s">
        <v>820</v>
      </c>
      <c r="T74" s="324" t="s">
        <v>820</v>
      </c>
      <c r="U74" s="324" t="s">
        <v>820</v>
      </c>
      <c r="V74" s="322"/>
      <c r="W74" s="322"/>
      <c r="X74" s="322" t="s">
        <v>1092</v>
      </c>
      <c r="Y74" s="322"/>
      <c r="Z74" s="322"/>
      <c r="AA74" s="322" t="s">
        <v>864</v>
      </c>
      <c r="AB74" s="322" t="s">
        <v>864</v>
      </c>
      <c r="AC74" s="320" t="s">
        <v>1689</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1972</v>
      </c>
      <c r="I75" s="316" t="s">
        <v>1973</v>
      </c>
      <c r="J75" s="317" t="s">
        <v>1974</v>
      </c>
      <c r="K75" s="316" t="s">
        <v>864</v>
      </c>
      <c r="L75" s="316" t="s">
        <v>1975</v>
      </c>
      <c r="M75" s="316"/>
      <c r="N75" s="316" t="s">
        <v>1975</v>
      </c>
      <c r="O75" s="316"/>
      <c r="P75" s="316"/>
      <c r="Q75" s="316"/>
      <c r="R75" s="316"/>
      <c r="S75" s="319" t="s">
        <v>820</v>
      </c>
      <c r="T75" s="319" t="s">
        <v>820</v>
      </c>
      <c r="U75" s="319" t="s">
        <v>820</v>
      </c>
      <c r="V75" s="316"/>
      <c r="W75" s="316"/>
      <c r="X75" s="316" t="s">
        <v>1092</v>
      </c>
      <c r="Y75" s="316"/>
      <c r="Z75" s="316"/>
      <c r="AA75" s="316" t="s">
        <v>864</v>
      </c>
      <c r="AB75" s="316" t="s">
        <v>864</v>
      </c>
      <c r="AC75" s="331" t="s">
        <v>1689</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1976</v>
      </c>
      <c r="G76" s="321"/>
      <c r="H76" s="322" t="s">
        <v>1977</v>
      </c>
      <c r="I76" s="322" t="s">
        <v>1978</v>
      </c>
      <c r="J76" s="322">
        <v>1</v>
      </c>
      <c r="K76" s="322" t="s">
        <v>864</v>
      </c>
      <c r="L76" s="322" t="s">
        <v>1979</v>
      </c>
      <c r="M76" s="322"/>
      <c r="N76" s="322" t="s">
        <v>1979</v>
      </c>
      <c r="O76" s="322"/>
      <c r="P76" s="322"/>
      <c r="Q76" s="322"/>
      <c r="R76" s="322"/>
      <c r="S76" s="332" t="s">
        <v>817</v>
      </c>
      <c r="T76" s="332" t="s">
        <v>817</v>
      </c>
      <c r="U76" s="332" t="s">
        <v>817</v>
      </c>
      <c r="V76" s="322"/>
      <c r="W76" s="322"/>
      <c r="X76" s="322" t="s">
        <v>1092</v>
      </c>
      <c r="Y76" s="322"/>
      <c r="Z76" s="322"/>
      <c r="AA76" s="322" t="s">
        <v>864</v>
      </c>
      <c r="AB76" s="322" t="s">
        <v>864</v>
      </c>
      <c r="AC76" s="320" t="s">
        <v>1689</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1980</v>
      </c>
      <c r="I77" s="316" t="s">
        <v>1981</v>
      </c>
      <c r="J77" s="316" t="s">
        <v>1982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1689</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1983</v>
      </c>
      <c r="D78" s="321"/>
      <c r="E78" s="321"/>
      <c r="F78" s="321"/>
      <c r="G78" s="321"/>
      <c r="H78" s="322" t="s">
        <v>1723</v>
      </c>
      <c r="I78" s="322" t="s">
        <v>1984</v>
      </c>
      <c r="J78" s="322" t="s">
        <v>1985</v>
      </c>
      <c r="K78" s="322"/>
      <c r="L78" s="322" t="s">
        <v>1986</v>
      </c>
      <c r="M78" s="322"/>
      <c r="N78" s="322" t="s">
        <v>1986</v>
      </c>
      <c r="O78" s="322"/>
      <c r="P78" s="322"/>
      <c r="Q78" s="322"/>
      <c r="R78" s="322"/>
      <c r="S78" s="332" t="s">
        <v>817</v>
      </c>
      <c r="T78" s="333" t="s">
        <v>817</v>
      </c>
      <c r="U78" s="333" t="s">
        <v>817</v>
      </c>
      <c r="V78" s="322"/>
      <c r="W78" s="322"/>
      <c r="X78" s="322" t="s">
        <v>863</v>
      </c>
      <c r="Y78" s="322"/>
      <c r="Z78" s="322" t="s">
        <v>1987</v>
      </c>
      <c r="AA78" s="322" t="s">
        <v>864</v>
      </c>
      <c r="AB78" s="322" t="s">
        <v>864</v>
      </c>
      <c r="AC78" s="320" t="s">
        <v>1689</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1746</v>
      </c>
      <c r="D79" s="325"/>
      <c r="E79" s="325"/>
      <c r="F79" s="325"/>
      <c r="G79" s="325"/>
      <c r="H79" s="316" t="s">
        <v>1723</v>
      </c>
      <c r="I79" s="316" t="s">
        <v>1988</v>
      </c>
      <c r="J79" s="316" t="s">
        <v>1989</v>
      </c>
      <c r="K79" s="316" t="s">
        <v>864</v>
      </c>
      <c r="L79" s="316" t="s">
        <v>1750</v>
      </c>
      <c r="M79" s="316"/>
      <c r="N79" s="316" t="s">
        <v>1750</v>
      </c>
      <c r="O79" s="316"/>
      <c r="P79" s="316"/>
      <c r="Q79" s="316"/>
      <c r="R79" s="316"/>
      <c r="S79" s="326" t="s">
        <v>817</v>
      </c>
      <c r="T79" s="326" t="s">
        <v>817</v>
      </c>
      <c r="U79" s="326" t="s">
        <v>817</v>
      </c>
      <c r="V79" s="316"/>
      <c r="W79" s="316"/>
      <c r="X79" s="316" t="s">
        <v>863</v>
      </c>
      <c r="Y79" s="316"/>
      <c r="Z79" s="316"/>
      <c r="AA79" s="316" t="s">
        <v>864</v>
      </c>
      <c r="AB79" s="316" t="s">
        <v>864</v>
      </c>
      <c r="AC79" s="320" t="s">
        <v>1689</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1990</v>
      </c>
      <c r="C80" s="321"/>
      <c r="D80" s="321"/>
      <c r="E80" s="321"/>
      <c r="F80" s="321"/>
      <c r="G80" s="321"/>
      <c r="H80" s="322" t="s">
        <v>1991</v>
      </c>
      <c r="I80" s="322" t="s">
        <v>1992</v>
      </c>
      <c r="J80" s="329"/>
      <c r="K80" s="322"/>
      <c r="L80" s="322" t="s">
        <v>1993</v>
      </c>
      <c r="M80" s="322"/>
      <c r="N80" s="322" t="s">
        <v>1993</v>
      </c>
      <c r="O80" s="322"/>
      <c r="P80" s="322"/>
      <c r="Q80" s="322"/>
      <c r="R80" s="322"/>
      <c r="S80" s="330" t="s">
        <v>823</v>
      </c>
      <c r="T80" s="330" t="s">
        <v>823</v>
      </c>
      <c r="U80" s="330" t="s">
        <v>823</v>
      </c>
      <c r="V80" s="322"/>
      <c r="W80" s="322" t="s">
        <v>864</v>
      </c>
      <c r="X80" s="322" t="s">
        <v>1994</v>
      </c>
      <c r="Y80" s="322"/>
      <c r="Z80" s="322"/>
      <c r="AA80" s="322" t="s">
        <v>864</v>
      </c>
      <c r="AB80" s="322" t="s">
        <v>864</v>
      </c>
      <c r="AC80" s="331" t="s">
        <v>1689</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1995</v>
      </c>
      <c r="I81" s="316" t="s">
        <v>1996</v>
      </c>
      <c r="J81" s="316" t="s">
        <v>1997</v>
      </c>
      <c r="K81" s="316" t="s">
        <v>864</v>
      </c>
      <c r="L81" s="316" t="s">
        <v>1779</v>
      </c>
      <c r="M81" s="316"/>
      <c r="N81" s="316" t="s">
        <v>1779</v>
      </c>
      <c r="O81" s="316"/>
      <c r="P81" s="316"/>
      <c r="Q81" s="316"/>
      <c r="R81" s="316"/>
      <c r="S81" s="319" t="s">
        <v>820</v>
      </c>
      <c r="T81" s="319" t="s">
        <v>820</v>
      </c>
      <c r="U81" s="319" t="s">
        <v>820</v>
      </c>
      <c r="V81" s="316"/>
      <c r="W81" s="316"/>
      <c r="X81" s="316" t="s">
        <v>863</v>
      </c>
      <c r="Y81" s="316"/>
      <c r="Z81" s="316" t="s">
        <v>1998</v>
      </c>
      <c r="AA81" s="316" t="s">
        <v>864</v>
      </c>
      <c r="AB81" s="316" t="s">
        <v>864</v>
      </c>
      <c r="AC81" s="320" t="s">
        <v>1689</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1746</v>
      </c>
      <c r="D82" s="321"/>
      <c r="E82" s="321"/>
      <c r="F82" s="321"/>
      <c r="G82" s="321"/>
      <c r="H82" s="322" t="s">
        <v>1999</v>
      </c>
      <c r="I82" s="322" t="s">
        <v>2000</v>
      </c>
      <c r="J82" s="322" t="s">
        <v>2001</v>
      </c>
      <c r="K82" s="322" t="s">
        <v>864</v>
      </c>
      <c r="L82" s="322" t="s">
        <v>1750</v>
      </c>
      <c r="M82" s="322"/>
      <c r="N82" s="322" t="s">
        <v>1750</v>
      </c>
      <c r="O82" s="322"/>
      <c r="P82" s="322"/>
      <c r="Q82" s="322"/>
      <c r="R82" s="322"/>
      <c r="S82" s="332" t="s">
        <v>817</v>
      </c>
      <c r="T82" s="332" t="s">
        <v>817</v>
      </c>
      <c r="U82" s="332" t="s">
        <v>817</v>
      </c>
      <c r="V82" s="322"/>
      <c r="W82" s="322"/>
      <c r="X82" s="322" t="s">
        <v>863</v>
      </c>
      <c r="Y82" s="322"/>
      <c r="Z82" s="322"/>
      <c r="AA82" s="322" t="s">
        <v>864</v>
      </c>
      <c r="AB82" s="322" t="s">
        <v>864</v>
      </c>
      <c r="AC82" s="320" t="s">
        <v>1689</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2002</v>
      </c>
      <c r="D83" s="325"/>
      <c r="E83" s="325"/>
      <c r="F83" s="325"/>
      <c r="G83" s="325"/>
      <c r="H83" s="316" t="s">
        <v>2003</v>
      </c>
      <c r="I83" s="316" t="s">
        <v>2004</v>
      </c>
      <c r="J83" s="316" t="s">
        <v>2005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1689</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2006</v>
      </c>
      <c r="D84" s="338"/>
      <c r="E84" s="321"/>
      <c r="F84" s="321"/>
      <c r="G84" s="321"/>
      <c r="H84" s="322" t="s">
        <v>2007</v>
      </c>
      <c r="I84" s="322" t="s">
        <v>2008</v>
      </c>
      <c r="J84" s="322" t="s">
        <v>2009</v>
      </c>
      <c r="K84" s="322" t="s">
        <v>864</v>
      </c>
      <c r="L84" s="322" t="s">
        <v>1758</v>
      </c>
      <c r="M84" s="322"/>
      <c r="N84" s="322" t="s">
        <v>1758</v>
      </c>
      <c r="O84" s="322"/>
      <c r="P84" s="322"/>
      <c r="Q84" s="322"/>
      <c r="R84" s="322"/>
      <c r="S84" s="332" t="s">
        <v>817</v>
      </c>
      <c r="T84" s="332" t="s">
        <v>817</v>
      </c>
      <c r="U84" s="332" t="s">
        <v>817</v>
      </c>
      <c r="V84" s="322"/>
      <c r="W84" s="322"/>
      <c r="X84" s="322" t="s">
        <v>863</v>
      </c>
      <c r="Y84" s="322"/>
      <c r="Z84" s="322"/>
      <c r="AA84" s="322" t="s">
        <v>864</v>
      </c>
      <c r="AB84" s="322" t="s">
        <v>864</v>
      </c>
      <c r="AC84" s="320" t="s">
        <v>1689</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2010</v>
      </c>
      <c r="D85" s="325"/>
      <c r="E85" s="325"/>
      <c r="F85" s="325"/>
      <c r="G85" s="325"/>
      <c r="H85" s="316" t="s">
        <v>2011</v>
      </c>
      <c r="I85" s="316" t="s">
        <v>2012</v>
      </c>
      <c r="J85" s="316" t="s">
        <v>2013</v>
      </c>
      <c r="K85" s="316" t="s">
        <v>864</v>
      </c>
      <c r="L85" s="316" t="s">
        <v>1767</v>
      </c>
      <c r="M85" s="316"/>
      <c r="N85" s="316" t="s">
        <v>1767</v>
      </c>
      <c r="O85" s="316"/>
      <c r="P85" s="316"/>
      <c r="Q85" s="316"/>
      <c r="R85" s="316"/>
      <c r="S85" s="326" t="s">
        <v>817</v>
      </c>
      <c r="T85" s="327" t="s">
        <v>820</v>
      </c>
      <c r="U85" s="328" t="s">
        <v>817</v>
      </c>
      <c r="V85" s="316" t="s">
        <v>864</v>
      </c>
      <c r="W85" s="316"/>
      <c r="X85" s="316" t="s">
        <v>863</v>
      </c>
      <c r="Y85" s="316"/>
      <c r="Z85" s="316"/>
      <c r="AA85" s="316" t="s">
        <v>864</v>
      </c>
      <c r="AB85" s="316" t="s">
        <v>864</v>
      </c>
      <c r="AC85" s="331" t="s">
        <v>1689</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2014</v>
      </c>
      <c r="D86" s="321"/>
      <c r="E86" s="321"/>
      <c r="F86" s="321"/>
      <c r="G86" s="321"/>
      <c r="H86" s="322" t="s">
        <v>2015</v>
      </c>
      <c r="I86" s="322" t="s">
        <v>2016</v>
      </c>
      <c r="J86" s="322" t="s">
        <v>1860</v>
      </c>
      <c r="K86" s="322" t="s">
        <v>864</v>
      </c>
      <c r="L86" s="322" t="s">
        <v>1861</v>
      </c>
      <c r="M86" s="322"/>
      <c r="N86" s="322" t="s">
        <v>1861</v>
      </c>
      <c r="O86" s="322"/>
      <c r="P86" s="322"/>
      <c r="Q86" s="322"/>
      <c r="R86" s="322"/>
      <c r="S86" s="332" t="s">
        <v>817</v>
      </c>
      <c r="T86" s="332" t="s">
        <v>817</v>
      </c>
      <c r="U86" s="332" t="s">
        <v>817</v>
      </c>
      <c r="V86" s="322"/>
      <c r="W86" s="322"/>
      <c r="X86" s="322" t="s">
        <v>863</v>
      </c>
      <c r="Y86" s="322"/>
      <c r="Z86" s="322" t="s">
        <v>2017</v>
      </c>
      <c r="AA86" s="322" t="s">
        <v>864</v>
      </c>
      <c r="AB86" s="322" t="s">
        <v>864</v>
      </c>
      <c r="AC86" s="320" t="s">
        <v>1689</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2018</v>
      </c>
      <c r="D87" s="325"/>
      <c r="E87" s="325"/>
      <c r="F87" s="325"/>
      <c r="G87" s="325"/>
      <c r="H87" s="317" t="s">
        <v>2019</v>
      </c>
      <c r="I87" s="316" t="s">
        <v>2020</v>
      </c>
      <c r="J87" s="316" t="s">
        <v>2021</v>
      </c>
      <c r="K87" s="316" t="s">
        <v>864</v>
      </c>
      <c r="L87" s="316" t="s">
        <v>2022</v>
      </c>
      <c r="M87" s="316"/>
      <c r="N87" s="316" t="s">
        <v>2022</v>
      </c>
      <c r="O87" s="316"/>
      <c r="P87" s="316"/>
      <c r="Q87" s="316"/>
      <c r="R87" s="316"/>
      <c r="S87" s="326" t="s">
        <v>817</v>
      </c>
      <c r="T87" s="327" t="s">
        <v>820</v>
      </c>
      <c r="U87" s="328" t="s">
        <v>817</v>
      </c>
      <c r="V87" s="316" t="s">
        <v>864</v>
      </c>
      <c r="W87" s="316"/>
      <c r="X87" s="316" t="s">
        <v>879</v>
      </c>
      <c r="Y87" s="316"/>
      <c r="Z87" s="316"/>
      <c r="AA87" s="316" t="s">
        <v>864</v>
      </c>
      <c r="AB87" s="316" t="s">
        <v>864</v>
      </c>
      <c r="AC87" s="320" t="s">
        <v>1689</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2023</v>
      </c>
      <c r="D88" s="321"/>
      <c r="E88" s="321"/>
      <c r="F88" s="321"/>
      <c r="G88" s="321"/>
      <c r="H88" s="322" t="s">
        <v>2024</v>
      </c>
      <c r="I88" s="322" t="s">
        <v>2025</v>
      </c>
      <c r="J88" s="322" t="s">
        <v>2026</v>
      </c>
      <c r="K88" s="322" t="s">
        <v>864</v>
      </c>
      <c r="L88" s="322" t="s">
        <v>2027</v>
      </c>
      <c r="M88" s="322"/>
      <c r="N88" s="322" t="s">
        <v>2027</v>
      </c>
      <c r="O88" s="322"/>
      <c r="P88" s="322"/>
      <c r="Q88" s="322"/>
      <c r="R88" s="322"/>
      <c r="S88" s="332" t="s">
        <v>817</v>
      </c>
      <c r="T88" s="333" t="s">
        <v>817</v>
      </c>
      <c r="U88" s="333" t="s">
        <v>817</v>
      </c>
      <c r="V88" s="322"/>
      <c r="W88" s="322"/>
      <c r="X88" s="322" t="s">
        <v>879</v>
      </c>
      <c r="Y88" s="322"/>
      <c r="Z88" s="322"/>
      <c r="AA88" s="322" t="s">
        <v>864</v>
      </c>
      <c r="AB88" s="322" t="s">
        <v>864</v>
      </c>
      <c r="AC88" s="320" t="s">
        <v>1689</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2028</v>
      </c>
      <c r="D89" s="325"/>
      <c r="E89" s="325"/>
      <c r="F89" s="325"/>
      <c r="G89" s="325"/>
      <c r="H89" s="316" t="s">
        <v>2029</v>
      </c>
      <c r="I89" s="316" t="s">
        <v>2030</v>
      </c>
      <c r="J89" s="316" t="s">
        <v>2031</v>
      </c>
      <c r="K89" s="316" t="s">
        <v>864</v>
      </c>
      <c r="L89" s="316" t="s">
        <v>2032</v>
      </c>
      <c r="M89" s="316"/>
      <c r="N89" s="316" t="s">
        <v>2032</v>
      </c>
      <c r="O89" s="316"/>
      <c r="P89" s="316"/>
      <c r="Q89" s="316"/>
      <c r="R89" s="316"/>
      <c r="S89" s="330" t="s">
        <v>823</v>
      </c>
      <c r="T89" s="330" t="s">
        <v>823</v>
      </c>
      <c r="U89" s="330" t="s">
        <v>823</v>
      </c>
      <c r="V89" s="316"/>
      <c r="W89" s="316"/>
      <c r="X89" s="316" t="s">
        <v>863</v>
      </c>
      <c r="Y89" s="316"/>
      <c r="Z89" s="316"/>
      <c r="AA89" s="316" t="s">
        <v>864</v>
      </c>
      <c r="AB89" s="316" t="s">
        <v>864</v>
      </c>
      <c r="AC89" s="320" t="s">
        <v>1689</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2033</v>
      </c>
      <c r="D90" s="335"/>
      <c r="E90" s="335"/>
      <c r="F90" s="335"/>
      <c r="G90" s="335"/>
      <c r="H90" s="322" t="s">
        <v>2034</v>
      </c>
      <c r="I90" s="322" t="s">
        <v>2035</v>
      </c>
      <c r="J90" s="322"/>
      <c r="K90" s="322" t="s">
        <v>864</v>
      </c>
      <c r="L90" s="322" t="s">
        <v>2036</v>
      </c>
      <c r="M90" s="322"/>
      <c r="N90" s="322" t="s">
        <v>2036</v>
      </c>
      <c r="O90" s="322"/>
      <c r="P90" s="322"/>
      <c r="Q90" s="322"/>
      <c r="R90" s="322"/>
      <c r="S90" s="330" t="s">
        <v>823</v>
      </c>
      <c r="T90" s="330" t="s">
        <v>823</v>
      </c>
      <c r="U90" s="330" t="s">
        <v>823</v>
      </c>
      <c r="V90" s="322"/>
      <c r="W90" s="322"/>
      <c r="X90" s="322" t="s">
        <v>863</v>
      </c>
      <c r="Y90" s="322"/>
      <c r="Z90" s="322"/>
      <c r="AA90" s="322" t="s">
        <v>864</v>
      </c>
      <c r="AB90" s="322" t="s">
        <v>864</v>
      </c>
      <c r="AC90" s="331" t="s">
        <v>1689</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2037</v>
      </c>
      <c r="D91" s="315"/>
      <c r="E91" s="315"/>
      <c r="F91" s="315"/>
      <c r="G91" s="315"/>
      <c r="H91" s="316" t="s">
        <v>2038</v>
      </c>
      <c r="I91" s="316" t="s">
        <v>2039</v>
      </c>
      <c r="J91" s="316"/>
      <c r="K91" s="316" t="s">
        <v>864</v>
      </c>
      <c r="L91" s="316" t="s">
        <v>2040</v>
      </c>
      <c r="M91" s="316"/>
      <c r="N91" s="316" t="s">
        <v>2040</v>
      </c>
      <c r="O91" s="316"/>
      <c r="P91" s="316"/>
      <c r="Q91" s="316"/>
      <c r="R91" s="316"/>
      <c r="S91" s="343" t="s">
        <v>823</v>
      </c>
      <c r="T91" s="343" t="s">
        <v>823</v>
      </c>
      <c r="U91" s="343" t="s">
        <v>823</v>
      </c>
      <c r="V91" s="316"/>
      <c r="W91" s="316"/>
      <c r="X91" s="316" t="s">
        <v>863</v>
      </c>
      <c r="Y91" s="316"/>
      <c r="Z91" s="316"/>
      <c r="AA91" s="316" t="s">
        <v>864</v>
      </c>
      <c r="AB91" s="316" t="s">
        <v>864</v>
      </c>
      <c r="AC91" s="320" t="s">
        <v>1689</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2041</v>
      </c>
      <c r="D92" s="335"/>
      <c r="E92" s="335"/>
      <c r="F92" s="335"/>
      <c r="G92" s="335"/>
      <c r="H92" s="323" t="s">
        <v>2042</v>
      </c>
      <c r="I92" s="322" t="s">
        <v>2043</v>
      </c>
      <c r="J92" s="322" t="s">
        <v>2044</v>
      </c>
      <c r="K92" s="322" t="s">
        <v>864</v>
      </c>
      <c r="L92" s="322" t="s">
        <v>2045</v>
      </c>
      <c r="M92" s="322"/>
      <c r="N92" s="322" t="s">
        <v>2045</v>
      </c>
      <c r="O92" s="322"/>
      <c r="P92" s="322"/>
      <c r="Q92" s="322"/>
      <c r="R92" s="322"/>
      <c r="S92" s="332" t="s">
        <v>817</v>
      </c>
      <c r="T92" s="332" t="s">
        <v>817</v>
      </c>
      <c r="U92" s="332" t="s">
        <v>817</v>
      </c>
      <c r="V92" s="322"/>
      <c r="W92" s="322"/>
      <c r="X92" s="322" t="s">
        <v>863</v>
      </c>
      <c r="Y92" s="322"/>
      <c r="Z92" s="322"/>
      <c r="AA92" s="322" t="s">
        <v>864</v>
      </c>
      <c r="AB92" s="322" t="s">
        <v>864</v>
      </c>
      <c r="AC92" s="320" t="s">
        <v>1689</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2046</v>
      </c>
      <c r="D93" s="325" t="s">
        <v>2047</v>
      </c>
      <c r="E93" s="325"/>
      <c r="F93" s="325"/>
      <c r="G93" s="325"/>
      <c r="H93" s="316" t="s">
        <v>2048</v>
      </c>
      <c r="I93" s="316" t="s">
        <v>1946</v>
      </c>
      <c r="J93" s="337"/>
      <c r="K93" s="316" t="s">
        <v>864</v>
      </c>
      <c r="L93" s="316" t="s">
        <v>1947</v>
      </c>
      <c r="M93" s="316"/>
      <c r="N93" s="316" t="s">
        <v>1947</v>
      </c>
      <c r="O93" s="316"/>
      <c r="P93" s="316"/>
      <c r="Q93" s="316"/>
      <c r="R93" s="316"/>
      <c r="S93" s="326" t="s">
        <v>817</v>
      </c>
      <c r="T93" s="328" t="s">
        <v>817</v>
      </c>
      <c r="U93" s="328" t="s">
        <v>817</v>
      </c>
      <c r="V93" s="316"/>
      <c r="W93" s="316" t="s">
        <v>864</v>
      </c>
      <c r="X93" s="316" t="s">
        <v>1948</v>
      </c>
      <c r="Y93" s="316"/>
      <c r="Z93" s="316"/>
      <c r="AA93" s="316" t="s">
        <v>864</v>
      </c>
      <c r="AB93" s="316" t="s">
        <v>864</v>
      </c>
      <c r="AC93" s="320" t="s">
        <v>1689</v>
      </c>
      <c r="AD93" s="316"/>
      <c r="AE93" s="316" t="s">
        <v>2049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2050</v>
      </c>
      <c r="D94" s="321"/>
      <c r="E94" s="321"/>
      <c r="F94" s="321"/>
      <c r="G94" s="321"/>
      <c r="H94" s="322" t="s">
        <v>2051</v>
      </c>
      <c r="I94" s="322" t="s">
        <v>2052</v>
      </c>
      <c r="J94" s="322">
        <v>5</v>
      </c>
      <c r="K94" s="322" t="s">
        <v>864</v>
      </c>
      <c r="L94" s="322" t="s">
        <v>2053</v>
      </c>
      <c r="M94" s="322"/>
      <c r="N94" s="322" t="s">
        <v>2053</v>
      </c>
      <c r="O94" s="322"/>
      <c r="P94" s="322"/>
      <c r="Q94" s="322"/>
      <c r="R94" s="322"/>
      <c r="S94" s="332" t="s">
        <v>817</v>
      </c>
      <c r="T94" s="332" t="s">
        <v>817</v>
      </c>
      <c r="U94" s="332" t="s">
        <v>817</v>
      </c>
      <c r="V94" s="322"/>
      <c r="W94" s="322"/>
      <c r="X94" s="322" t="s">
        <v>863</v>
      </c>
      <c r="Y94" s="322"/>
      <c r="Z94" s="322" t="s">
        <v>2054</v>
      </c>
      <c r="AA94" s="322" t="s">
        <v>864</v>
      </c>
      <c r="AB94" s="322" t="s">
        <v>864</v>
      </c>
      <c r="AC94" s="320" t="s">
        <v>1689</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2055</v>
      </c>
      <c r="C95" s="342"/>
      <c r="D95" s="342"/>
      <c r="E95" s="342"/>
      <c r="F95" s="342"/>
      <c r="G95" s="342"/>
      <c r="H95" s="316" t="s">
        <v>2056</v>
      </c>
      <c r="I95" s="316" t="s">
        <v>2057</v>
      </c>
      <c r="J95" s="337"/>
      <c r="K95" s="316"/>
      <c r="L95" s="316" t="s">
        <v>2058</v>
      </c>
      <c r="M95" s="316"/>
      <c r="N95" s="316" t="s">
        <v>2058</v>
      </c>
      <c r="O95" s="316"/>
      <c r="P95" s="316"/>
      <c r="Q95" s="316"/>
      <c r="R95" s="316"/>
      <c r="S95" s="343" t="s">
        <v>823</v>
      </c>
      <c r="T95" s="316"/>
      <c r="U95" s="349" t="s">
        <v>823</v>
      </c>
      <c r="V95" s="316"/>
      <c r="W95" s="316" t="s">
        <v>864</v>
      </c>
      <c r="X95" s="316" t="s">
        <v>1365</v>
      </c>
      <c r="Y95" s="316"/>
      <c r="Z95" s="316"/>
      <c r="AA95" s="316" t="s">
        <v>864</v>
      </c>
      <c r="AB95" s="316" t="s">
        <v>864</v>
      </c>
      <c r="AC95" s="331" t="s">
        <v>1689</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2059</v>
      </c>
      <c r="D96" s="350"/>
      <c r="E96" s="350"/>
      <c r="F96" s="350"/>
      <c r="G96" s="350"/>
      <c r="H96" s="322" t="s">
        <v>2060</v>
      </c>
      <c r="I96" s="322" t="s">
        <v>2061</v>
      </c>
      <c r="J96" s="329"/>
      <c r="K96" s="322" t="s">
        <v>864</v>
      </c>
      <c r="L96" s="322" t="s">
        <v>2062</v>
      </c>
      <c r="M96" s="322"/>
      <c r="N96" s="322" t="s">
        <v>2062</v>
      </c>
      <c r="O96" s="322"/>
      <c r="P96" s="322"/>
      <c r="Q96" s="322"/>
      <c r="R96" s="322"/>
      <c r="S96" s="324" t="s">
        <v>820</v>
      </c>
      <c r="T96" s="322"/>
      <c r="U96" s="351" t="s">
        <v>820</v>
      </c>
      <c r="V96" s="322"/>
      <c r="W96" s="322" t="s">
        <v>864</v>
      </c>
      <c r="X96" s="322" t="s">
        <v>2063</v>
      </c>
      <c r="Y96" s="322"/>
      <c r="Z96" s="322"/>
      <c r="AA96" s="322" t="s">
        <v>864</v>
      </c>
      <c r="AB96" s="322" t="s">
        <v>864</v>
      </c>
      <c r="AC96" s="320" t="s">
        <v>1689</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2064</v>
      </c>
      <c r="E97" s="353"/>
      <c r="F97" s="352"/>
      <c r="G97" s="352"/>
      <c r="H97" s="316" t="s">
        <v>2065</v>
      </c>
      <c r="I97" s="316" t="s">
        <v>2066</v>
      </c>
      <c r="J97" s="316" t="s">
        <v>2067</v>
      </c>
      <c r="K97" s="316"/>
      <c r="L97" s="316" t="s">
        <v>2068</v>
      </c>
      <c r="M97" s="316"/>
      <c r="N97" s="316" t="s">
        <v>2068</v>
      </c>
      <c r="O97" s="316"/>
      <c r="P97" s="316"/>
      <c r="Q97" s="316"/>
      <c r="R97" s="316"/>
      <c r="S97" s="316" t="s">
        <v>893</v>
      </c>
      <c r="T97" s="316"/>
      <c r="U97" s="354" t="s">
        <v>893</v>
      </c>
      <c r="V97" s="316"/>
      <c r="W97" s="316"/>
      <c r="X97" s="316" t="s">
        <v>863</v>
      </c>
      <c r="Y97" s="316"/>
      <c r="Z97" s="316" t="s">
        <v>2069</v>
      </c>
      <c r="AA97" s="316" t="s">
        <v>864</v>
      </c>
      <c r="AB97" s="316" t="s">
        <v>864</v>
      </c>
      <c r="AC97" s="320" t="s">
        <v>1689</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2070</v>
      </c>
      <c r="E98" s="344"/>
      <c r="F98" s="344"/>
      <c r="G98" s="344"/>
      <c r="H98" s="322" t="s">
        <v>2071</v>
      </c>
      <c r="I98" s="322" t="s">
        <v>2072</v>
      </c>
      <c r="J98" s="322"/>
      <c r="K98" s="322"/>
      <c r="L98" s="322" t="s">
        <v>2073</v>
      </c>
      <c r="M98" s="322"/>
      <c r="N98" s="322" t="s">
        <v>2073</v>
      </c>
      <c r="O98" s="322"/>
      <c r="P98" s="322"/>
      <c r="Q98" s="322"/>
      <c r="R98" s="322"/>
      <c r="S98" s="330" t="s">
        <v>823</v>
      </c>
      <c r="T98" s="340"/>
      <c r="U98" s="355" t="s">
        <v>823</v>
      </c>
      <c r="V98" s="322"/>
      <c r="W98" s="322"/>
      <c r="X98" s="322" t="s">
        <v>863</v>
      </c>
      <c r="Y98" s="322"/>
      <c r="Z98" s="322" t="s">
        <v>2074</v>
      </c>
      <c r="AA98" s="322" t="s">
        <v>864</v>
      </c>
      <c r="AB98" s="322" t="s">
        <v>864</v>
      </c>
      <c r="AC98" s="320" t="s">
        <v>1689</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2075</v>
      </c>
      <c r="E99" s="341"/>
      <c r="F99" s="341"/>
      <c r="G99" s="341"/>
      <c r="H99" s="316" t="s">
        <v>2076</v>
      </c>
      <c r="I99" s="316" t="s">
        <v>2077</v>
      </c>
      <c r="J99" s="316"/>
      <c r="K99" s="316"/>
      <c r="L99" s="316" t="s">
        <v>2078</v>
      </c>
      <c r="M99" s="316"/>
      <c r="N99" s="316" t="s">
        <v>2078</v>
      </c>
      <c r="O99" s="316"/>
      <c r="P99" s="316"/>
      <c r="Q99" s="316"/>
      <c r="R99" s="316"/>
      <c r="S99" s="343" t="s">
        <v>823</v>
      </c>
      <c r="T99" s="316"/>
      <c r="U99" s="349" t="s">
        <v>823</v>
      </c>
      <c r="V99" s="316"/>
      <c r="W99" s="316"/>
      <c r="X99" s="316" t="s">
        <v>863</v>
      </c>
      <c r="Y99" s="316"/>
      <c r="Z99" s="316"/>
      <c r="AA99" s="316" t="s">
        <v>864</v>
      </c>
      <c r="AB99" s="316" t="s">
        <v>864</v>
      </c>
      <c r="AC99" s="320" t="s">
        <v>1689</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2079</v>
      </c>
      <c r="D100" s="350"/>
      <c r="E100" s="350"/>
      <c r="F100" s="350"/>
      <c r="G100" s="350"/>
      <c r="H100" s="322" t="s">
        <v>2080</v>
      </c>
      <c r="I100" s="322" t="s">
        <v>2081</v>
      </c>
      <c r="J100" s="322" t="s">
        <v>2031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2082</v>
      </c>
      <c r="AA100" s="322" t="s">
        <v>864</v>
      </c>
      <c r="AB100" s="322" t="s">
        <v>864</v>
      </c>
      <c r="AC100" s="331" t="s">
        <v>1689</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2006</v>
      </c>
      <c r="D101" s="353"/>
      <c r="E101" s="352"/>
      <c r="F101" s="352"/>
      <c r="G101" s="352"/>
      <c r="H101" s="316" t="s">
        <v>2083</v>
      </c>
      <c r="I101" s="316" t="s">
        <v>2084</v>
      </c>
      <c r="J101" s="316" t="s">
        <v>2009</v>
      </c>
      <c r="K101" s="316" t="s">
        <v>864</v>
      </c>
      <c r="L101" s="316" t="s">
        <v>1758</v>
      </c>
      <c r="M101" s="316"/>
      <c r="N101" s="316" t="s">
        <v>1758</v>
      </c>
      <c r="O101" s="316"/>
      <c r="P101" s="316"/>
      <c r="Q101" s="316"/>
      <c r="R101" s="316"/>
      <c r="S101" s="326" t="s">
        <v>817</v>
      </c>
      <c r="T101" s="316"/>
      <c r="U101" s="357" t="s">
        <v>817</v>
      </c>
      <c r="V101" s="316"/>
      <c r="W101" s="316"/>
      <c r="X101" s="316" t="s">
        <v>863</v>
      </c>
      <c r="Y101" s="316"/>
      <c r="Z101" s="316"/>
      <c r="AA101" s="316" t="s">
        <v>864</v>
      </c>
      <c r="AB101" s="316" t="s">
        <v>864</v>
      </c>
      <c r="AC101" s="320" t="s">
        <v>1689</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2085</v>
      </c>
      <c r="D102" s="350"/>
      <c r="E102" s="350"/>
      <c r="F102" s="350"/>
      <c r="G102" s="350"/>
      <c r="H102" s="322" t="s">
        <v>2086</v>
      </c>
      <c r="I102" s="322" t="s">
        <v>2087</v>
      </c>
      <c r="J102" s="322" t="s">
        <v>2088</v>
      </c>
      <c r="K102" s="322" t="s">
        <v>864</v>
      </c>
      <c r="L102" s="322" t="s">
        <v>1767</v>
      </c>
      <c r="M102" s="322"/>
      <c r="N102" s="322" t="s">
        <v>1767</v>
      </c>
      <c r="O102" s="322"/>
      <c r="P102" s="322"/>
      <c r="Q102" s="322"/>
      <c r="R102" s="322"/>
      <c r="S102" s="332" t="s">
        <v>817</v>
      </c>
      <c r="T102" s="322"/>
      <c r="U102" s="356" t="s">
        <v>817</v>
      </c>
      <c r="V102" s="322"/>
      <c r="W102" s="322"/>
      <c r="X102" s="322" t="s">
        <v>863</v>
      </c>
      <c r="Y102" s="322"/>
      <c r="Z102" s="322"/>
      <c r="AA102" s="322" t="s">
        <v>864</v>
      </c>
      <c r="AB102" s="322" t="s">
        <v>864</v>
      </c>
      <c r="AC102" s="320" t="s">
        <v>1689</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2089</v>
      </c>
      <c r="D103" s="352"/>
      <c r="E103" s="352"/>
      <c r="F103" s="352"/>
      <c r="G103" s="352"/>
      <c r="H103" s="316" t="s">
        <v>2090</v>
      </c>
      <c r="I103" s="316"/>
      <c r="J103" s="316"/>
      <c r="K103" s="316" t="s">
        <v>864</v>
      </c>
      <c r="L103" s="316" t="s">
        <v>1750</v>
      </c>
      <c r="M103" s="316"/>
      <c r="N103" s="316" t="s">
        <v>1750</v>
      </c>
      <c r="O103" s="316"/>
      <c r="P103" s="316"/>
      <c r="Q103" s="316"/>
      <c r="R103" s="316"/>
      <c r="S103" s="326" t="s">
        <v>817</v>
      </c>
      <c r="T103" s="348"/>
      <c r="U103" s="357" t="s">
        <v>817</v>
      </c>
      <c r="V103" s="316"/>
      <c r="W103" s="316"/>
      <c r="X103" s="316" t="s">
        <v>863</v>
      </c>
      <c r="Y103" s="316"/>
      <c r="Z103" s="316"/>
      <c r="AA103" s="316" t="s">
        <v>864</v>
      </c>
      <c r="AB103" s="316" t="s">
        <v>864</v>
      </c>
      <c r="AC103" s="320" t="s">
        <v>1689</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2091</v>
      </c>
      <c r="D104" s="350"/>
      <c r="E104" s="350"/>
      <c r="F104" s="350"/>
      <c r="G104" s="350"/>
      <c r="H104" s="322" t="s">
        <v>2092</v>
      </c>
      <c r="I104" s="322" t="s">
        <v>2093</v>
      </c>
      <c r="J104" s="329"/>
      <c r="K104" s="322" t="s">
        <v>864</v>
      </c>
      <c r="L104" s="322" t="s">
        <v>2094</v>
      </c>
      <c r="M104" s="322"/>
      <c r="N104" s="322" t="s">
        <v>2094</v>
      </c>
      <c r="O104" s="322"/>
      <c r="P104" s="322"/>
      <c r="Q104" s="322"/>
      <c r="R104" s="322"/>
      <c r="S104" s="330" t="s">
        <v>823</v>
      </c>
      <c r="T104" s="322"/>
      <c r="U104" s="355" t="s">
        <v>823</v>
      </c>
      <c r="V104" s="322"/>
      <c r="W104" s="322" t="s">
        <v>864</v>
      </c>
      <c r="X104" s="322" t="s">
        <v>2095</v>
      </c>
      <c r="Y104" s="322"/>
      <c r="Z104" s="322"/>
      <c r="AA104" s="322" t="s">
        <v>864</v>
      </c>
      <c r="AB104" s="322" t="s">
        <v>864</v>
      </c>
      <c r="AC104" s="320" t="s">
        <v>1689</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2096</v>
      </c>
      <c r="E105" s="353"/>
      <c r="F105" s="352"/>
      <c r="G105" s="352"/>
      <c r="H105" s="316" t="s">
        <v>2097</v>
      </c>
      <c r="I105" s="316" t="s">
        <v>2098</v>
      </c>
      <c r="J105" s="316" t="s">
        <v>2099</v>
      </c>
      <c r="K105" s="316" t="s">
        <v>864</v>
      </c>
      <c r="L105" s="316" t="s">
        <v>1892</v>
      </c>
      <c r="M105" s="316"/>
      <c r="N105" s="316" t="s">
        <v>1892</v>
      </c>
      <c r="O105" s="316"/>
      <c r="P105" s="316"/>
      <c r="Q105" s="316"/>
      <c r="R105" s="316"/>
      <c r="S105" s="326" t="s">
        <v>817</v>
      </c>
      <c r="T105" s="316"/>
      <c r="U105" s="357" t="s">
        <v>817</v>
      </c>
      <c r="V105" s="316"/>
      <c r="W105" s="316"/>
      <c r="X105" s="316" t="s">
        <v>879</v>
      </c>
      <c r="Y105" s="316"/>
      <c r="Z105" s="316"/>
      <c r="AA105" s="316" t="s">
        <v>864</v>
      </c>
      <c r="AB105" s="316" t="s">
        <v>864</v>
      </c>
      <c r="AC105" s="331" t="s">
        <v>1689</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1818</v>
      </c>
      <c r="E106" s="350"/>
      <c r="F106" s="350"/>
      <c r="G106" s="350"/>
      <c r="H106" s="322" t="s">
        <v>2100</v>
      </c>
      <c r="I106" s="322" t="s">
        <v>2101</v>
      </c>
      <c r="J106" s="322" t="s">
        <v>2102</v>
      </c>
      <c r="K106" s="322" t="s">
        <v>864</v>
      </c>
      <c r="L106" s="322" t="s">
        <v>1779</v>
      </c>
      <c r="M106" s="322"/>
      <c r="N106" s="322" t="s">
        <v>1779</v>
      </c>
      <c r="O106" s="322"/>
      <c r="P106" s="322"/>
      <c r="Q106" s="322"/>
      <c r="R106" s="322"/>
      <c r="S106" s="324" t="s">
        <v>820</v>
      </c>
      <c r="T106" s="322"/>
      <c r="U106" s="351" t="s">
        <v>820</v>
      </c>
      <c r="V106" s="322"/>
      <c r="W106" s="322"/>
      <c r="X106" s="322" t="s">
        <v>863</v>
      </c>
      <c r="Y106" s="322"/>
      <c r="Z106" s="322" t="s">
        <v>2103</v>
      </c>
      <c r="AA106" s="322" t="s">
        <v>864</v>
      </c>
      <c r="AB106" s="322" t="s">
        <v>864</v>
      </c>
      <c r="AC106" s="320" t="s">
        <v>1689</v>
      </c>
      <c r="AD106" s="322"/>
      <c r="AE106" s="322"/>
      <c r="AF106" s="322"/>
      <c r="AG106" s="322"/>
      <c r="AH106" s="322">
        <v>1</v>
      </c>
      <c r="AI106" s="324" t="s">
        <v>820</v>
      </c>
      <c r="AJ106" s="523" t="s">
        <v>2104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1772</v>
      </c>
      <c r="E107" s="352"/>
      <c r="F107" s="352"/>
      <c r="G107" s="352"/>
      <c r="H107" s="316" t="s">
        <v>2105</v>
      </c>
      <c r="I107" s="316"/>
      <c r="J107" s="316" t="s">
        <v>2106</v>
      </c>
      <c r="K107" s="316" t="s">
        <v>864</v>
      </c>
      <c r="L107" s="316" t="s">
        <v>1750</v>
      </c>
      <c r="M107" s="316"/>
      <c r="N107" s="316" t="s">
        <v>1750</v>
      </c>
      <c r="O107" s="316"/>
      <c r="P107" s="316"/>
      <c r="Q107" s="316"/>
      <c r="R107" s="316"/>
      <c r="S107" s="326" t="s">
        <v>817</v>
      </c>
      <c r="T107" s="316"/>
      <c r="U107" s="357" t="s">
        <v>817</v>
      </c>
      <c r="V107" s="316"/>
      <c r="W107" s="316"/>
      <c r="X107" s="316" t="s">
        <v>863</v>
      </c>
      <c r="Y107" s="316"/>
      <c r="Z107" s="316"/>
      <c r="AA107" s="316" t="s">
        <v>864</v>
      </c>
      <c r="AB107" s="316" t="s">
        <v>864</v>
      </c>
      <c r="AC107" s="320" t="s">
        <v>1689</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2107</v>
      </c>
      <c r="E108" s="350"/>
      <c r="F108" s="350"/>
      <c r="G108" s="350"/>
      <c r="H108" s="322" t="s">
        <v>2108</v>
      </c>
      <c r="I108" s="322" t="s">
        <v>2109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1689</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2110</v>
      </c>
      <c r="E109" s="353" t="s">
        <v>2047</v>
      </c>
      <c r="F109" s="352"/>
      <c r="G109" s="352"/>
      <c r="H109" s="316" t="s">
        <v>2111</v>
      </c>
      <c r="I109" s="316" t="s">
        <v>2112</v>
      </c>
      <c r="J109" s="337"/>
      <c r="K109" s="316" t="s">
        <v>864</v>
      </c>
      <c r="L109" s="316" t="s">
        <v>1947</v>
      </c>
      <c r="M109" s="316"/>
      <c r="N109" s="316" t="s">
        <v>1947</v>
      </c>
      <c r="O109" s="316"/>
      <c r="P109" s="316"/>
      <c r="Q109" s="316"/>
      <c r="R109" s="316"/>
      <c r="S109" s="343" t="s">
        <v>823</v>
      </c>
      <c r="T109" s="316"/>
      <c r="U109" s="349" t="s">
        <v>823</v>
      </c>
      <c r="V109" s="316"/>
      <c r="W109" s="316" t="s">
        <v>864</v>
      </c>
      <c r="X109" s="316" t="s">
        <v>1948</v>
      </c>
      <c r="Y109" s="316"/>
      <c r="Z109" s="316"/>
      <c r="AA109" s="316" t="s">
        <v>864</v>
      </c>
      <c r="AB109" s="316" t="s">
        <v>864</v>
      </c>
      <c r="AC109" s="320" t="s">
        <v>1689</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2113</v>
      </c>
      <c r="D110" s="344"/>
      <c r="E110" s="344"/>
      <c r="F110" s="344"/>
      <c r="G110" s="344"/>
      <c r="H110" s="322" t="s">
        <v>2114</v>
      </c>
      <c r="I110" s="322" t="s">
        <v>2115</v>
      </c>
      <c r="J110" s="322">
        <v>1</v>
      </c>
      <c r="K110" s="322"/>
      <c r="L110" s="322" t="s">
        <v>2116</v>
      </c>
      <c r="M110" s="322"/>
      <c r="N110" s="322" t="s">
        <v>2116</v>
      </c>
      <c r="O110" s="322"/>
      <c r="P110" s="322"/>
      <c r="Q110" s="322"/>
      <c r="R110" s="322"/>
      <c r="S110" s="332" t="s">
        <v>817</v>
      </c>
      <c r="T110" s="322"/>
      <c r="U110" s="356" t="s">
        <v>817</v>
      </c>
      <c r="V110" s="322"/>
      <c r="W110" s="322"/>
      <c r="X110" s="322" t="s">
        <v>1092</v>
      </c>
      <c r="Y110" s="322"/>
      <c r="Z110" s="322"/>
      <c r="AA110" s="322" t="s">
        <v>864</v>
      </c>
      <c r="AB110" s="322" t="s">
        <v>864</v>
      </c>
      <c r="AC110" s="331" t="s">
        <v>1689</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2117</v>
      </c>
      <c r="D111" s="345"/>
      <c r="E111" s="341"/>
      <c r="F111" s="341"/>
      <c r="G111" s="341"/>
      <c r="H111" s="316" t="s">
        <v>2118</v>
      </c>
      <c r="I111" s="316" t="s">
        <v>2119</v>
      </c>
      <c r="J111" s="316"/>
      <c r="K111" s="316"/>
      <c r="L111" s="316" t="s">
        <v>2120</v>
      </c>
      <c r="M111" s="316"/>
      <c r="N111" s="316" t="s">
        <v>2120</v>
      </c>
      <c r="O111" s="316"/>
      <c r="P111" s="316"/>
      <c r="Q111" s="316"/>
      <c r="R111" s="316"/>
      <c r="S111" s="326" t="s">
        <v>817</v>
      </c>
      <c r="T111" s="316"/>
      <c r="U111" s="357" t="s">
        <v>817</v>
      </c>
      <c r="V111" s="316"/>
      <c r="W111" s="316"/>
      <c r="X111" s="316" t="s">
        <v>863</v>
      </c>
      <c r="Y111" s="316"/>
      <c r="Z111" s="316" t="s">
        <v>2121</v>
      </c>
      <c r="AA111" s="316" t="s">
        <v>864</v>
      </c>
      <c r="AB111" s="316" t="s">
        <v>864</v>
      </c>
      <c r="AC111" s="320" t="s">
        <v>1689</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2122</v>
      </c>
      <c r="D112" s="350"/>
      <c r="E112" s="350"/>
      <c r="F112" s="350"/>
      <c r="G112" s="350"/>
      <c r="H112" s="322" t="s">
        <v>2123</v>
      </c>
      <c r="I112" s="322" t="s">
        <v>2124</v>
      </c>
      <c r="J112" s="322" t="s">
        <v>2125</v>
      </c>
      <c r="K112" s="322" t="s">
        <v>864</v>
      </c>
      <c r="L112" s="322" t="s">
        <v>1861</v>
      </c>
      <c r="M112" s="322"/>
      <c r="N112" s="322" t="s">
        <v>1861</v>
      </c>
      <c r="O112" s="322"/>
      <c r="P112" s="322"/>
      <c r="Q112" s="322"/>
      <c r="R112" s="322"/>
      <c r="S112" s="332" t="s">
        <v>817</v>
      </c>
      <c r="T112" s="322"/>
      <c r="U112" s="356" t="s">
        <v>817</v>
      </c>
      <c r="V112" s="322"/>
      <c r="W112" s="322"/>
      <c r="X112" s="322" t="s">
        <v>863</v>
      </c>
      <c r="Y112" s="322"/>
      <c r="Z112" s="322" t="s">
        <v>2126</v>
      </c>
      <c r="AA112" s="322" t="s">
        <v>864</v>
      </c>
      <c r="AB112" s="322" t="s">
        <v>864</v>
      </c>
      <c r="AC112" s="320" t="s">
        <v>1689</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2127</v>
      </c>
      <c r="D113" s="341"/>
      <c r="E113" s="341"/>
      <c r="F113" s="341"/>
      <c r="G113" s="341"/>
      <c r="H113" s="316" t="s">
        <v>2128</v>
      </c>
      <c r="I113" s="316" t="s">
        <v>2129</v>
      </c>
      <c r="J113" s="316" t="s">
        <v>1282</v>
      </c>
      <c r="K113" s="316"/>
      <c r="L113" s="316" t="s">
        <v>2130</v>
      </c>
      <c r="M113" s="316"/>
      <c r="N113" s="316" t="s">
        <v>2130</v>
      </c>
      <c r="O113" s="316"/>
      <c r="P113" s="316"/>
      <c r="Q113" s="316"/>
      <c r="R113" s="316"/>
      <c r="S113" s="326" t="s">
        <v>817</v>
      </c>
      <c r="T113" s="348"/>
      <c r="U113" s="357" t="s">
        <v>817</v>
      </c>
      <c r="V113" s="316"/>
      <c r="W113" s="316"/>
      <c r="X113" s="316" t="s">
        <v>863</v>
      </c>
      <c r="Y113" s="316"/>
      <c r="Z113" s="316"/>
      <c r="AA113" s="316" t="s">
        <v>864</v>
      </c>
      <c r="AB113" s="316" t="s">
        <v>864</v>
      </c>
      <c r="AC113" s="320" t="s">
        <v>1689</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2131</v>
      </c>
      <c r="D114" s="346"/>
      <c r="E114" s="346"/>
      <c r="F114" s="346"/>
      <c r="G114" s="346"/>
      <c r="H114" s="322" t="s">
        <v>2132</v>
      </c>
      <c r="I114" s="322" t="s">
        <v>2133</v>
      </c>
      <c r="J114" s="329"/>
      <c r="K114" s="322" t="s">
        <v>864</v>
      </c>
      <c r="L114" s="322" t="s">
        <v>2134</v>
      </c>
      <c r="M114" s="322"/>
      <c r="N114" s="322" t="s">
        <v>2134</v>
      </c>
      <c r="O114" s="322"/>
      <c r="P114" s="322"/>
      <c r="Q114" s="322"/>
      <c r="R114" s="322"/>
      <c r="S114" s="330" t="s">
        <v>823</v>
      </c>
      <c r="T114" s="322"/>
      <c r="U114" s="355" t="s">
        <v>823</v>
      </c>
      <c r="V114" s="322"/>
      <c r="W114" s="322" t="s">
        <v>864</v>
      </c>
      <c r="X114" s="322" t="s">
        <v>1264</v>
      </c>
      <c r="Y114" s="322"/>
      <c r="Z114" s="322"/>
      <c r="AA114" s="322" t="s">
        <v>864</v>
      </c>
      <c r="AB114" s="322" t="s">
        <v>864</v>
      </c>
      <c r="AC114" s="320" t="s">
        <v>1689</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2135</v>
      </c>
      <c r="E115" s="341"/>
      <c r="F115" s="341"/>
      <c r="G115" s="341"/>
      <c r="H115" s="316" t="s">
        <v>2136</v>
      </c>
      <c r="I115" s="316" t="s">
        <v>2137</v>
      </c>
      <c r="J115" s="316" t="s">
        <v>1268</v>
      </c>
      <c r="K115" s="316" t="s">
        <v>864</v>
      </c>
      <c r="L115" s="316" t="s">
        <v>1779</v>
      </c>
      <c r="M115" s="316"/>
      <c r="N115" s="316" t="s">
        <v>1779</v>
      </c>
      <c r="O115" s="316"/>
      <c r="P115" s="316"/>
      <c r="Q115" s="316"/>
      <c r="R115" s="316"/>
      <c r="S115" s="319" t="s">
        <v>820</v>
      </c>
      <c r="T115" s="316"/>
      <c r="U115" s="358" t="s">
        <v>820</v>
      </c>
      <c r="V115" s="316"/>
      <c r="W115" s="316"/>
      <c r="X115" s="316" t="s">
        <v>863</v>
      </c>
      <c r="Y115" s="316"/>
      <c r="Z115" s="316" t="s">
        <v>1269</v>
      </c>
      <c r="AA115" s="316" t="s">
        <v>864</v>
      </c>
      <c r="AB115" s="316" t="s">
        <v>864</v>
      </c>
      <c r="AC115" s="331" t="s">
        <v>1689</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2138</v>
      </c>
      <c r="E116" s="344"/>
      <c r="F116" s="344"/>
      <c r="G116" s="344"/>
      <c r="H116" s="322" t="s">
        <v>2139</v>
      </c>
      <c r="I116" s="322" t="s">
        <v>2140</v>
      </c>
      <c r="J116" s="375">
        <v>606070707</v>
      </c>
      <c r="K116" s="322" t="s">
        <v>864</v>
      </c>
      <c r="L116" s="322" t="s">
        <v>2141</v>
      </c>
      <c r="M116" s="322"/>
      <c r="N116" s="322" t="s">
        <v>2141</v>
      </c>
      <c r="O116" s="322"/>
      <c r="P116" s="322"/>
      <c r="Q116" s="322"/>
      <c r="R116" s="322"/>
      <c r="S116" s="324" t="s">
        <v>820</v>
      </c>
      <c r="T116" s="322"/>
      <c r="U116" s="351" t="s">
        <v>820</v>
      </c>
      <c r="V116" s="322"/>
      <c r="W116" s="322"/>
      <c r="X116" s="322" t="s">
        <v>863</v>
      </c>
      <c r="Y116" s="322"/>
      <c r="Z116" s="322"/>
      <c r="AA116" s="322" t="s">
        <v>864</v>
      </c>
      <c r="AB116" s="322" t="s">
        <v>864</v>
      </c>
      <c r="AC116" s="320" t="s">
        <v>1689</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1689</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115"/>
  <sheetViews>
    <sheetView zoomScale="115" zoomScaleNormal="115" workbookViewId="0">
      <pane xSplit="7" ySplit="8" topLeftCell="I68" activePane="bottomRight" state="frozen"/>
      <selection pane="topRight" activeCell="H1" sqref="H1"/>
      <selection pane="bottomLeft" activeCell="A9" sqref="A9"/>
      <selection pane="bottomRight" activeCell="A36" sqref="A36:XFD81"/>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F1" s="157"/>
      <c r="G1" s="128"/>
      <c r="H1" s="745"/>
      <c r="I1" s="745"/>
      <c r="X1" s="128"/>
      <c r="ALR1"/>
    </row>
    <row r="2" spans="1:1006" ht="13.5" customHeight="1">
      <c r="C2" s="141"/>
      <c r="D2" s="284"/>
      <c r="E2" s="157"/>
      <c r="F2" s="157"/>
      <c r="G2" s="128"/>
      <c r="H2" s="745"/>
      <c r="I2" s="745"/>
      <c r="X2" s="128"/>
      <c r="ALR2"/>
    </row>
    <row r="3" spans="1:1006" ht="13.5" customHeight="1">
      <c r="C3" s="142"/>
      <c r="E3" s="157"/>
      <c r="G3" s="128"/>
      <c r="X3" s="128"/>
      <c r="ALR3"/>
    </row>
    <row r="4" spans="1:1006" ht="13.5" customHeight="1">
      <c r="C4" s="143"/>
      <c r="G4" s="137"/>
      <c r="X4" s="128"/>
      <c r="ALR4"/>
    </row>
    <row r="5" spans="1:1006" s="149" customFormat="1" ht="13.5" customHeight="1">
      <c r="A5" s="128"/>
      <c r="B5" s="128"/>
      <c r="C5" s="145"/>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E6" s="146"/>
      <c r="F6" s="138"/>
      <c r="X6" s="128"/>
      <c r="ALR6"/>
    </row>
    <row r="7" spans="1:1006" ht="13.5" customHeight="1">
      <c r="A7"/>
      <c r="B7"/>
      <c r="C7" s="138"/>
      <c r="D7" s="377"/>
      <c r="E7" s="138"/>
      <c r="F7" s="138"/>
      <c r="P7" s="748" t="s">
        <v>829</v>
      </c>
      <c r="Q7" s="748"/>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2142</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row>
    <row r="10" spans="1:1006" s="224" customFormat="1" ht="13.5" customHeight="1">
      <c r="A10" s="225">
        <v>2</v>
      </c>
      <c r="B10" s="217" t="s">
        <v>2629</v>
      </c>
      <c r="C10" s="240"/>
      <c r="D10" s="241"/>
      <c r="E10" s="241"/>
      <c r="F10" s="241"/>
      <c r="G10" s="241"/>
      <c r="H10" s="677" t="s">
        <v>2143</v>
      </c>
      <c r="I10" s="694"/>
      <c r="J10" s="678" t="s">
        <v>2144</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2028</v>
      </c>
      <c r="C11" s="240"/>
      <c r="D11" s="241"/>
      <c r="E11" s="241"/>
      <c r="F11" s="241"/>
      <c r="G11" s="241"/>
      <c r="H11" s="677" t="s">
        <v>2146</v>
      </c>
      <c r="I11" s="678"/>
      <c r="J11" s="678" t="s">
        <v>2147</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2148</v>
      </c>
      <c r="D12" s="241"/>
      <c r="E12" s="241"/>
      <c r="F12" s="241"/>
      <c r="G12" s="241"/>
      <c r="H12" s="677" t="s">
        <v>2149</v>
      </c>
      <c r="I12" s="678"/>
      <c r="J12" s="678" t="s">
        <v>2150</v>
      </c>
      <c r="K12" s="677" t="s">
        <v>820</v>
      </c>
      <c r="L12" s="680"/>
      <c r="M12" s="677" t="s">
        <v>879</v>
      </c>
      <c r="N12" s="681"/>
      <c r="O12" s="677" t="s">
        <v>932</v>
      </c>
      <c r="P12" s="682"/>
      <c r="Q12" s="682" t="s">
        <v>864</v>
      </c>
      <c r="R12" s="232"/>
      <c r="S12" s="683"/>
      <c r="T12" s="677"/>
      <c r="U12" s="684"/>
      <c r="V12" s="677"/>
      <c r="W12" s="681"/>
    </row>
    <row r="13" spans="1:1006" s="158" customFormat="1" ht="13.5" customHeight="1">
      <c r="A13" s="263">
        <v>5</v>
      </c>
      <c r="B13" s="219"/>
      <c r="C13" s="219" t="s">
        <v>2151</v>
      </c>
      <c r="D13" s="219"/>
      <c r="E13" s="219"/>
      <c r="F13" s="219"/>
      <c r="G13" s="219"/>
      <c r="H13" s="263" t="s">
        <v>2152</v>
      </c>
      <c r="I13" s="264"/>
      <c r="J13" s="264" t="s">
        <v>2153</v>
      </c>
      <c r="K13" s="263" t="s">
        <v>820</v>
      </c>
      <c r="L13" s="265"/>
      <c r="M13" s="263" t="s">
        <v>863</v>
      </c>
      <c r="N13" s="268"/>
      <c r="O13" s="263"/>
      <c r="P13" s="260"/>
      <c r="Q13" s="260" t="s">
        <v>864</v>
      </c>
      <c r="R13" s="719"/>
      <c r="S13" s="266" t="s">
        <v>2154</v>
      </c>
      <c r="T13" s="263"/>
      <c r="U13" s="261"/>
      <c r="V13" s="263"/>
      <c r="W13" s="268"/>
    </row>
    <row r="14" spans="1:1006" s="224" customFormat="1" ht="13.5" customHeight="1">
      <c r="A14" s="225"/>
      <c r="B14" s="217"/>
      <c r="C14" s="218" t="s">
        <v>2624</v>
      </c>
      <c r="D14" s="241"/>
      <c r="E14" s="241"/>
      <c r="F14" s="241"/>
      <c r="G14" s="241"/>
      <c r="H14" s="712" t="s">
        <v>2625</v>
      </c>
      <c r="I14" s="713"/>
      <c r="J14" s="713" t="s">
        <v>2626</v>
      </c>
      <c r="K14" s="255" t="s">
        <v>820</v>
      </c>
      <c r="L14" s="714"/>
      <c r="M14" s="712"/>
      <c r="N14" s="715"/>
      <c r="O14" s="712"/>
      <c r="P14" s="716"/>
      <c r="Q14" s="716"/>
      <c r="R14" s="232"/>
      <c r="S14" s="717"/>
      <c r="T14" s="712"/>
      <c r="U14" s="718"/>
      <c r="V14" s="712"/>
      <c r="W14" s="715"/>
    </row>
    <row r="15" spans="1:1006" s="224" customFormat="1" ht="13.5" customHeight="1">
      <c r="A15" s="225"/>
      <c r="B15" s="217"/>
      <c r="C15" s="218" t="s">
        <v>2627</v>
      </c>
      <c r="D15" s="241"/>
      <c r="E15" s="241"/>
      <c r="F15" s="241"/>
      <c r="G15" s="241"/>
      <c r="H15" s="712" t="s">
        <v>2628</v>
      </c>
      <c r="I15" s="713"/>
      <c r="J15" s="713"/>
      <c r="K15" s="712"/>
      <c r="L15" s="714"/>
      <c r="M15" s="712"/>
      <c r="N15" s="715"/>
      <c r="O15" s="712"/>
      <c r="P15" s="716"/>
      <c r="Q15" s="716"/>
      <c r="R15" s="232"/>
      <c r="S15" s="717"/>
      <c r="T15" s="712"/>
      <c r="U15" s="718"/>
      <c r="V15" s="712"/>
      <c r="W15" s="715"/>
    </row>
    <row r="16" spans="1:1006" s="224" customFormat="1" ht="13.5" customHeight="1">
      <c r="A16" s="225">
        <v>6</v>
      </c>
      <c r="B16" s="217"/>
      <c r="C16" s="241" t="s">
        <v>1102</v>
      </c>
      <c r="D16" s="241"/>
      <c r="E16" s="241"/>
      <c r="F16" s="241"/>
      <c r="G16" s="241"/>
      <c r="H16" s="677" t="s">
        <v>2155</v>
      </c>
      <c r="I16" s="678"/>
      <c r="J16" s="678" t="s">
        <v>970</v>
      </c>
      <c r="K16" s="677" t="s">
        <v>820</v>
      </c>
      <c r="L16" s="680"/>
      <c r="M16" s="677" t="s">
        <v>863</v>
      </c>
      <c r="N16" s="681" t="s">
        <v>864</v>
      </c>
      <c r="O16" s="255" t="s">
        <v>2156</v>
      </c>
      <c r="P16" s="682"/>
      <c r="Q16" s="682" t="s">
        <v>864</v>
      </c>
      <c r="R16" s="232"/>
      <c r="S16" s="683"/>
      <c r="T16" s="677"/>
      <c r="U16" s="684"/>
      <c r="V16" s="677"/>
      <c r="W16" s="681"/>
    </row>
    <row r="17" spans="1:23" s="224" customFormat="1" ht="13.5" customHeight="1">
      <c r="A17" s="225">
        <v>7</v>
      </c>
      <c r="B17" s="217"/>
      <c r="C17" s="679" t="s">
        <v>2157</v>
      </c>
      <c r="D17" s="241"/>
      <c r="E17" s="241"/>
      <c r="F17" s="241"/>
      <c r="G17" s="241"/>
      <c r="H17" s="677"/>
      <c r="I17" s="678"/>
      <c r="J17" s="678" t="s">
        <v>2158</v>
      </c>
      <c r="K17" s="677" t="s">
        <v>817</v>
      </c>
      <c r="L17" s="680"/>
      <c r="M17" s="677" t="s">
        <v>863</v>
      </c>
      <c r="N17" s="681"/>
      <c r="O17" s="677"/>
      <c r="P17" s="682"/>
      <c r="Q17" s="682" t="s">
        <v>864</v>
      </c>
      <c r="R17" s="232"/>
      <c r="S17" s="683"/>
      <c r="T17" s="677"/>
      <c r="U17" s="684"/>
      <c r="V17" s="677"/>
      <c r="W17" s="681"/>
    </row>
    <row r="18" spans="1:23" s="224" customFormat="1" ht="13.5" customHeight="1">
      <c r="A18" s="225">
        <v>8</v>
      </c>
      <c r="B18" s="217"/>
      <c r="C18" s="241" t="s">
        <v>1104</v>
      </c>
      <c r="D18" s="241"/>
      <c r="E18" s="241"/>
      <c r="F18" s="241"/>
      <c r="G18" s="241"/>
      <c r="H18" s="712" t="s">
        <v>2635</v>
      </c>
      <c r="I18" s="678"/>
      <c r="J18" s="678" t="s">
        <v>871</v>
      </c>
      <c r="K18" s="677" t="s">
        <v>817</v>
      </c>
      <c r="L18" s="680"/>
      <c r="M18" s="677" t="s">
        <v>863</v>
      </c>
      <c r="N18" s="681"/>
      <c r="O18" s="677"/>
      <c r="P18" s="682"/>
      <c r="Q18" s="682" t="s">
        <v>864</v>
      </c>
      <c r="R18" s="232"/>
      <c r="S18" s="683"/>
      <c r="T18" s="677"/>
      <c r="U18" s="684"/>
      <c r="V18" s="677"/>
      <c r="W18" s="681"/>
    </row>
    <row r="19" spans="1:23" s="224" customFormat="1" ht="13.5" customHeight="1">
      <c r="A19" s="225">
        <v>9</v>
      </c>
      <c r="B19" s="217"/>
      <c r="C19" s="241" t="s">
        <v>2634</v>
      </c>
      <c r="D19" s="241"/>
      <c r="E19" s="241"/>
      <c r="F19" s="241"/>
      <c r="G19" s="241"/>
      <c r="H19" s="677" t="s">
        <v>2160</v>
      </c>
      <c r="I19" s="678"/>
      <c r="J19" s="678" t="s">
        <v>2161</v>
      </c>
      <c r="K19" s="677" t="s">
        <v>817</v>
      </c>
      <c r="L19" s="680"/>
      <c r="M19" s="677" t="s">
        <v>863</v>
      </c>
      <c r="N19" s="681"/>
      <c r="O19" s="677"/>
      <c r="P19" s="682"/>
      <c r="Q19" s="682" t="s">
        <v>864</v>
      </c>
      <c r="R19" s="232"/>
      <c r="S19" s="683"/>
      <c r="T19" s="677"/>
      <c r="U19" s="684"/>
      <c r="V19" s="677"/>
      <c r="W19" s="681"/>
    </row>
    <row r="20" spans="1:23" s="224" customFormat="1" ht="13.5" customHeight="1">
      <c r="A20" s="225">
        <v>10</v>
      </c>
      <c r="B20" s="217"/>
      <c r="C20" s="241" t="s">
        <v>2636</v>
      </c>
      <c r="D20" s="241"/>
      <c r="E20" s="241"/>
      <c r="F20" s="241"/>
      <c r="G20" s="241"/>
      <c r="H20" s="677" t="s">
        <v>2163</v>
      </c>
      <c r="I20" s="678"/>
      <c r="J20" s="678" t="s">
        <v>2164</v>
      </c>
      <c r="K20" s="677" t="s">
        <v>817</v>
      </c>
      <c r="L20" s="680"/>
      <c r="M20" s="677" t="s">
        <v>863</v>
      </c>
      <c r="N20" s="681"/>
      <c r="O20" s="677"/>
      <c r="P20" s="682"/>
      <c r="Q20" s="682" t="s">
        <v>864</v>
      </c>
      <c r="R20" s="232"/>
      <c r="S20" s="683"/>
      <c r="T20" s="677"/>
      <c r="U20" s="684"/>
      <c r="V20" s="677"/>
      <c r="W20" s="681"/>
    </row>
    <row r="21" spans="1:23" s="224" customFormat="1" ht="13.5" customHeight="1">
      <c r="A21" s="225">
        <v>11</v>
      </c>
      <c r="B21" s="217"/>
      <c r="C21" s="241" t="s">
        <v>2165</v>
      </c>
      <c r="D21" s="241"/>
      <c r="E21" s="241"/>
      <c r="F21" s="241"/>
      <c r="G21" s="241"/>
      <c r="H21" s="677"/>
      <c r="I21" s="678"/>
      <c r="J21" s="678" t="s">
        <v>2166</v>
      </c>
      <c r="K21" s="677" t="s">
        <v>817</v>
      </c>
      <c r="L21" s="680"/>
      <c r="M21" s="677" t="s">
        <v>863</v>
      </c>
      <c r="N21" s="681"/>
      <c r="O21" s="677"/>
      <c r="P21" s="682"/>
      <c r="Q21" s="682" t="s">
        <v>864</v>
      </c>
      <c r="R21" s="232"/>
      <c r="S21" s="683"/>
      <c r="T21" s="677"/>
      <c r="U21" s="684"/>
      <c r="V21" s="677"/>
      <c r="W21" s="681"/>
    </row>
    <row r="22" spans="1:23" s="224" customFormat="1" ht="13.5" customHeight="1">
      <c r="A22" s="225">
        <v>12</v>
      </c>
      <c r="B22" s="217"/>
      <c r="C22" s="241" t="s">
        <v>2167</v>
      </c>
      <c r="D22" s="241"/>
      <c r="E22" s="241"/>
      <c r="F22" s="241"/>
      <c r="G22" s="241"/>
      <c r="H22" s="677" t="s">
        <v>2168</v>
      </c>
      <c r="I22" s="678"/>
      <c r="J22" s="678" t="s">
        <v>2169</v>
      </c>
      <c r="K22" s="677" t="s">
        <v>817</v>
      </c>
      <c r="L22" s="680"/>
      <c r="M22" s="677" t="s">
        <v>863</v>
      </c>
      <c r="N22" s="681"/>
      <c r="O22" s="677"/>
      <c r="P22" s="682"/>
      <c r="Q22" s="682" t="s">
        <v>864</v>
      </c>
      <c r="R22" s="232"/>
      <c r="S22" s="683"/>
      <c r="T22" s="677"/>
      <c r="U22" s="684"/>
      <c r="V22" s="677"/>
      <c r="W22" s="681"/>
    </row>
    <row r="23" spans="1:23" s="224" customFormat="1" ht="13.5" customHeight="1">
      <c r="A23" s="225">
        <v>13</v>
      </c>
      <c r="B23" s="217"/>
      <c r="C23" s="241" t="s">
        <v>2170</v>
      </c>
      <c r="D23" s="241"/>
      <c r="E23" s="241"/>
      <c r="F23" s="241"/>
      <c r="G23" s="241"/>
      <c r="H23" s="677" t="s">
        <v>2170</v>
      </c>
      <c r="I23" s="678"/>
      <c r="J23" s="678" t="s">
        <v>2171</v>
      </c>
      <c r="K23" s="677" t="s">
        <v>817</v>
      </c>
      <c r="L23" s="680"/>
      <c r="M23" s="677" t="s">
        <v>863</v>
      </c>
      <c r="N23" s="681"/>
      <c r="O23" s="677"/>
      <c r="P23" s="682"/>
      <c r="Q23" s="682" t="s">
        <v>864</v>
      </c>
      <c r="R23" s="232"/>
      <c r="S23" s="683"/>
      <c r="T23" s="677"/>
      <c r="U23" s="684"/>
      <c r="V23" s="677"/>
      <c r="W23" s="681"/>
    </row>
    <row r="24" spans="1:23" s="224" customFormat="1" ht="13.5" customHeight="1">
      <c r="A24" s="225">
        <v>14</v>
      </c>
      <c r="B24" s="217"/>
      <c r="C24" s="241" t="s">
        <v>2172</v>
      </c>
      <c r="D24" s="241"/>
      <c r="E24" s="241"/>
      <c r="F24" s="241"/>
      <c r="G24" s="241"/>
      <c r="H24" s="677" t="s">
        <v>2172</v>
      </c>
      <c r="I24" s="678"/>
      <c r="J24" s="678" t="s">
        <v>2173</v>
      </c>
      <c r="K24" s="677" t="s">
        <v>817</v>
      </c>
      <c r="L24" s="680"/>
      <c r="M24" s="677" t="s">
        <v>863</v>
      </c>
      <c r="N24" s="681"/>
      <c r="O24" s="677"/>
      <c r="P24" s="682"/>
      <c r="Q24" s="682" t="s">
        <v>864</v>
      </c>
      <c r="R24" s="232"/>
      <c r="S24" s="683"/>
      <c r="T24" s="677"/>
      <c r="U24" s="684"/>
      <c r="V24" s="677"/>
      <c r="W24" s="681"/>
    </row>
    <row r="25" spans="1:23" s="224" customFormat="1" ht="13.5" customHeight="1">
      <c r="A25" s="225">
        <v>15</v>
      </c>
      <c r="B25" s="217"/>
      <c r="C25" s="241" t="s">
        <v>2174</v>
      </c>
      <c r="D25" s="241"/>
      <c r="E25" s="241"/>
      <c r="F25" s="241"/>
      <c r="G25" s="241"/>
      <c r="H25" s="677" t="s">
        <v>2175</v>
      </c>
      <c r="I25" s="678"/>
      <c r="J25" s="678" t="s">
        <v>2176</v>
      </c>
      <c r="K25" s="677" t="s">
        <v>817</v>
      </c>
      <c r="L25" s="680" t="s">
        <v>864</v>
      </c>
      <c r="M25" s="243" t="s">
        <v>2176</v>
      </c>
      <c r="N25" s="681"/>
      <c r="O25" s="677"/>
      <c r="P25" s="682"/>
      <c r="Q25" s="682" t="s">
        <v>864</v>
      </c>
      <c r="R25" s="232"/>
      <c r="S25" s="683"/>
      <c r="T25" s="677"/>
      <c r="U25" s="684"/>
      <c r="V25" s="677"/>
      <c r="W25" s="681"/>
    </row>
    <row r="26" spans="1:23" s="224" customFormat="1" ht="13.5" customHeight="1">
      <c r="A26" s="225">
        <v>16</v>
      </c>
      <c r="B26" s="217"/>
      <c r="C26" s="241"/>
      <c r="D26" s="241" t="s">
        <v>1102</v>
      </c>
      <c r="E26" s="241"/>
      <c r="F26" s="241"/>
      <c r="G26" s="241"/>
      <c r="H26" s="677" t="s">
        <v>2177</v>
      </c>
      <c r="I26" s="678"/>
      <c r="J26" s="678" t="s">
        <v>1575</v>
      </c>
      <c r="K26" s="677" t="s">
        <v>817</v>
      </c>
      <c r="L26" s="680"/>
      <c r="M26" s="677" t="s">
        <v>863</v>
      </c>
      <c r="N26" s="681" t="s">
        <v>864</v>
      </c>
      <c r="O26" s="677" t="s">
        <v>2178</v>
      </c>
      <c r="P26" s="682"/>
      <c r="Q26" s="682" t="s">
        <v>864</v>
      </c>
      <c r="R26" s="232"/>
      <c r="S26" s="683" t="s">
        <v>2179</v>
      </c>
      <c r="T26" s="677"/>
      <c r="U26" s="684"/>
      <c r="V26" s="677"/>
      <c r="W26" s="681"/>
    </row>
    <row r="27" spans="1:23" s="224" customFormat="1" ht="13.5" customHeight="1">
      <c r="A27" s="225">
        <v>17</v>
      </c>
      <c r="B27" s="217"/>
      <c r="C27" s="241"/>
      <c r="D27" s="241" t="s">
        <v>1104</v>
      </c>
      <c r="E27" s="241"/>
      <c r="F27" s="241"/>
      <c r="G27" s="241"/>
      <c r="H27" s="677" t="s">
        <v>2180</v>
      </c>
      <c r="I27" s="678"/>
      <c r="J27" s="678" t="s">
        <v>871</v>
      </c>
      <c r="K27" s="677" t="s">
        <v>817</v>
      </c>
      <c r="L27" s="680"/>
      <c r="M27" s="677" t="s">
        <v>863</v>
      </c>
      <c r="N27" s="681"/>
      <c r="O27" s="677"/>
      <c r="P27" s="682"/>
      <c r="Q27" s="682" t="s">
        <v>864</v>
      </c>
      <c r="R27" s="232"/>
      <c r="S27" s="683"/>
      <c r="T27" s="677"/>
      <c r="U27" s="684"/>
      <c r="V27" s="677"/>
      <c r="W27" s="681"/>
    </row>
    <row r="28" spans="1:23" s="224" customFormat="1" ht="13.5" customHeight="1">
      <c r="A28" s="225">
        <v>18</v>
      </c>
      <c r="B28" s="217"/>
      <c r="C28" s="217" t="s">
        <v>2181</v>
      </c>
      <c r="D28" s="241"/>
      <c r="E28" s="241"/>
      <c r="F28" s="241"/>
      <c r="G28" s="241"/>
      <c r="H28" s="677"/>
      <c r="I28" s="678"/>
      <c r="J28" s="678" t="s">
        <v>2182</v>
      </c>
      <c r="K28" s="677" t="s">
        <v>817</v>
      </c>
      <c r="L28" s="680" t="s">
        <v>864</v>
      </c>
      <c r="M28" s="243" t="s">
        <v>2182</v>
      </c>
      <c r="N28" s="681"/>
      <c r="O28" s="677"/>
      <c r="P28" s="682"/>
      <c r="Q28" s="682" t="s">
        <v>864</v>
      </c>
      <c r="R28" s="232"/>
      <c r="S28" s="683"/>
      <c r="T28" s="677"/>
      <c r="U28" s="684"/>
      <c r="V28" s="677"/>
      <c r="W28" s="681"/>
    </row>
    <row r="29" spans="1:23" s="224" customFormat="1" ht="13.5" customHeight="1">
      <c r="A29" s="225">
        <v>19</v>
      </c>
      <c r="B29" s="217"/>
      <c r="C29" s="217"/>
      <c r="D29" s="241" t="s">
        <v>2183</v>
      </c>
      <c r="E29" s="241"/>
      <c r="F29" s="241"/>
      <c r="G29" s="241"/>
      <c r="H29" s="677"/>
      <c r="I29" s="678"/>
      <c r="J29" s="678" t="s">
        <v>2150</v>
      </c>
      <c r="K29" s="677" t="s">
        <v>817</v>
      </c>
      <c r="L29" s="680"/>
      <c r="M29" s="677" t="s">
        <v>879</v>
      </c>
      <c r="N29" s="681"/>
      <c r="O29" s="677" t="s">
        <v>932</v>
      </c>
      <c r="P29" s="682"/>
      <c r="Q29" s="682" t="s">
        <v>864</v>
      </c>
      <c r="R29" s="232"/>
      <c r="S29" s="683"/>
      <c r="T29" s="677"/>
      <c r="U29" s="684"/>
      <c r="V29" s="677"/>
      <c r="W29" s="681"/>
    </row>
    <row r="30" spans="1:23" s="224" customFormat="1" ht="13.5" customHeight="1">
      <c r="A30" s="225">
        <v>20</v>
      </c>
      <c r="B30" s="217"/>
      <c r="C30" s="217"/>
      <c r="D30" s="241" t="s">
        <v>2184</v>
      </c>
      <c r="E30" s="241"/>
      <c r="F30" s="241"/>
      <c r="G30" s="241"/>
      <c r="H30" s="677" t="s">
        <v>2185</v>
      </c>
      <c r="I30" s="678"/>
      <c r="J30" s="678" t="s">
        <v>888</v>
      </c>
      <c r="K30" s="677" t="s">
        <v>817</v>
      </c>
      <c r="L30" s="680"/>
      <c r="M30" s="677" t="s">
        <v>863</v>
      </c>
      <c r="N30" s="681" t="s">
        <v>864</v>
      </c>
      <c r="O30" s="677" t="s">
        <v>2186</v>
      </c>
      <c r="P30" s="682"/>
      <c r="Q30" s="682" t="s">
        <v>864</v>
      </c>
      <c r="R30" s="232"/>
      <c r="S30" s="683" t="s">
        <v>2179</v>
      </c>
      <c r="T30" s="677"/>
      <c r="U30" s="684"/>
      <c r="V30" s="677"/>
      <c r="W30" s="681"/>
    </row>
    <row r="31" spans="1:23" s="224" customFormat="1" ht="13.5" customHeight="1">
      <c r="A31" s="225">
        <v>21</v>
      </c>
      <c r="B31" s="217"/>
      <c r="C31" s="217"/>
      <c r="D31" s="241" t="s">
        <v>2187</v>
      </c>
      <c r="E31" s="241"/>
      <c r="F31" s="241"/>
      <c r="G31" s="241"/>
      <c r="H31" s="677" t="s">
        <v>2188</v>
      </c>
      <c r="I31" s="678"/>
      <c r="J31" s="678" t="s">
        <v>2189</v>
      </c>
      <c r="K31" s="677" t="s">
        <v>817</v>
      </c>
      <c r="L31" s="680"/>
      <c r="M31" s="677" t="s">
        <v>863</v>
      </c>
      <c r="N31" s="681" t="s">
        <v>864</v>
      </c>
      <c r="O31" s="677" t="s">
        <v>2190</v>
      </c>
      <c r="P31" s="682"/>
      <c r="Q31" s="682" t="s">
        <v>864</v>
      </c>
      <c r="R31" s="232"/>
      <c r="S31" s="683"/>
      <c r="T31" s="677"/>
      <c r="U31" s="684"/>
      <c r="V31" s="677"/>
      <c r="W31" s="681"/>
    </row>
    <row r="32" spans="1:23" s="224" customFormat="1" ht="13.5" customHeight="1">
      <c r="A32" s="225">
        <v>22</v>
      </c>
      <c r="B32" s="217"/>
      <c r="C32" s="679" t="s">
        <v>1259</v>
      </c>
      <c r="D32" s="241"/>
      <c r="E32" s="241"/>
      <c r="F32" s="241"/>
      <c r="G32" s="241"/>
      <c r="H32" s="677" t="s">
        <v>2191</v>
      </c>
      <c r="I32" s="678"/>
      <c r="J32" s="678" t="s">
        <v>1264</v>
      </c>
      <c r="K32" s="677" t="s">
        <v>817</v>
      </c>
      <c r="L32" s="680" t="s">
        <v>864</v>
      </c>
      <c r="M32" s="677" t="s">
        <v>1264</v>
      </c>
      <c r="N32" s="681"/>
      <c r="O32" s="677"/>
      <c r="P32" s="682"/>
      <c r="Q32" s="682" t="s">
        <v>864</v>
      </c>
      <c r="R32" s="232"/>
      <c r="S32" s="683"/>
      <c r="T32" s="677"/>
      <c r="U32" s="684"/>
      <c r="V32" s="677"/>
      <c r="W32" s="681"/>
    </row>
    <row r="33" spans="1:23" s="224" customFormat="1" ht="13.5" customHeight="1">
      <c r="A33" s="225">
        <v>23</v>
      </c>
      <c r="B33" s="217"/>
      <c r="C33" s="241"/>
      <c r="D33" s="241" t="s">
        <v>1266</v>
      </c>
      <c r="E33" s="241"/>
      <c r="F33" s="241"/>
      <c r="G33" s="241"/>
      <c r="H33" s="677" t="s">
        <v>2192</v>
      </c>
      <c r="I33" s="678" t="s">
        <v>1268</v>
      </c>
      <c r="J33" s="678" t="s">
        <v>970</v>
      </c>
      <c r="K33" s="677" t="s">
        <v>817</v>
      </c>
      <c r="L33" s="680"/>
      <c r="M33" s="677" t="s">
        <v>863</v>
      </c>
      <c r="N33" s="681" t="s">
        <v>864</v>
      </c>
      <c r="O33" s="677" t="s">
        <v>1269</v>
      </c>
      <c r="P33" s="682"/>
      <c r="Q33" s="682" t="s">
        <v>864</v>
      </c>
      <c r="R33" s="232"/>
      <c r="S33" s="683"/>
      <c r="T33" s="677"/>
      <c r="U33" s="684"/>
      <c r="V33" s="677"/>
      <c r="W33" s="681"/>
    </row>
    <row r="34" spans="1:23" s="224" customFormat="1" ht="13.5" customHeight="1">
      <c r="A34" s="225">
        <v>24</v>
      </c>
      <c r="B34" s="217"/>
      <c r="D34" s="224" t="s">
        <v>1271</v>
      </c>
      <c r="F34" s="225"/>
      <c r="G34" s="241"/>
      <c r="H34" s="677" t="s">
        <v>2193</v>
      </c>
      <c r="I34" s="273" t="s">
        <v>1273</v>
      </c>
      <c r="J34" s="678" t="s">
        <v>1013</v>
      </c>
      <c r="K34" s="677" t="s">
        <v>817</v>
      </c>
      <c r="L34" s="680"/>
      <c r="M34" s="677" t="s">
        <v>863</v>
      </c>
      <c r="N34" s="277"/>
      <c r="O34" s="677"/>
      <c r="P34" s="682"/>
      <c r="Q34" s="682" t="s">
        <v>864</v>
      </c>
      <c r="R34" s="232"/>
      <c r="S34" s="683"/>
      <c r="T34" s="677"/>
      <c r="U34" s="684"/>
      <c r="V34" s="677"/>
      <c r="W34" s="681"/>
    </row>
    <row r="35" spans="1:23" s="224" customFormat="1" ht="13.5" customHeight="1">
      <c r="A35" s="225">
        <v>25</v>
      </c>
      <c r="B35" s="217"/>
      <c r="C35" s="679" t="s">
        <v>12</v>
      </c>
      <c r="D35" s="241"/>
      <c r="E35" s="241"/>
      <c r="F35" s="241"/>
      <c r="G35" s="241"/>
      <c r="H35" s="677" t="s">
        <v>2194</v>
      </c>
      <c r="I35" s="678"/>
      <c r="J35" s="678" t="s">
        <v>939</v>
      </c>
      <c r="K35" s="677" t="s">
        <v>823</v>
      </c>
      <c r="L35" s="680"/>
      <c r="M35" s="677" t="s">
        <v>863</v>
      </c>
      <c r="N35" s="681"/>
      <c r="O35" s="677"/>
      <c r="P35" s="677"/>
      <c r="Q35" s="681" t="s">
        <v>864</v>
      </c>
      <c r="R35" s="232"/>
      <c r="S35" s="683"/>
      <c r="T35" s="677"/>
      <c r="U35" s="684"/>
      <c r="V35" s="677"/>
      <c r="W35" s="681"/>
    </row>
    <row r="82" spans="1:23" s="224" customFormat="1" ht="13.5" customHeight="1">
      <c r="A82" s="225"/>
      <c r="B82" s="217"/>
      <c r="C82" s="722"/>
      <c r="D82" s="241"/>
      <c r="E82" s="241"/>
      <c r="F82" s="241"/>
      <c r="G82" s="241"/>
      <c r="H82" s="712"/>
      <c r="I82" s="713"/>
      <c r="J82" s="713"/>
      <c r="K82" s="712"/>
      <c r="L82" s="714"/>
      <c r="M82" s="712"/>
      <c r="N82" s="715"/>
      <c r="O82" s="712"/>
      <c r="P82" s="716"/>
      <c r="Q82" s="716"/>
      <c r="R82" s="232"/>
      <c r="S82" s="717"/>
      <c r="T82" s="712"/>
      <c r="U82" s="718"/>
      <c r="V82" s="712"/>
      <c r="W82" s="715"/>
    </row>
    <row r="83" spans="1:23" s="224" customFormat="1" ht="13.5" customHeight="1">
      <c r="A83" s="225"/>
      <c r="B83" s="217"/>
      <c r="C83" s="722"/>
      <c r="D83" s="241"/>
      <c r="E83" s="241"/>
      <c r="F83" s="241"/>
      <c r="G83" s="241"/>
      <c r="H83" s="712"/>
      <c r="I83" s="713"/>
      <c r="J83" s="713"/>
      <c r="K83" s="712"/>
      <c r="L83" s="714"/>
      <c r="M83" s="712"/>
      <c r="N83" s="715"/>
      <c r="O83" s="712"/>
      <c r="P83" s="716"/>
      <c r="Q83" s="716"/>
      <c r="R83" s="232"/>
      <c r="S83" s="717"/>
      <c r="T83" s="712"/>
      <c r="U83" s="718"/>
      <c r="V83" s="712"/>
      <c r="W83" s="715"/>
    </row>
    <row r="84" spans="1:23" s="224" customFormat="1" ht="13.5" customHeight="1">
      <c r="A84" s="225"/>
      <c r="B84" s="217"/>
      <c r="C84" s="722"/>
      <c r="D84" s="241"/>
      <c r="E84" s="241"/>
      <c r="F84" s="241"/>
      <c r="G84" s="241"/>
      <c r="H84" s="712"/>
      <c r="I84" s="713"/>
      <c r="J84" s="713"/>
      <c r="K84" s="712"/>
      <c r="L84" s="714"/>
      <c r="M84" s="712"/>
      <c r="N84" s="715"/>
      <c r="O84" s="712"/>
      <c r="P84" s="716"/>
      <c r="Q84" s="716"/>
      <c r="R84" s="232"/>
      <c r="S84" s="717"/>
      <c r="T84" s="712"/>
      <c r="U84" s="718"/>
      <c r="V84" s="712"/>
      <c r="W84" s="715"/>
    </row>
    <row r="85" spans="1:23" s="224" customFormat="1" ht="13.5" customHeight="1">
      <c r="A85" s="225"/>
      <c r="B85" s="217"/>
      <c r="C85" s="722"/>
      <c r="D85" s="241"/>
      <c r="E85" s="241"/>
      <c r="F85" s="241"/>
      <c r="G85" s="241"/>
      <c r="H85" s="712"/>
      <c r="I85" s="713"/>
      <c r="J85" s="713"/>
      <c r="K85" s="712"/>
      <c r="L85" s="714"/>
      <c r="M85" s="712"/>
      <c r="N85" s="715"/>
      <c r="O85" s="712"/>
      <c r="P85" s="716"/>
      <c r="Q85" s="716"/>
      <c r="R85" s="232"/>
      <c r="S85" s="717"/>
      <c r="T85" s="712"/>
      <c r="U85" s="718"/>
      <c r="V85" s="712"/>
      <c r="W85" s="715"/>
    </row>
    <row r="86" spans="1:23" s="224" customFormat="1" ht="13.5" customHeight="1">
      <c r="A86" s="225"/>
      <c r="B86" s="217"/>
      <c r="C86" s="722"/>
      <c r="D86" s="241"/>
      <c r="E86" s="241"/>
      <c r="F86" s="241"/>
      <c r="G86" s="241"/>
      <c r="H86" s="712"/>
      <c r="I86" s="713"/>
      <c r="J86" s="713"/>
      <c r="K86" s="712"/>
      <c r="L86" s="714"/>
      <c r="M86" s="712"/>
      <c r="N86" s="715"/>
      <c r="O86" s="712"/>
      <c r="P86" s="716"/>
      <c r="Q86" s="716"/>
      <c r="R86" s="232"/>
      <c r="S86" s="717"/>
      <c r="T86" s="712"/>
      <c r="U86" s="718"/>
      <c r="V86" s="712"/>
      <c r="W86" s="715"/>
    </row>
    <row r="87" spans="1:23" s="224" customFormat="1" ht="13.5" customHeight="1">
      <c r="A87" s="225"/>
      <c r="B87" s="217"/>
      <c r="C87" s="722"/>
      <c r="D87" s="241"/>
      <c r="E87" s="241"/>
      <c r="F87" s="241"/>
      <c r="G87" s="241"/>
      <c r="H87" s="712"/>
      <c r="I87" s="713"/>
      <c r="J87" s="713"/>
      <c r="K87" s="712"/>
      <c r="L87" s="714"/>
      <c r="M87" s="712"/>
      <c r="N87" s="715"/>
      <c r="O87" s="712"/>
      <c r="P87" s="716"/>
      <c r="Q87" s="716"/>
      <c r="R87" s="232"/>
      <c r="S87" s="717"/>
      <c r="T87" s="712"/>
      <c r="U87" s="718"/>
      <c r="V87" s="712"/>
      <c r="W87" s="715"/>
    </row>
    <row r="88" spans="1:23" s="224" customFormat="1" ht="13.5" customHeight="1">
      <c r="A88" s="225"/>
      <c r="B88" s="217"/>
      <c r="C88" s="722"/>
      <c r="D88" s="241"/>
      <c r="E88" s="241"/>
      <c r="F88" s="241"/>
      <c r="G88" s="241"/>
      <c r="H88" s="712"/>
      <c r="I88" s="713"/>
      <c r="J88" s="713"/>
      <c r="K88" s="712"/>
      <c r="L88" s="714"/>
      <c r="M88" s="712"/>
      <c r="N88" s="715"/>
      <c r="O88" s="712"/>
      <c r="P88" s="716"/>
      <c r="Q88" s="716"/>
      <c r="R88" s="232"/>
      <c r="S88" s="717"/>
      <c r="T88" s="712"/>
      <c r="U88" s="718"/>
      <c r="V88" s="712"/>
      <c r="W88" s="715"/>
    </row>
    <row r="89" spans="1:23" s="224" customFormat="1" ht="13.5" customHeight="1">
      <c r="A89" s="225"/>
      <c r="B89" s="217"/>
      <c r="C89" s="722"/>
      <c r="D89" s="241"/>
      <c r="E89" s="241"/>
      <c r="F89" s="241"/>
      <c r="G89" s="241"/>
      <c r="H89" s="712"/>
      <c r="I89" s="713"/>
      <c r="J89" s="713"/>
      <c r="K89" s="712"/>
      <c r="L89" s="714"/>
      <c r="M89" s="712"/>
      <c r="N89" s="715"/>
      <c r="O89" s="712"/>
      <c r="P89" s="716"/>
      <c r="Q89" s="716"/>
      <c r="R89" s="232"/>
      <c r="S89" s="717"/>
      <c r="T89" s="712"/>
      <c r="U89" s="718"/>
      <c r="V89" s="712"/>
      <c r="W89" s="715"/>
    </row>
    <row r="90" spans="1:23" s="224" customFormat="1" ht="13.5" customHeight="1">
      <c r="A90" s="225"/>
      <c r="B90" s="217"/>
      <c r="C90" s="722"/>
      <c r="D90" s="241"/>
      <c r="E90" s="241"/>
      <c r="F90" s="241"/>
      <c r="G90" s="241"/>
      <c r="H90" s="712"/>
      <c r="I90" s="713"/>
      <c r="J90" s="713"/>
      <c r="K90" s="712"/>
      <c r="L90" s="714"/>
      <c r="M90" s="712"/>
      <c r="N90" s="715"/>
      <c r="O90" s="712"/>
      <c r="P90" s="716"/>
      <c r="Q90" s="716"/>
      <c r="R90" s="232"/>
      <c r="S90" s="717"/>
      <c r="T90" s="712"/>
      <c r="U90" s="718"/>
      <c r="V90" s="712"/>
      <c r="W90" s="715"/>
    </row>
    <row r="91" spans="1:23" s="224" customFormat="1" ht="13.5" customHeight="1">
      <c r="A91" s="225"/>
      <c r="B91" s="217"/>
      <c r="C91" s="722"/>
      <c r="D91" s="241"/>
      <c r="E91" s="241"/>
      <c r="F91" s="241"/>
      <c r="G91" s="241"/>
      <c r="H91" s="712"/>
      <c r="I91" s="713"/>
      <c r="J91" s="713"/>
      <c r="K91" s="712"/>
      <c r="L91" s="714"/>
      <c r="M91" s="712"/>
      <c r="N91" s="715"/>
      <c r="O91" s="712"/>
      <c r="P91" s="716"/>
      <c r="Q91" s="716"/>
      <c r="R91" s="232"/>
      <c r="S91" s="717"/>
      <c r="T91" s="712"/>
      <c r="U91" s="718"/>
      <c r="V91" s="712"/>
      <c r="W91" s="715"/>
    </row>
    <row r="92" spans="1:23" s="224" customFormat="1" ht="13.5" customHeight="1">
      <c r="A92" s="225"/>
      <c r="B92" s="217"/>
      <c r="C92" s="722"/>
      <c r="D92" s="241"/>
      <c r="E92" s="241"/>
      <c r="F92" s="241"/>
      <c r="G92" s="241"/>
      <c r="H92" s="712"/>
      <c r="I92" s="713"/>
      <c r="J92" s="713"/>
      <c r="K92" s="712"/>
      <c r="L92" s="714"/>
      <c r="M92" s="712"/>
      <c r="N92" s="715"/>
      <c r="O92" s="712"/>
      <c r="P92" s="716"/>
      <c r="Q92" s="716"/>
      <c r="R92" s="232"/>
      <c r="S92" s="717"/>
      <c r="T92" s="712"/>
      <c r="U92" s="718"/>
      <c r="V92" s="712"/>
      <c r="W92" s="715"/>
    </row>
    <row r="93" spans="1:23" s="224" customFormat="1" ht="13.5" customHeight="1">
      <c r="A93" s="225"/>
      <c r="B93" s="217"/>
      <c r="C93" s="722"/>
      <c r="D93" s="241"/>
      <c r="E93" s="241"/>
      <c r="F93" s="241"/>
      <c r="G93" s="241"/>
      <c r="H93" s="712"/>
      <c r="I93" s="713"/>
      <c r="J93" s="713"/>
      <c r="K93" s="712"/>
      <c r="L93" s="714"/>
      <c r="M93" s="712"/>
      <c r="N93" s="715"/>
      <c r="O93" s="712"/>
      <c r="P93" s="716"/>
      <c r="Q93" s="716"/>
      <c r="R93" s="232"/>
      <c r="S93" s="717"/>
      <c r="T93" s="712"/>
      <c r="U93" s="718"/>
      <c r="V93" s="712"/>
      <c r="W93" s="715"/>
    </row>
    <row r="94" spans="1:23" s="224" customFormat="1" ht="13.5" customHeight="1">
      <c r="A94" s="225"/>
      <c r="B94" s="217"/>
      <c r="C94" s="722"/>
      <c r="D94" s="241"/>
      <c r="E94" s="241"/>
      <c r="F94" s="241"/>
      <c r="G94" s="241"/>
      <c r="H94" s="712"/>
      <c r="I94" s="713"/>
      <c r="J94" s="713"/>
      <c r="K94" s="712"/>
      <c r="L94" s="714"/>
      <c r="M94" s="712"/>
      <c r="N94" s="715"/>
      <c r="O94" s="712"/>
      <c r="P94" s="716"/>
      <c r="Q94" s="716"/>
      <c r="R94" s="232"/>
      <c r="S94" s="717"/>
      <c r="T94" s="712"/>
      <c r="U94" s="718"/>
      <c r="V94" s="712"/>
      <c r="W94" s="715"/>
    </row>
    <row r="95" spans="1:23" s="224" customFormat="1" ht="13.5" customHeight="1">
      <c r="A95" s="225"/>
      <c r="B95" s="217"/>
      <c r="C95" s="722"/>
      <c r="D95" s="241"/>
      <c r="E95" s="241"/>
      <c r="F95" s="241"/>
      <c r="G95" s="241"/>
      <c r="H95" s="712"/>
      <c r="I95" s="713"/>
      <c r="J95" s="713"/>
      <c r="K95" s="712"/>
      <c r="L95" s="714"/>
      <c r="M95" s="712"/>
      <c r="N95" s="715"/>
      <c r="O95" s="712"/>
      <c r="P95" s="716"/>
      <c r="Q95" s="716"/>
      <c r="R95" s="232"/>
      <c r="S95" s="717"/>
      <c r="T95" s="712"/>
      <c r="U95" s="718"/>
      <c r="V95" s="712"/>
      <c r="W95" s="715"/>
    </row>
    <row r="96" spans="1:23" s="224" customFormat="1" ht="13.5" customHeight="1">
      <c r="A96" s="225"/>
      <c r="B96" s="217"/>
      <c r="C96" s="722"/>
      <c r="D96" s="241"/>
      <c r="E96" s="241"/>
      <c r="F96" s="241"/>
      <c r="G96" s="241"/>
      <c r="H96" s="712"/>
      <c r="I96" s="713"/>
      <c r="J96" s="713"/>
      <c r="K96" s="712"/>
      <c r="L96" s="714"/>
      <c r="M96" s="712"/>
      <c r="N96" s="715"/>
      <c r="O96" s="712"/>
      <c r="P96" s="716"/>
      <c r="Q96" s="716"/>
      <c r="R96" s="232"/>
      <c r="S96" s="717"/>
      <c r="T96" s="712"/>
      <c r="U96" s="718"/>
      <c r="V96" s="712"/>
      <c r="W96" s="715"/>
    </row>
    <row r="97" spans="1:1009" s="224" customFormat="1" ht="13.5" customHeight="1">
      <c r="A97" s="225"/>
      <c r="B97" s="217"/>
      <c r="C97" s="722"/>
      <c r="D97" s="241"/>
      <c r="E97" s="241"/>
      <c r="F97" s="241"/>
      <c r="G97" s="241"/>
      <c r="H97" s="712"/>
      <c r="I97" s="713"/>
      <c r="J97" s="713"/>
      <c r="K97" s="712"/>
      <c r="L97" s="714"/>
      <c r="M97" s="712"/>
      <c r="N97" s="715"/>
      <c r="O97" s="712"/>
      <c r="P97" s="716"/>
      <c r="Q97" s="716"/>
      <c r="R97" s="232"/>
      <c r="S97" s="717"/>
      <c r="T97" s="712"/>
      <c r="U97" s="718"/>
      <c r="V97" s="712"/>
      <c r="W97" s="715"/>
    </row>
    <row r="98" spans="1:1009" s="224" customFormat="1" ht="13.5" customHeight="1">
      <c r="A98" s="225"/>
      <c r="B98" s="217"/>
      <c r="C98" s="722"/>
      <c r="D98" s="241"/>
      <c r="E98" s="241"/>
      <c r="F98" s="241"/>
      <c r="G98" s="241"/>
      <c r="H98" s="712"/>
      <c r="I98" s="713"/>
      <c r="J98" s="713"/>
      <c r="K98" s="712"/>
      <c r="L98" s="714"/>
      <c r="M98" s="712"/>
      <c r="N98" s="715"/>
      <c r="O98" s="712"/>
      <c r="P98" s="716"/>
      <c r="Q98" s="716"/>
      <c r="R98" s="232"/>
      <c r="S98" s="717"/>
      <c r="T98" s="712"/>
      <c r="U98" s="718"/>
      <c r="V98" s="712"/>
      <c r="W98" s="715"/>
    </row>
    <row r="99" spans="1:1009" s="224" customFormat="1" ht="13.5" customHeight="1">
      <c r="A99" s="225"/>
      <c r="B99" s="217"/>
      <c r="C99" s="722"/>
      <c r="D99" s="241"/>
      <c r="E99" s="241"/>
      <c r="F99" s="241"/>
      <c r="G99" s="241"/>
      <c r="H99" s="712"/>
      <c r="I99" s="713"/>
      <c r="J99" s="713"/>
      <c r="K99" s="712"/>
      <c r="L99" s="714"/>
      <c r="M99" s="712"/>
      <c r="N99" s="715"/>
      <c r="O99" s="712"/>
      <c r="P99" s="716"/>
      <c r="Q99" s="716"/>
      <c r="R99" s="232"/>
      <c r="S99" s="717"/>
      <c r="T99" s="712"/>
      <c r="U99" s="718"/>
      <c r="V99" s="712"/>
      <c r="W99" s="715"/>
    </row>
    <row r="100" spans="1:1009" s="224" customFormat="1" ht="13.5" customHeight="1">
      <c r="A100" s="225"/>
      <c r="B100" s="217"/>
      <c r="C100" s="722"/>
      <c r="D100" s="241"/>
      <c r="E100" s="241"/>
      <c r="F100" s="241"/>
      <c r="G100" s="241"/>
      <c r="H100" s="712"/>
      <c r="I100" s="713"/>
      <c r="J100" s="713"/>
      <c r="K100" s="712"/>
      <c r="L100" s="714"/>
      <c r="M100" s="712"/>
      <c r="N100" s="715"/>
      <c r="O100" s="712"/>
      <c r="P100" s="716"/>
      <c r="Q100" s="716"/>
      <c r="R100" s="232"/>
      <c r="S100" s="717"/>
      <c r="T100" s="712"/>
      <c r="U100" s="718"/>
      <c r="V100" s="712"/>
      <c r="W100" s="715"/>
    </row>
    <row r="101" spans="1:1009" s="224" customFormat="1" ht="13.5" customHeight="1">
      <c r="A101" s="225"/>
      <c r="B101" s="217"/>
      <c r="C101" s="722"/>
      <c r="D101" s="241"/>
      <c r="E101" s="241"/>
      <c r="F101" s="241"/>
      <c r="G101" s="241"/>
      <c r="H101" s="712"/>
      <c r="I101" s="713"/>
      <c r="J101" s="713"/>
      <c r="K101" s="712"/>
      <c r="L101" s="714"/>
      <c r="M101" s="712"/>
      <c r="N101" s="715"/>
      <c r="O101" s="712"/>
      <c r="P101" s="716"/>
      <c r="Q101" s="716"/>
      <c r="R101" s="232"/>
      <c r="S101" s="717"/>
      <c r="T101" s="712"/>
      <c r="U101" s="718"/>
      <c r="V101" s="712"/>
      <c r="W101" s="715"/>
    </row>
    <row r="102" spans="1:1009" s="224" customFormat="1" ht="13.5" customHeight="1">
      <c r="A102" s="225"/>
      <c r="B102" s="217"/>
      <c r="C102" s="722"/>
      <c r="D102" s="241"/>
      <c r="E102" s="241"/>
      <c r="F102" s="241"/>
      <c r="G102" s="241"/>
      <c r="H102" s="712"/>
      <c r="I102" s="713"/>
      <c r="J102" s="713"/>
      <c r="K102" s="712"/>
      <c r="L102" s="714"/>
      <c r="M102" s="712"/>
      <c r="N102" s="715"/>
      <c r="O102" s="712"/>
      <c r="P102" s="716"/>
      <c r="Q102" s="716"/>
      <c r="R102" s="232"/>
      <c r="S102" s="717"/>
      <c r="T102" s="712"/>
      <c r="U102" s="718"/>
      <c r="V102" s="712"/>
      <c r="W102" s="715"/>
    </row>
    <row r="103" spans="1:1009" s="224" customFormat="1" ht="13.5" customHeight="1">
      <c r="A103" s="225"/>
      <c r="B103" s="217"/>
      <c r="C103" s="722"/>
      <c r="D103" s="241"/>
      <c r="E103" s="241"/>
      <c r="F103" s="241"/>
      <c r="G103" s="241"/>
      <c r="H103" s="712"/>
      <c r="I103" s="713"/>
      <c r="J103" s="713"/>
      <c r="K103" s="712"/>
      <c r="L103" s="714"/>
      <c r="M103" s="712"/>
      <c r="N103" s="715"/>
      <c r="O103" s="712"/>
      <c r="P103" s="716"/>
      <c r="Q103" s="716"/>
      <c r="R103" s="232"/>
      <c r="S103" s="717"/>
      <c r="T103" s="712"/>
      <c r="U103" s="718"/>
      <c r="V103" s="712"/>
      <c r="W103" s="715"/>
    </row>
    <row r="104" spans="1:1009" s="224" customFormat="1" ht="13.5" customHeight="1">
      <c r="A104" s="225"/>
      <c r="B104" s="217"/>
      <c r="C104" s="722"/>
      <c r="D104" s="241"/>
      <c r="E104" s="241"/>
      <c r="F104" s="241"/>
      <c r="G104" s="241"/>
      <c r="H104" s="712"/>
      <c r="I104" s="713"/>
      <c r="J104" s="713"/>
      <c r="K104" s="712"/>
      <c r="L104" s="714"/>
      <c r="M104" s="712"/>
      <c r="N104" s="715"/>
      <c r="O104" s="712"/>
      <c r="P104" s="716"/>
      <c r="Q104" s="716"/>
      <c r="R104" s="232"/>
      <c r="S104" s="717"/>
      <c r="T104" s="712"/>
      <c r="U104" s="718"/>
      <c r="V104" s="712"/>
      <c r="W104" s="715"/>
    </row>
    <row r="105" spans="1:1009" s="224" customFormat="1" ht="13.5" customHeight="1">
      <c r="A105" s="225"/>
      <c r="B105" s="217"/>
      <c r="C105" s="722"/>
      <c r="D105" s="241"/>
      <c r="E105" s="241"/>
      <c r="F105" s="241"/>
      <c r="G105" s="241"/>
      <c r="H105" s="712"/>
      <c r="I105" s="713"/>
      <c r="J105" s="713"/>
      <c r="K105" s="712"/>
      <c r="L105" s="714"/>
      <c r="M105" s="712"/>
      <c r="N105" s="715"/>
      <c r="O105" s="712"/>
      <c r="P105" s="716"/>
      <c r="Q105" s="716"/>
      <c r="R105" s="232"/>
      <c r="S105" s="717"/>
      <c r="T105" s="712"/>
      <c r="U105" s="718"/>
      <c r="V105" s="712"/>
      <c r="W105" s="715"/>
    </row>
    <row r="106" spans="1:1009" s="224" customFormat="1" ht="13.5" customHeight="1">
      <c r="A106" s="225"/>
      <c r="B106" s="217"/>
      <c r="C106" s="722"/>
      <c r="D106" s="241"/>
      <c r="E106" s="241"/>
      <c r="F106" s="241"/>
      <c r="G106" s="241"/>
      <c r="H106" s="712"/>
      <c r="I106" s="713"/>
      <c r="J106" s="713"/>
      <c r="K106" s="712"/>
      <c r="L106" s="714"/>
      <c r="M106" s="712"/>
      <c r="N106" s="715"/>
      <c r="O106" s="712"/>
      <c r="P106" s="716"/>
      <c r="Q106" s="716"/>
      <c r="R106" s="232"/>
      <c r="S106" s="717"/>
      <c r="T106" s="712"/>
      <c r="U106" s="718"/>
      <c r="V106" s="712"/>
      <c r="W106" s="715"/>
    </row>
    <row r="107" spans="1:1009" s="224" customFormat="1" ht="13.5" customHeight="1">
      <c r="A107" s="225"/>
      <c r="B107" s="217"/>
      <c r="C107" s="722"/>
      <c r="D107" s="241"/>
      <c r="E107" s="241"/>
      <c r="F107" s="241"/>
      <c r="G107" s="241"/>
      <c r="H107" s="712"/>
      <c r="I107" s="713"/>
      <c r="J107" s="713"/>
      <c r="K107" s="712"/>
      <c r="L107" s="714"/>
      <c r="M107" s="712"/>
      <c r="N107" s="715"/>
      <c r="O107" s="712"/>
      <c r="P107" s="716"/>
      <c r="Q107" s="716"/>
      <c r="R107" s="232"/>
      <c r="S107" s="717"/>
      <c r="T107" s="712"/>
      <c r="U107" s="718"/>
      <c r="V107" s="712"/>
      <c r="W107" s="715"/>
    </row>
    <row r="108" spans="1:1009" s="224" customFormat="1" ht="12" customHeight="1">
      <c r="A108" s="225">
        <f>SUBTOTAL(103,createCase1418[ID])</f>
        <v>25</v>
      </c>
      <c r="C108" s="225">
        <f>SUBTOTAL(103,createCase1418[Donnée (Niveau 2)])</f>
        <v>17</v>
      </c>
      <c r="D108" s="225">
        <f>SUBTOTAL(103,createCase1418[Donnée (Niveau 3)])</f>
        <v>7</v>
      </c>
      <c r="E108" s="225">
        <f>SUBTOTAL(103,createCase1418[Donnée (Niveau 4)])</f>
        <v>0</v>
      </c>
      <c r="F108" s="225">
        <f>SUBTOTAL(103,createCase1418[Donnée (Niveau 5)])</f>
        <v>0</v>
      </c>
      <c r="G108" s="225">
        <f>SUBTOTAL(103,createCase1418[Donnée (Niveau 6)])</f>
        <v>0</v>
      </c>
      <c r="H108" s="225">
        <f>SUBTOTAL(103,createCase1418[Description])</f>
        <v>23</v>
      </c>
      <c r="I108" s="225">
        <f>SUBTOTAL(103,createCase1418[Exemples])</f>
        <v>3</v>
      </c>
      <c r="J108" s="239">
        <f>SUBTOTAL(103,createCase1418[Balise])</f>
        <v>26</v>
      </c>
      <c r="K108" s="225"/>
      <c r="L108" s="234">
        <f>SUBTOTAL(103,createCase1418[Objet])</f>
        <v>4</v>
      </c>
      <c r="M108" s="225">
        <f>SUBTOTAL(103,createCase1418[Format (ou type)])</f>
        <v>25</v>
      </c>
      <c r="N108" s="274"/>
      <c r="O108" s="225"/>
      <c r="P108" s="225"/>
      <c r="Q108" s="225"/>
      <c r="S108" s="271">
        <f>SUBTOTAL(103,createCase1418[Commentaire Hub Santé])</f>
        <v>3</v>
      </c>
      <c r="T108" s="225">
        <f>SUBTOTAL(103,createCase1418[Commentaire Philippe Dreyfus])</f>
        <v>0</v>
      </c>
      <c r="U108" s="239"/>
      <c r="V108" s="225">
        <f>SUBTOTAL(103,createCase1418[Commentaire Yann Penverne])</f>
        <v>0</v>
      </c>
      <c r="W108" s="225">
        <f>SUBTOTAL(103,createCase1418[Métier])-COUNTIFS(createCase1418[Métier],"=X")</f>
        <v>0</v>
      </c>
    </row>
    <row r="109" spans="1:1009" s="128" customFormat="1" ht="12" customHeight="1">
      <c r="A109" s="3"/>
      <c r="B109" s="3"/>
      <c r="C109" s="131"/>
      <c r="D109" s="131"/>
      <c r="E109" s="131"/>
      <c r="F109" s="131"/>
      <c r="G109" s="5"/>
      <c r="H109" s="155"/>
      <c r="I109" s="225"/>
      <c r="J109" s="155"/>
      <c r="K109" s="5"/>
      <c r="L109" s="188"/>
      <c r="M109" s="5"/>
      <c r="N109" s="56"/>
      <c r="O109" s="56"/>
      <c r="P109" s="677"/>
      <c r="Q109" s="677"/>
      <c r="R109"/>
      <c r="S109" s="178"/>
      <c r="T109" s="5"/>
      <c r="U109" s="159"/>
      <c r="V109" s="56"/>
      <c r="W109" s="56"/>
      <c r="ALS109"/>
      <c r="ALT109"/>
      <c r="ALU109"/>
    </row>
    <row r="110" spans="1:1009" s="128" customFormat="1" ht="12" customHeight="1">
      <c r="A110" s="129"/>
      <c r="B110" s="129"/>
      <c r="C110" s="129"/>
      <c r="D110" s="129"/>
      <c r="E110" s="129"/>
      <c r="F110" s="129"/>
      <c r="G110" s="96"/>
      <c r="H110" s="96"/>
      <c r="I110" s="225"/>
      <c r="J110" s="159"/>
      <c r="K110" s="96"/>
      <c r="L110" s="173"/>
      <c r="M110" s="96"/>
      <c r="N110" s="277"/>
      <c r="O110" s="96"/>
      <c r="P110" s="96"/>
      <c r="Q110" s="96"/>
      <c r="R110"/>
      <c r="S110" s="179"/>
      <c r="T110" s="96"/>
      <c r="U110" s="159"/>
      <c r="V110" s="96"/>
      <c r="W110" s="96"/>
      <c r="ALS110"/>
      <c r="ALT110"/>
      <c r="ALU110"/>
    </row>
    <row r="111" spans="1:1009" s="128" customFormat="1" ht="12" customHeight="1">
      <c r="I111" s="224"/>
      <c r="L111" s="173"/>
      <c r="M111" s="96"/>
      <c r="N111" s="277"/>
      <c r="O111" s="96"/>
      <c r="P111" s="96"/>
      <c r="Q111" s="96"/>
      <c r="R111"/>
      <c r="S111" s="179"/>
      <c r="T111" s="96"/>
      <c r="U111" s="159"/>
      <c r="V111" s="96"/>
      <c r="W111" s="96"/>
      <c r="ALS111"/>
      <c r="ALT111"/>
      <c r="ALU111"/>
    </row>
    <row r="112" spans="1:1009" s="128" customFormat="1" ht="12" customHeight="1">
      <c r="I112" s="224"/>
      <c r="L112" s="173"/>
      <c r="M112" s="96"/>
      <c r="N112" s="277"/>
      <c r="O112" s="96"/>
      <c r="P112" s="96"/>
      <c r="Q112" s="96"/>
      <c r="R112"/>
      <c r="S112" s="179"/>
      <c r="T112" s="96"/>
      <c r="U112" s="159"/>
      <c r="V112" s="96"/>
      <c r="W112" s="96"/>
      <c r="ALS112"/>
      <c r="ALT112"/>
      <c r="ALU112"/>
    </row>
    <row r="113" spans="1:23" ht="12" customHeight="1">
      <c r="A113" s="123"/>
      <c r="B113" s="721" t="s">
        <v>2630</v>
      </c>
      <c r="C113" s="720" t="s">
        <v>2631</v>
      </c>
      <c r="D113" s="123"/>
      <c r="E113" s="123"/>
      <c r="F113" s="123"/>
      <c r="G113" s="112"/>
      <c r="H113" s="112"/>
      <c r="I113" s="276"/>
      <c r="J113" s="161"/>
      <c r="K113" s="112"/>
      <c r="L113" s="190"/>
      <c r="M113" s="112"/>
      <c r="N113" s="125"/>
      <c r="O113" s="112"/>
      <c r="P113" s="112"/>
      <c r="Q113" s="112"/>
      <c r="S113" s="180"/>
      <c r="T113" s="112"/>
      <c r="V113" s="112"/>
      <c r="W113" s="112"/>
    </row>
    <row r="114" spans="1:23" ht="12" customHeight="1">
      <c r="A114" s="123"/>
      <c r="B114" s="720" t="s">
        <v>2632</v>
      </c>
      <c r="C114" s="720" t="s">
        <v>2633</v>
      </c>
      <c r="D114" s="123"/>
      <c r="E114" s="123"/>
      <c r="F114" s="123"/>
      <c r="G114" s="112"/>
      <c r="H114" s="112"/>
      <c r="I114" s="276"/>
      <c r="J114" s="161"/>
      <c r="K114" s="112"/>
      <c r="L114" s="190"/>
      <c r="M114" s="112"/>
      <c r="N114" s="125"/>
      <c r="O114" s="112"/>
      <c r="P114" s="112"/>
      <c r="Q114" s="112"/>
      <c r="S114" s="180"/>
      <c r="T114" s="112"/>
      <c r="V114" s="112"/>
      <c r="W114" s="112"/>
    </row>
    <row r="115" spans="1:23" ht="12" customHeight="1">
      <c r="A115" s="130"/>
      <c r="B115" s="720"/>
      <c r="C115" s="720"/>
      <c r="D115" s="130"/>
      <c r="E115" s="130"/>
      <c r="F115" s="130"/>
    </row>
  </sheetData>
  <mergeCells count="2">
    <mergeCell ref="H1:I2"/>
    <mergeCell ref="P7:Q7"/>
  </mergeCells>
  <phoneticPr fontId="81" type="noConversion"/>
  <conditionalFormatting sqref="A109:F110 A113 C113:F113 A114:F115 A162:F931">
    <cfRule type="expression" dxfId="350" priority="109">
      <formula>$W109=1</formula>
    </cfRule>
    <cfRule type="expression" dxfId="349" priority="108">
      <formula>AND($W109=1,$V109=1)</formula>
    </cfRule>
    <cfRule type="expression" dxfId="348" priority="107">
      <formula>OR($W109="X",$V109="X")</formula>
    </cfRule>
    <cfRule type="expression" dxfId="347" priority="110">
      <formula>$V109=1</formula>
    </cfRule>
  </conditionalFormatting>
  <conditionalFormatting sqref="A9:G9 B10:G10 A10:A35 A82:A106">
    <cfRule type="expression" dxfId="346" priority="111">
      <formula>#REF!=1</formula>
    </cfRule>
    <cfRule type="expression" dxfId="345" priority="114">
      <formula>OR($W9="X",#REF!="X")</formula>
    </cfRule>
  </conditionalFormatting>
  <conditionalFormatting sqref="A9:G17 A10:A35 A18:B18 A82:G106 B25:G27 D28:G31 B35:G35 D18:G18 B19:C24 E19:G24 B28:B34">
    <cfRule type="expression" dxfId="344" priority="112">
      <formula>AND($W9=1,#REF!=1)</formula>
    </cfRule>
  </conditionalFormatting>
  <conditionalFormatting sqref="A9:G17 A10:A35 A18:B18 D18:G18 B19:C24 E19:G24 B25:G27 D28:G31 B28:B34 B35:G35 A82:G106">
    <cfRule type="expression" dxfId="343" priority="113">
      <formula>AND(NOT(ISBLANK($Q9)),ISBLANK(#REF!),ISBLANK($W9))</formula>
    </cfRule>
  </conditionalFormatting>
  <conditionalFormatting sqref="B11:G17 D18:G18 B18:B24 C19:C24 E19:G24 B25:G27 D28:G31 B28:B34 B35:G35 B82:G106">
    <cfRule type="expression" dxfId="342" priority="115">
      <formula>OR($W11="X",#REF!="X")</formula>
    </cfRule>
    <cfRule type="expression" dxfId="341" priority="116">
      <formula>#REF!=1</formula>
    </cfRule>
  </conditionalFormatting>
  <conditionalFormatting sqref="C9:C27 D18 C35 C82:C106">
    <cfRule type="expression" dxfId="340" priority="102">
      <formula>AND($L9="X",$B9&lt;&gt;"")</formula>
    </cfRule>
  </conditionalFormatting>
  <conditionalFormatting sqref="C18">
    <cfRule type="expression" dxfId="339" priority="74">
      <formula>AND(NOT(ISBLANK($Q18)),ISBLANK(#REF!),ISBLANK($W18))</formula>
    </cfRule>
    <cfRule type="expression" dxfId="338" priority="76">
      <formula>#REF!=1</formula>
    </cfRule>
    <cfRule type="expression" dxfId="337" priority="75">
      <formula>OR($W18="X",#REF!="X")</formula>
    </cfRule>
    <cfRule type="expression" dxfId="336" priority="73">
      <formula>AND($W18=1,#REF!=1)</formula>
    </cfRule>
    <cfRule type="expression" dxfId="335" priority="72">
      <formula>$W18=1</formula>
    </cfRule>
  </conditionalFormatting>
  <conditionalFormatting sqref="C28:C31">
    <cfRule type="expression" dxfId="334" priority="1423">
      <formula>OR($W28="X",#REF!="X")</formula>
    </cfRule>
    <cfRule type="expression" dxfId="333" priority="1410">
      <formula>AND($W28=1,#REF!=1)</formula>
    </cfRule>
    <cfRule type="expression" dxfId="332" priority="1424">
      <formula>#REF!=1</formula>
    </cfRule>
    <cfRule type="expression" dxfId="331" priority="1430">
      <formula>AND($L28="X",$B28&lt;&gt;"")</formula>
    </cfRule>
    <cfRule type="expression" dxfId="330" priority="1416">
      <formula>AND(NOT(ISBLANK($Q28)),ISBLANK(#REF!),ISBLANK($W28))</formula>
    </cfRule>
    <cfRule type="expression" dxfId="329" priority="1415">
      <formula>$W28=1</formula>
    </cfRule>
  </conditionalFormatting>
  <conditionalFormatting sqref="C32 C33:F33">
    <cfRule type="expression" dxfId="328" priority="70">
      <formula>$AC32=1</formula>
    </cfRule>
  </conditionalFormatting>
  <conditionalFormatting sqref="C32 C33:F34">
    <cfRule type="expression" dxfId="327" priority="69">
      <formula>OR($AD32="X",$AC32="X")</formula>
    </cfRule>
    <cfRule type="expression" dxfId="326" priority="71">
      <formula>AND(NOT(ISBLANK($W32)),ISBLANK($AC32),ISBLANK($AD32))</formula>
    </cfRule>
    <cfRule type="expression" dxfId="325" priority="68">
      <formula>$AD32=1</formula>
    </cfRule>
  </conditionalFormatting>
  <conditionalFormatting sqref="C32:C34">
    <cfRule type="expression" dxfId="324" priority="62">
      <formula>AND($R32="X",OR($B32&lt;&gt;"",$C32&lt;&gt;""))</formula>
    </cfRule>
  </conditionalFormatting>
  <conditionalFormatting sqref="C33:F34 C32">
    <cfRule type="expression" dxfId="323" priority="67">
      <formula>AND($AD32=1,$AC32=1)</formula>
    </cfRule>
  </conditionalFormatting>
  <conditionalFormatting sqref="D9:D17 D25:D32 D35 D82:D106">
    <cfRule type="expression" dxfId="322" priority="103">
      <formula>AND($L9="X",OR($B9&lt;&gt;"",$C9&lt;&gt;""))</formula>
    </cfRule>
  </conditionalFormatting>
  <conditionalFormatting sqref="D33:D34">
    <cfRule type="expression" dxfId="321" priority="64">
      <formula>AND($R33="X",OR($B33&lt;&gt;"",$C33&lt;&gt;"",$D33&lt;&gt;""))</formula>
    </cfRule>
  </conditionalFormatting>
  <conditionalFormatting sqref="D28:G32 A9:G17 A10:A35 A18:B18 D18:G18 B19:C24 E19:G24 B25:G27 B28:B34 B35:G35 A82:G106">
    <cfRule type="expression" dxfId="320" priority="101">
      <formula>$W9=1</formula>
    </cfRule>
  </conditionalFormatting>
  <conditionalFormatting sqref="D32:G32">
    <cfRule type="expression" dxfId="319" priority="57">
      <formula>#REF!=1</formula>
    </cfRule>
    <cfRule type="expression" dxfId="318" priority="55">
      <formula>AND(NOT(ISBLANK($Q32)),ISBLANK(#REF!),ISBLANK($W32))</formula>
    </cfRule>
    <cfRule type="expression" dxfId="317" priority="54">
      <formula>AND($W32=1,#REF!=1)</formula>
    </cfRule>
    <cfRule type="expression" dxfId="316" priority="56">
      <formula>OR($W32="X",#REF!="X")</formula>
    </cfRule>
  </conditionalFormatting>
  <conditionalFormatting sqref="E2:E3">
    <cfRule type="dataBar" priority="5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2 E35 E82:E106">
    <cfRule type="expression" dxfId="315" priority="104">
      <formula>AND($L9="X",OR($B9&lt;&gt;"",$C9&lt;&gt;"",$D9&lt;&gt;""))</formula>
    </cfRule>
  </conditionalFormatting>
  <conditionalFormatting sqref="E18">
    <cfRule type="expression" dxfId="314" priority="1609">
      <formula>AND($L18="X",OR($B18&lt;&gt;"",$D18&lt;&gt;"",#REF!&lt;&gt;""))</formula>
    </cfRule>
  </conditionalFormatting>
  <conditionalFormatting sqref="E19:E24">
    <cfRule type="expression" dxfId="313" priority="1627">
      <formula>AND($L19="X",OR($B19&lt;&gt;"",$C19&lt;&gt;"",#REF!&lt;&gt;""))</formula>
    </cfRule>
  </conditionalFormatting>
  <conditionalFormatting sqref="E33:E34">
    <cfRule type="expression" dxfId="312" priority="65">
      <formula>AND($R33="X",OR($B33&lt;&gt;"",$C33&lt;&gt;"",$D33&lt;&gt;"",$E33&lt;&gt;""))</formula>
    </cfRule>
  </conditionalFormatting>
  <conditionalFormatting sqref="F1:F2">
    <cfRule type="dataBar" priority="9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2 F35 F82:F106">
    <cfRule type="expression" dxfId="311" priority="105">
      <formula>AND($L9="X",OR($B9&lt;&gt;"",$C9&lt;&gt;"",$D9&lt;&gt;"",$E9&lt;&gt;""))</formula>
    </cfRule>
  </conditionalFormatting>
  <conditionalFormatting sqref="F18">
    <cfRule type="expression" dxfId="310" priority="1611">
      <formula>AND($L18="X",OR($B18&lt;&gt;"",$D18&lt;&gt;"",#REF!&lt;&gt;"",$E18&lt;&gt;""))</formula>
    </cfRule>
  </conditionalFormatting>
  <conditionalFormatting sqref="F19:F24">
    <cfRule type="expression" dxfId="309" priority="1629">
      <formula>AND($L19="X",OR($B19&lt;&gt;"",$C19&lt;&gt;"",#REF!&lt;&gt;"",$E19&lt;&gt;""))</formula>
    </cfRule>
  </conditionalFormatting>
  <conditionalFormatting sqref="F33:F34">
    <cfRule type="expression" dxfId="308" priority="66">
      <formula>AND($R33="X",OR($B33&lt;&gt;"",$C33&lt;&gt;"",$D33&lt;&gt;"",$E33&lt;&gt;"",$F33&lt;&gt;""))</formula>
    </cfRule>
  </conditionalFormatting>
  <conditionalFormatting sqref="G9:G17 G25:G32 G35 G82:G106">
    <cfRule type="expression" dxfId="307" priority="106">
      <formula>AND($L9="X",OR($B9&lt;&gt;"",$C9&lt;&gt;"",$D9&lt;&gt;"",$E9&lt;&gt;"",$F9&lt;&gt;""))</formula>
    </cfRule>
  </conditionalFormatting>
  <conditionalFormatting sqref="G18">
    <cfRule type="expression" dxfId="306" priority="1613">
      <formula>AND($L18="X",OR($B18&lt;&gt;"",$D18&lt;&gt;"",#REF!&lt;&gt;"",$E18&lt;&gt;"",$F18&lt;&gt;""))</formula>
    </cfRule>
  </conditionalFormatting>
  <conditionalFormatting sqref="G19:G24">
    <cfRule type="expression" dxfId="305" priority="1631">
      <formula>AND($L19="X",OR($B19&lt;&gt;"",$C19&lt;&gt;"",#REF!&lt;&gt;"",$E19&lt;&gt;"",$F19&lt;&gt;""))</formula>
    </cfRule>
  </conditionalFormatting>
  <conditionalFormatting sqref="H109:H110 H113:H115 H162:H931">
    <cfRule type="expression" dxfId="304" priority="100">
      <formula>$K109="X"</formula>
    </cfRule>
  </conditionalFormatting>
  <conditionalFormatting sqref="I11:I35 I82:I106">
    <cfRule type="expression" dxfId="303" priority="98">
      <formula>$L11="X"</formula>
    </cfRule>
  </conditionalFormatting>
  <conditionalFormatting sqref="I32:I34">
    <cfRule type="expression" dxfId="302" priority="63">
      <formula>$R32="X"</formula>
    </cfRule>
  </conditionalFormatting>
  <conditionalFormatting sqref="K9:K16 K35 K82:K106">
    <cfRule type="cellIs" dxfId="301" priority="97" operator="equal">
      <formula>"0..1"</formula>
    </cfRule>
    <cfRule type="cellIs" dxfId="300" priority="96" operator="equal">
      <formula>"0..n"</formula>
    </cfRule>
    <cfRule type="cellIs" dxfId="299" priority="9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MD84"/>
  <sheetViews>
    <sheetView zoomScale="85" zoomScaleNormal="85" workbookViewId="0">
      <pane xSplit="7" ySplit="8" topLeftCell="I9" activePane="bottomRight" state="frozen"/>
      <selection pane="topRight" activeCell="H1" sqref="H1"/>
      <selection pane="bottomLeft" activeCell="A9" sqref="A9"/>
      <selection pane="bottomRight" activeCell="B18" sqref="B18"/>
    </sheetView>
  </sheetViews>
  <sheetFormatPr baseColWidth="10" defaultColWidth="9.5" defaultRowHeight="12" customHeight="1"/>
  <cols>
    <col min="1" max="1" width="4.6640625" style="128" customWidth="1"/>
    <col min="2" max="2" width="29.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4"/>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8" t="s">
        <v>829</v>
      </c>
      <c r="Q7" s="748"/>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2142</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2195</v>
      </c>
      <c r="C10" s="240"/>
      <c r="D10" s="241"/>
      <c r="E10" s="241"/>
      <c r="F10" s="241"/>
      <c r="G10" s="241"/>
      <c r="H10" s="677" t="s">
        <v>2196</v>
      </c>
      <c r="I10" s="694"/>
      <c r="J10" s="678" t="s">
        <v>2197</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2198</v>
      </c>
      <c r="C11" s="240"/>
      <c r="D11" s="241"/>
      <c r="E11" s="241"/>
      <c r="F11" s="241"/>
      <c r="G11" s="241"/>
      <c r="H11" s="677" t="s">
        <v>2199</v>
      </c>
      <c r="I11" s="678" t="s">
        <v>930</v>
      </c>
      <c r="J11" s="677" t="s">
        <v>2200</v>
      </c>
      <c r="K11" s="677" t="s">
        <v>817</v>
      </c>
      <c r="L11" s="680" t="s">
        <v>864</v>
      </c>
      <c r="M11" s="677" t="s">
        <v>2201</v>
      </c>
      <c r="N11" s="681"/>
      <c r="O11" s="677" t="s">
        <v>932</v>
      </c>
      <c r="P11" s="682"/>
      <c r="Q11" s="682" t="s">
        <v>864</v>
      </c>
      <c r="R11" s="232"/>
      <c r="S11" s="683"/>
      <c r="T11" s="677"/>
      <c r="U11" s="684"/>
      <c r="V11" s="677"/>
      <c r="W11" s="681"/>
    </row>
    <row r="12" spans="1:1006" s="224" customFormat="1" ht="13.5" customHeight="1">
      <c r="A12" s="225">
        <v>4</v>
      </c>
      <c r="B12" s="217"/>
      <c r="C12" s="217" t="s">
        <v>2202</v>
      </c>
      <c r="D12" s="241"/>
      <c r="E12" s="241"/>
      <c r="F12" s="241"/>
      <c r="G12" s="241"/>
      <c r="H12" s="677" t="s">
        <v>2203</v>
      </c>
      <c r="I12" s="694"/>
      <c r="J12" s="678" t="s">
        <v>2150</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2204</v>
      </c>
      <c r="D13" s="241"/>
      <c r="E13" s="241"/>
      <c r="F13" s="241"/>
      <c r="G13" s="241"/>
      <c r="H13" s="677"/>
      <c r="I13" s="694"/>
      <c r="J13" s="678" t="s">
        <v>2205</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2206</v>
      </c>
      <c r="D14" s="241"/>
      <c r="E14" s="241"/>
      <c r="F14" s="241"/>
      <c r="G14" s="241"/>
      <c r="H14" s="677"/>
      <c r="I14" s="694"/>
      <c r="J14" s="678" t="s">
        <v>2207</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2208</v>
      </c>
      <c r="D15" s="221"/>
      <c r="E15" s="221"/>
      <c r="F15" s="221"/>
      <c r="G15" s="221"/>
      <c r="H15" s="677"/>
      <c r="I15" s="131"/>
      <c r="J15" s="678" t="s">
        <v>2209</v>
      </c>
      <c r="K15" s="677" t="s">
        <v>820</v>
      </c>
      <c r="L15" s="680"/>
      <c r="M15" s="677" t="s">
        <v>863</v>
      </c>
      <c r="N15" s="681" t="s">
        <v>864</v>
      </c>
      <c r="O15" s="677" t="s">
        <v>2210</v>
      </c>
      <c r="P15" s="682"/>
      <c r="Q15" s="682" t="s">
        <v>864</v>
      </c>
      <c r="R15" s="232"/>
      <c r="S15" s="683" t="s">
        <v>2211</v>
      </c>
      <c r="T15" s="677"/>
      <c r="U15" s="684"/>
      <c r="V15" s="677"/>
      <c r="W15" s="681"/>
    </row>
    <row r="16" spans="1:1006" s="224" customFormat="1" ht="13.5" customHeight="1">
      <c r="A16" s="225">
        <v>8</v>
      </c>
      <c r="B16" s="217"/>
      <c r="C16" s="217" t="s">
        <v>2212</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18" s="224" customFormat="1" ht="13.5" customHeight="1">
      <c r="A17" s="225">
        <f t="shared" ref="A17:A62" si="0">ROW()-8</f>
        <v>9</v>
      </c>
      <c r="B17" s="217" t="s">
        <v>2637</v>
      </c>
      <c r="C17" s="216"/>
      <c r="D17" s="217"/>
      <c r="E17" s="217"/>
      <c r="F17" s="217"/>
      <c r="G17" s="217"/>
      <c r="H17" s="712" t="s">
        <v>2638</v>
      </c>
      <c r="I17" s="678"/>
      <c r="J17" s="255" t="s">
        <v>2639</v>
      </c>
      <c r="K17" s="677" t="s">
        <v>820</v>
      </c>
      <c r="L17" s="677" t="s">
        <v>864</v>
      </c>
      <c r="M17" s="243" t="s">
        <v>1054</v>
      </c>
      <c r="N17" s="280"/>
      <c r="O17" s="677"/>
      <c r="P17" s="680"/>
      <c r="Q17" s="681" t="s">
        <v>864</v>
      </c>
      <c r="R17" s="232"/>
      <c r="S17" s="717"/>
      <c r="T17" s="712"/>
      <c r="U17" s="718"/>
      <c r="V17" s="682"/>
      <c r="W17" s="682"/>
      <c r="X17" s="681"/>
      <c r="Z17" s="683"/>
      <c r="AA17" s="677"/>
      <c r="AB17" s="678"/>
      <c r="AC17" s="677"/>
      <c r="AD17" s="681"/>
      <c r="AE17" s="681"/>
    </row>
    <row r="18" spans="1:1018" s="224" customFormat="1" ht="13.5" customHeight="1">
      <c r="A18" s="225">
        <f t="shared" si="0"/>
        <v>10</v>
      </c>
      <c r="B18" s="217"/>
      <c r="C18" s="217" t="s">
        <v>1055</v>
      </c>
      <c r="D18" s="217"/>
      <c r="E18" s="217"/>
      <c r="F18" s="217"/>
      <c r="G18" s="217"/>
      <c r="H18" s="677" t="s">
        <v>1056</v>
      </c>
      <c r="I18" s="678" t="s">
        <v>1057</v>
      </c>
      <c r="J18" s="677" t="s">
        <v>1058</v>
      </c>
      <c r="K18" s="677" t="s">
        <v>820</v>
      </c>
      <c r="L18" s="677"/>
      <c r="M18" s="677" t="s">
        <v>863</v>
      </c>
      <c r="N18" s="681"/>
      <c r="O18" s="677"/>
      <c r="P18" s="680"/>
      <c r="Q18" s="681" t="s">
        <v>864</v>
      </c>
      <c r="R18" s="232"/>
      <c r="S18" s="717"/>
      <c r="T18" s="712"/>
      <c r="U18" s="718"/>
      <c r="V18" s="682"/>
      <c r="W18" s="682"/>
      <c r="X18" s="681"/>
      <c r="Z18" s="683"/>
      <c r="AA18" s="677"/>
      <c r="AB18" s="678"/>
      <c r="AC18" s="677"/>
      <c r="AD18" s="681"/>
      <c r="AE18" s="681"/>
    </row>
    <row r="19" spans="1:1018" s="249" customFormat="1" ht="13.5" customHeight="1">
      <c r="A19" s="225">
        <f t="shared" si="0"/>
        <v>11</v>
      </c>
      <c r="B19" s="217"/>
      <c r="C19" s="219" t="s">
        <v>1059</v>
      </c>
      <c r="D19" s="219"/>
      <c r="E19" s="220"/>
      <c r="F19" s="220"/>
      <c r="G19" s="220"/>
      <c r="H19" s="677" t="s">
        <v>1629</v>
      </c>
      <c r="I19" s="678" t="s">
        <v>1061</v>
      </c>
      <c r="J19" s="677" t="s">
        <v>1062</v>
      </c>
      <c r="K19" s="677" t="s">
        <v>817</v>
      </c>
      <c r="L19" s="677"/>
      <c r="M19" s="677" t="s">
        <v>863</v>
      </c>
      <c r="N19" s="681"/>
      <c r="O19" s="677"/>
      <c r="P19" s="252"/>
      <c r="Q19" s="681" t="s">
        <v>864</v>
      </c>
      <c r="R19" s="502"/>
      <c r="S19" s="717"/>
      <c r="T19" s="712"/>
      <c r="U19" s="718"/>
      <c r="V19" s="682"/>
      <c r="W19" s="682"/>
      <c r="X19" s="681"/>
      <c r="Y19" s="224"/>
      <c r="Z19" s="683"/>
      <c r="AA19" s="677"/>
      <c r="AB19" s="678"/>
      <c r="AC19" s="677"/>
      <c r="AD19" s="681"/>
      <c r="AE19" s="681"/>
    </row>
    <row r="20" spans="1:1018" s="224" customFormat="1" ht="13.5" customHeight="1">
      <c r="A20" s="225">
        <f t="shared" si="0"/>
        <v>12</v>
      </c>
      <c r="B20" s="217"/>
      <c r="C20" s="217" t="s">
        <v>1063</v>
      </c>
      <c r="D20" s="217"/>
      <c r="E20" s="217"/>
      <c r="F20" s="217"/>
      <c r="G20" s="217"/>
      <c r="H20" s="263" t="s">
        <v>1064</v>
      </c>
      <c r="I20" s="678" t="s">
        <v>1065</v>
      </c>
      <c r="J20" s="677" t="s">
        <v>871</v>
      </c>
      <c r="K20" s="677" t="s">
        <v>817</v>
      </c>
      <c r="L20" s="677"/>
      <c r="M20" s="677" t="s">
        <v>863</v>
      </c>
      <c r="N20" s="681"/>
      <c r="O20" s="677"/>
      <c r="P20" s="252"/>
      <c r="Q20" s="681" t="s">
        <v>864</v>
      </c>
      <c r="R20" s="232"/>
      <c r="S20" s="717"/>
      <c r="T20" s="712"/>
      <c r="U20" s="718"/>
      <c r="V20" s="682"/>
      <c r="W20" s="682"/>
      <c r="X20" s="681"/>
      <c r="Z20" s="683"/>
      <c r="AA20" s="677"/>
      <c r="AB20" s="678"/>
      <c r="AC20" s="677"/>
      <c r="AD20" s="681"/>
      <c r="AE20" s="681"/>
    </row>
    <row r="21" spans="1:1018" s="158" customFormat="1" ht="13.5" customHeight="1">
      <c r="A21" s="263">
        <f t="shared" si="0"/>
        <v>13</v>
      </c>
      <c r="B21" s="219"/>
      <c r="C21" s="219" t="s">
        <v>1068</v>
      </c>
      <c r="D21" s="262"/>
      <c r="E21" s="262"/>
      <c r="F21" s="262"/>
      <c r="G21" s="262"/>
      <c r="H21" s="263" t="s">
        <v>1069</v>
      </c>
      <c r="I21" s="730"/>
      <c r="J21" s="264" t="s">
        <v>1070</v>
      </c>
      <c r="K21" s="263" t="s">
        <v>823</v>
      </c>
      <c r="L21" s="263" t="s">
        <v>864</v>
      </c>
      <c r="M21" s="536" t="s">
        <v>1070</v>
      </c>
      <c r="N21" s="268"/>
      <c r="O21" s="268"/>
      <c r="P21" s="265"/>
      <c r="Q21" s="268" t="s">
        <v>864</v>
      </c>
      <c r="R21" s="719"/>
      <c r="S21" s="266"/>
      <c r="T21" s="263"/>
      <c r="U21" s="261"/>
      <c r="V21" s="260"/>
      <c r="W21" s="260"/>
      <c r="X21" s="268"/>
      <c r="Z21" s="266"/>
      <c r="AA21" s="263"/>
      <c r="AB21" s="264"/>
      <c r="AC21" s="263"/>
      <c r="AD21" s="268"/>
      <c r="AE21" s="268"/>
    </row>
    <row r="22" spans="1:1018" s="224" customFormat="1" ht="13.5" customHeight="1">
      <c r="A22" s="225">
        <f t="shared" si="0"/>
        <v>14</v>
      </c>
      <c r="B22" s="217"/>
      <c r="C22" s="241"/>
      <c r="D22" s="241" t="s">
        <v>1071</v>
      </c>
      <c r="E22" s="241"/>
      <c r="F22" s="241"/>
      <c r="G22" s="241"/>
      <c r="H22" s="677" t="s">
        <v>1072</v>
      </c>
      <c r="I22" s="686" t="s">
        <v>1073</v>
      </c>
      <c r="J22" s="678" t="s">
        <v>908</v>
      </c>
      <c r="K22" s="677" t="s">
        <v>820</v>
      </c>
      <c r="L22" s="677"/>
      <c r="M22" s="677" t="s">
        <v>863</v>
      </c>
      <c r="N22" s="681" t="s">
        <v>864</v>
      </c>
      <c r="O22" s="678" t="s">
        <v>1074</v>
      </c>
      <c r="P22" s="680"/>
      <c r="Q22" s="681" t="s">
        <v>864</v>
      </c>
      <c r="R22" s="232"/>
      <c r="S22" s="717"/>
      <c r="T22" s="712"/>
      <c r="U22" s="718"/>
      <c r="V22" s="374"/>
      <c r="W22" s="260"/>
      <c r="X22" s="681"/>
      <c r="Z22" s="266"/>
      <c r="AA22" s="677"/>
      <c r="AB22" s="499"/>
      <c r="AC22" s="677"/>
      <c r="AD22" s="681"/>
      <c r="AE22" s="681"/>
    </row>
    <row r="23" spans="1:1018" s="224" customFormat="1" ht="13.5" customHeight="1">
      <c r="A23" s="225">
        <f t="shared" si="0"/>
        <v>15</v>
      </c>
      <c r="B23" s="217"/>
      <c r="C23" s="241"/>
      <c r="D23" s="241" t="s">
        <v>1077</v>
      </c>
      <c r="E23" s="241"/>
      <c r="F23" s="241"/>
      <c r="G23" s="241"/>
      <c r="H23" s="677" t="s">
        <v>1078</v>
      </c>
      <c r="I23" s="686" t="s">
        <v>1079</v>
      </c>
      <c r="J23" s="678" t="s">
        <v>1080</v>
      </c>
      <c r="K23" s="677" t="s">
        <v>820</v>
      </c>
      <c r="L23" s="677"/>
      <c r="M23" s="677" t="s">
        <v>863</v>
      </c>
      <c r="N23" s="681"/>
      <c r="O23" s="681"/>
      <c r="P23" s="680"/>
      <c r="Q23" s="681" t="s">
        <v>864</v>
      </c>
      <c r="R23" s="232"/>
      <c r="S23" s="717"/>
      <c r="T23" s="712"/>
      <c r="U23" s="718"/>
      <c r="V23" s="374"/>
      <c r="W23" s="260"/>
      <c r="X23" s="681"/>
      <c r="Z23" s="683"/>
      <c r="AA23" s="677"/>
      <c r="AB23" s="499"/>
      <c r="AC23" s="677"/>
      <c r="AD23" s="681"/>
      <c r="AE23" s="681"/>
    </row>
    <row r="24" spans="1:1018" s="224" customFormat="1" ht="13.5" customHeight="1">
      <c r="A24" s="225">
        <f t="shared" si="0"/>
        <v>16</v>
      </c>
      <c r="B24" s="217"/>
      <c r="C24" s="217" t="s">
        <v>1081</v>
      </c>
      <c r="D24" s="221"/>
      <c r="E24" s="221"/>
      <c r="F24" s="221"/>
      <c r="G24" s="221"/>
      <c r="H24" s="677"/>
      <c r="I24" s="678"/>
      <c r="J24" s="678" t="s">
        <v>1082</v>
      </c>
      <c r="K24" s="677" t="s">
        <v>817</v>
      </c>
      <c r="L24" s="677" t="s">
        <v>864</v>
      </c>
      <c r="M24" s="243" t="s">
        <v>1082</v>
      </c>
      <c r="N24" s="681"/>
      <c r="O24" s="677"/>
      <c r="P24" s="680"/>
      <c r="Q24" s="681" t="s">
        <v>864</v>
      </c>
      <c r="R24" s="232"/>
      <c r="S24" s="717"/>
      <c r="T24" s="712"/>
      <c r="U24" s="718"/>
      <c r="V24" s="682"/>
      <c r="W24" s="682"/>
      <c r="X24" s="681"/>
      <c r="Z24" s="683"/>
      <c r="AA24" s="677"/>
      <c r="AB24" s="678"/>
      <c r="AC24" s="677"/>
      <c r="AD24" s="681"/>
      <c r="AE24" s="681"/>
    </row>
    <row r="25" spans="1:1018" s="224" customFormat="1" ht="13.5" customHeight="1">
      <c r="A25" s="225">
        <f t="shared" si="0"/>
        <v>17</v>
      </c>
      <c r="B25" s="217"/>
      <c r="C25" s="217"/>
      <c r="D25" s="679" t="s">
        <v>1083</v>
      </c>
      <c r="E25" s="253"/>
      <c r="F25" s="239"/>
      <c r="G25" s="239"/>
      <c r="H25" s="712" t="s">
        <v>1630</v>
      </c>
      <c r="I25" s="678" t="s">
        <v>1085</v>
      </c>
      <c r="J25" s="678" t="s">
        <v>1087</v>
      </c>
      <c r="K25" s="677" t="s">
        <v>820</v>
      </c>
      <c r="L25" s="677"/>
      <c r="M25" s="677" t="s">
        <v>863</v>
      </c>
      <c r="N25" s="681"/>
      <c r="O25" s="677" t="s">
        <v>1088</v>
      </c>
      <c r="P25" s="680"/>
      <c r="Q25" s="681" t="s">
        <v>864</v>
      </c>
      <c r="R25" s="232"/>
      <c r="S25" s="717"/>
      <c r="T25" s="712"/>
      <c r="U25" s="718"/>
      <c r="V25" s="682"/>
      <c r="W25" s="682"/>
      <c r="X25" s="681"/>
      <c r="Z25" s="683"/>
      <c r="AA25" s="677"/>
      <c r="AB25" s="678"/>
      <c r="AC25" s="677"/>
      <c r="AD25" s="681"/>
      <c r="AE25" s="681"/>
    </row>
    <row r="26" spans="1:1018" s="254" customFormat="1" ht="13.5" customHeight="1">
      <c r="A26" s="225">
        <f t="shared" si="0"/>
        <v>18</v>
      </c>
      <c r="B26" s="217"/>
      <c r="C26" s="222"/>
      <c r="D26" s="679" t="s">
        <v>1089</v>
      </c>
      <c r="E26" s="221"/>
      <c r="F26" s="221"/>
      <c r="G26" s="221"/>
      <c r="H26" s="677" t="s">
        <v>1090</v>
      </c>
      <c r="I26" s="678" t="s">
        <v>1091</v>
      </c>
      <c r="J26" s="678" t="s">
        <v>1092</v>
      </c>
      <c r="K26" s="677" t="s">
        <v>817</v>
      </c>
      <c r="L26" s="677"/>
      <c r="M26" s="677" t="s">
        <v>863</v>
      </c>
      <c r="N26" s="681"/>
      <c r="O26" s="677"/>
      <c r="P26" s="680"/>
      <c r="Q26" s="681" t="s">
        <v>864</v>
      </c>
      <c r="R26" s="723"/>
      <c r="S26" s="717"/>
      <c r="T26" s="712"/>
      <c r="U26" s="718"/>
      <c r="V26" s="682"/>
      <c r="W26" s="682"/>
      <c r="X26" s="681"/>
      <c r="Y26" s="224"/>
      <c r="Z26" s="683"/>
      <c r="AA26" s="677"/>
      <c r="AB26" s="678"/>
      <c r="AC26" s="677"/>
      <c r="AD26" s="681"/>
      <c r="AE26" s="681"/>
    </row>
    <row r="27" spans="1:1018" s="254" customFormat="1" ht="13.5" customHeight="1">
      <c r="A27" s="225">
        <f t="shared" si="0"/>
        <v>19</v>
      </c>
      <c r="B27" s="217"/>
      <c r="C27" s="222"/>
      <c r="D27" s="679" t="s">
        <v>1094</v>
      </c>
      <c r="E27" s="221"/>
      <c r="F27" s="221"/>
      <c r="G27" s="221"/>
      <c r="H27" s="677"/>
      <c r="I27" s="678"/>
      <c r="J27" s="678" t="s">
        <v>1095</v>
      </c>
      <c r="K27" s="677" t="s">
        <v>817</v>
      </c>
      <c r="L27" s="677" t="s">
        <v>864</v>
      </c>
      <c r="M27" s="243" t="s">
        <v>1095</v>
      </c>
      <c r="N27" s="681"/>
      <c r="O27" s="677"/>
      <c r="P27" s="680"/>
      <c r="Q27" s="681" t="s">
        <v>864</v>
      </c>
      <c r="R27" s="723"/>
      <c r="S27" s="717"/>
      <c r="T27" s="712"/>
      <c r="U27" s="718"/>
      <c r="V27" s="682"/>
      <c r="W27" s="682"/>
      <c r="X27" s="681"/>
      <c r="Y27" s="224"/>
      <c r="Z27" s="683"/>
      <c r="AA27" s="677"/>
      <c r="AB27" s="678"/>
      <c r="AC27" s="677"/>
      <c r="AD27" s="681"/>
      <c r="AE27" s="681"/>
    </row>
    <row r="28" spans="1:1018" s="254" customFormat="1" ht="13.5" customHeight="1">
      <c r="A28" s="225">
        <f t="shared" si="0"/>
        <v>20</v>
      </c>
      <c r="B28" s="217"/>
      <c r="C28" s="222"/>
      <c r="D28" s="241"/>
      <c r="E28" s="241" t="s">
        <v>1098</v>
      </c>
      <c r="F28" s="241"/>
      <c r="G28" s="241"/>
      <c r="H28" s="677" t="s">
        <v>1099</v>
      </c>
      <c r="I28" s="678" t="s">
        <v>1100</v>
      </c>
      <c r="J28" s="678" t="s">
        <v>1087</v>
      </c>
      <c r="K28" s="677" t="s">
        <v>820</v>
      </c>
      <c r="L28" s="677"/>
      <c r="M28" s="677" t="s">
        <v>863</v>
      </c>
      <c r="N28" s="681"/>
      <c r="O28" s="677" t="s">
        <v>1101</v>
      </c>
      <c r="P28" s="680"/>
      <c r="Q28" s="681" t="s">
        <v>864</v>
      </c>
      <c r="R28" s="723"/>
      <c r="S28" s="717"/>
      <c r="T28" s="712"/>
      <c r="U28" s="718"/>
      <c r="V28" s="682"/>
      <c r="W28" s="682"/>
      <c r="X28" s="681"/>
      <c r="Y28" s="224"/>
      <c r="Z28" s="683"/>
      <c r="AA28" s="677"/>
      <c r="AB28" s="678"/>
      <c r="AC28" s="677"/>
      <c r="AD28" s="681"/>
      <c r="AE28" s="681"/>
    </row>
    <row r="29" spans="1:1018" s="224" customFormat="1" ht="13.5" customHeight="1">
      <c r="A29" s="225">
        <f t="shared" si="0"/>
        <v>21</v>
      </c>
      <c r="B29" s="217"/>
      <c r="C29" s="217"/>
      <c r="D29" s="241"/>
      <c r="E29" s="241" t="s">
        <v>1102</v>
      </c>
      <c r="F29" s="241"/>
      <c r="G29" s="241"/>
      <c r="H29" s="677" t="s">
        <v>1631</v>
      </c>
      <c r="I29" s="678" t="s">
        <v>1103</v>
      </c>
      <c r="J29" s="678" t="s">
        <v>970</v>
      </c>
      <c r="K29" s="677" t="s">
        <v>817</v>
      </c>
      <c r="L29" s="677"/>
      <c r="M29" s="677" t="s">
        <v>863</v>
      </c>
      <c r="N29" s="681"/>
      <c r="O29" s="677"/>
      <c r="P29" s="680"/>
      <c r="Q29" s="681" t="s">
        <v>864</v>
      </c>
      <c r="R29" s="232"/>
      <c r="S29" s="717"/>
      <c r="T29" s="712"/>
      <c r="U29" s="718"/>
      <c r="V29" s="682"/>
      <c r="W29" s="682"/>
      <c r="X29" s="681"/>
      <c r="Z29" s="683"/>
      <c r="AA29" s="677"/>
      <c r="AB29" s="678"/>
      <c r="AC29" s="677"/>
      <c r="AD29" s="681"/>
      <c r="AE29" s="681"/>
    </row>
    <row r="30" spans="1:1018" s="224" customFormat="1" ht="13.5" customHeight="1">
      <c r="A30" s="225">
        <f t="shared" si="0"/>
        <v>22</v>
      </c>
      <c r="B30" s="217"/>
      <c r="C30" s="217"/>
      <c r="D30" s="241"/>
      <c r="E30" s="241" t="s">
        <v>1104</v>
      </c>
      <c r="F30" s="241"/>
      <c r="G30" s="241"/>
      <c r="H30" s="677" t="s">
        <v>1632</v>
      </c>
      <c r="I30" s="678" t="s">
        <v>1105</v>
      </c>
      <c r="J30" s="678" t="s">
        <v>871</v>
      </c>
      <c r="K30" s="677" t="s">
        <v>817</v>
      </c>
      <c r="L30" s="677"/>
      <c r="M30" s="677" t="s">
        <v>863</v>
      </c>
      <c r="N30" s="681"/>
      <c r="O30" s="677"/>
      <c r="P30" s="680"/>
      <c r="Q30" s="681" t="s">
        <v>864</v>
      </c>
      <c r="R30" s="232"/>
      <c r="S30" s="717"/>
      <c r="T30" s="712"/>
      <c r="U30" s="718"/>
      <c r="V30" s="682"/>
      <c r="W30" s="682"/>
      <c r="X30" s="681"/>
      <c r="Z30" s="683"/>
      <c r="AA30" s="677"/>
      <c r="AB30" s="678"/>
      <c r="AC30" s="677"/>
      <c r="AD30" s="681"/>
      <c r="AE30" s="681"/>
    </row>
    <row r="31" spans="1:1018" s="224" customFormat="1" ht="13.5" customHeight="1">
      <c r="A31" s="225">
        <f t="shared" si="0"/>
        <v>23</v>
      </c>
      <c r="B31" s="217"/>
      <c r="C31" s="217" t="s">
        <v>1106</v>
      </c>
      <c r="D31" s="221"/>
      <c r="E31" s="221"/>
      <c r="F31" s="221"/>
      <c r="G31" s="221"/>
      <c r="H31" s="677"/>
      <c r="I31" s="678"/>
      <c r="J31" s="678" t="s">
        <v>1107</v>
      </c>
      <c r="K31" s="677" t="s">
        <v>817</v>
      </c>
      <c r="L31" s="677" t="s">
        <v>864</v>
      </c>
      <c r="M31" s="243" t="s">
        <v>1107</v>
      </c>
      <c r="N31" s="681"/>
      <c r="O31" s="677"/>
      <c r="P31" s="680"/>
      <c r="Q31" s="681" t="s">
        <v>864</v>
      </c>
      <c r="R31" s="232"/>
      <c r="S31" s="717"/>
      <c r="T31" s="712"/>
      <c r="U31" s="718"/>
      <c r="V31" s="682"/>
      <c r="W31" s="682"/>
      <c r="X31" s="681"/>
      <c r="Z31" s="683"/>
      <c r="AA31" s="677"/>
      <c r="AB31" s="678"/>
      <c r="AC31" s="677"/>
      <c r="AD31" s="681"/>
      <c r="AE31" s="681"/>
    </row>
    <row r="32" spans="1:1018" s="231" customFormat="1" ht="13.5" customHeight="1">
      <c r="A32" s="225">
        <f t="shared" si="0"/>
        <v>24</v>
      </c>
      <c r="B32" s="217"/>
      <c r="C32" s="217"/>
      <c r="D32" s="241" t="s">
        <v>388</v>
      </c>
      <c r="E32" s="217"/>
      <c r="F32" s="217"/>
      <c r="G32" s="217"/>
      <c r="H32" s="677" t="s">
        <v>1108</v>
      </c>
      <c r="I32" s="678" t="s">
        <v>1109</v>
      </c>
      <c r="J32" s="678" t="s">
        <v>871</v>
      </c>
      <c r="K32" s="677" t="s">
        <v>817</v>
      </c>
      <c r="L32" s="677"/>
      <c r="M32" s="677" t="s">
        <v>863</v>
      </c>
      <c r="N32" s="681"/>
      <c r="O32" s="677"/>
      <c r="P32" s="252"/>
      <c r="Q32" s="681" t="s">
        <v>864</v>
      </c>
      <c r="R32" s="724"/>
      <c r="S32" s="717"/>
      <c r="T32" s="712"/>
      <c r="U32" s="718"/>
      <c r="V32" s="682"/>
      <c r="W32" s="682"/>
      <c r="X32" s="681"/>
      <c r="Y32" s="224"/>
      <c r="Z32" s="683"/>
      <c r="AA32" s="255"/>
      <c r="AB32" s="499"/>
      <c r="AC32" s="677"/>
      <c r="AD32" s="681"/>
      <c r="AE32" s="681"/>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c r="CB32" s="689"/>
      <c r="CC32" s="689"/>
      <c r="CD32" s="689"/>
      <c r="CE32" s="689"/>
      <c r="CF32" s="689"/>
      <c r="CG32" s="689"/>
      <c r="CH32" s="689"/>
      <c r="CI32" s="689"/>
      <c r="CJ32" s="689"/>
      <c r="CK32" s="689"/>
      <c r="CL32" s="689"/>
      <c r="CM32" s="689"/>
      <c r="CN32" s="689"/>
      <c r="CO32" s="689"/>
      <c r="CP32" s="689"/>
      <c r="CQ32" s="689"/>
      <c r="CR32" s="689"/>
      <c r="CS32" s="689"/>
      <c r="CT32" s="689"/>
      <c r="CU32" s="689"/>
      <c r="CV32" s="689"/>
      <c r="CW32" s="689"/>
      <c r="CX32" s="689"/>
      <c r="CY32" s="689"/>
      <c r="CZ32" s="689"/>
      <c r="DA32" s="689"/>
      <c r="DB32" s="689"/>
      <c r="DC32" s="689"/>
      <c r="DD32" s="689"/>
      <c r="DE32" s="689"/>
      <c r="DF32" s="689"/>
      <c r="DG32" s="689"/>
      <c r="DH32" s="689"/>
      <c r="DI32" s="689"/>
      <c r="DJ32" s="689"/>
      <c r="DK32" s="689"/>
      <c r="DL32" s="689"/>
      <c r="DM32" s="689"/>
      <c r="DN32" s="689"/>
      <c r="DO32" s="689"/>
      <c r="DP32" s="689"/>
      <c r="DQ32" s="689"/>
      <c r="DR32" s="689"/>
      <c r="DS32" s="689"/>
      <c r="DT32" s="689"/>
      <c r="DU32" s="689"/>
      <c r="DV32" s="689"/>
      <c r="DW32" s="689"/>
      <c r="DX32" s="689"/>
      <c r="DY32" s="689"/>
      <c r="DZ32" s="689"/>
      <c r="EA32" s="689"/>
      <c r="EB32" s="689"/>
      <c r="EC32" s="689"/>
      <c r="ED32" s="689"/>
      <c r="EE32" s="689"/>
      <c r="EF32" s="689"/>
      <c r="EG32" s="689"/>
      <c r="EH32" s="689"/>
      <c r="EI32" s="689"/>
      <c r="EJ32" s="689"/>
      <c r="EK32" s="689"/>
      <c r="EL32" s="689"/>
      <c r="EM32" s="689"/>
      <c r="EN32" s="689"/>
      <c r="EO32" s="689"/>
      <c r="EP32" s="689"/>
      <c r="EQ32" s="689"/>
      <c r="ER32" s="689"/>
      <c r="ES32" s="689"/>
      <c r="ET32" s="689"/>
      <c r="EU32" s="689"/>
      <c r="EV32" s="689"/>
      <c r="EW32" s="689"/>
      <c r="EX32" s="689"/>
      <c r="EY32" s="689"/>
      <c r="EZ32" s="689"/>
      <c r="FA32" s="689"/>
      <c r="FB32" s="689"/>
      <c r="FC32" s="689"/>
      <c r="FD32" s="689"/>
      <c r="FE32" s="689"/>
      <c r="FF32" s="689"/>
      <c r="FG32" s="689"/>
      <c r="FH32" s="689"/>
      <c r="FI32" s="689"/>
      <c r="FJ32" s="689"/>
      <c r="FK32" s="689"/>
      <c r="FL32" s="689"/>
      <c r="FM32" s="689"/>
      <c r="FN32" s="689"/>
      <c r="FO32" s="689"/>
      <c r="FP32" s="689"/>
      <c r="FQ32" s="689"/>
      <c r="FR32" s="689"/>
      <c r="FS32" s="689"/>
      <c r="FT32" s="689"/>
      <c r="FU32" s="689"/>
      <c r="FV32" s="689"/>
      <c r="FW32" s="689"/>
      <c r="FX32" s="689"/>
      <c r="FY32" s="689"/>
      <c r="FZ32" s="689"/>
      <c r="GA32" s="689"/>
      <c r="GB32" s="689"/>
      <c r="GC32" s="689"/>
      <c r="GD32" s="689"/>
      <c r="GE32" s="689"/>
      <c r="GF32" s="689"/>
      <c r="GG32" s="689"/>
      <c r="GH32" s="689"/>
      <c r="GI32" s="689"/>
      <c r="GJ32" s="689"/>
      <c r="GK32" s="689"/>
      <c r="GL32" s="689"/>
      <c r="GM32" s="689"/>
      <c r="GN32" s="689"/>
      <c r="GO32" s="689"/>
      <c r="GP32" s="689"/>
      <c r="GQ32" s="689"/>
      <c r="GR32" s="689"/>
      <c r="GS32" s="689"/>
      <c r="GT32" s="689"/>
      <c r="GU32" s="689"/>
      <c r="GV32" s="689"/>
      <c r="GW32" s="689"/>
      <c r="GX32" s="689"/>
      <c r="GY32" s="689"/>
      <c r="GZ32" s="689"/>
      <c r="HA32" s="689"/>
      <c r="HB32" s="689"/>
      <c r="HC32" s="689"/>
      <c r="HD32" s="689"/>
      <c r="HE32" s="689"/>
      <c r="HF32" s="689"/>
      <c r="HG32" s="689"/>
      <c r="HH32" s="689"/>
      <c r="HI32" s="689"/>
      <c r="HJ32" s="689"/>
      <c r="HK32" s="689"/>
      <c r="HL32" s="689"/>
      <c r="HM32" s="689"/>
      <c r="HN32" s="689"/>
      <c r="HO32" s="689"/>
      <c r="HP32" s="689"/>
      <c r="HQ32" s="689"/>
      <c r="HR32" s="689"/>
      <c r="HS32" s="689"/>
      <c r="HT32" s="689"/>
      <c r="HU32" s="689"/>
      <c r="HV32" s="689"/>
      <c r="HW32" s="689"/>
      <c r="HX32" s="689"/>
      <c r="HY32" s="689"/>
      <c r="HZ32" s="689"/>
      <c r="IA32" s="689"/>
      <c r="IB32" s="689"/>
      <c r="IC32" s="689"/>
      <c r="ID32" s="689"/>
      <c r="IE32" s="689"/>
      <c r="IF32" s="689"/>
      <c r="IG32" s="689"/>
      <c r="IH32" s="689"/>
      <c r="II32" s="689"/>
      <c r="IJ32" s="689"/>
      <c r="IK32" s="689"/>
      <c r="IL32" s="689"/>
      <c r="IM32" s="689"/>
      <c r="IN32" s="689"/>
      <c r="IO32" s="689"/>
      <c r="IP32" s="689"/>
      <c r="IQ32" s="689"/>
      <c r="IR32" s="689"/>
      <c r="IS32" s="689"/>
      <c r="IT32" s="689"/>
      <c r="IU32" s="689"/>
      <c r="IV32" s="689"/>
      <c r="IW32" s="689"/>
      <c r="IX32" s="689"/>
      <c r="IY32" s="689"/>
      <c r="IZ32" s="689"/>
      <c r="JA32" s="689"/>
      <c r="JB32" s="689"/>
      <c r="JC32" s="689"/>
      <c r="JD32" s="689"/>
      <c r="JE32" s="689"/>
      <c r="JF32" s="689"/>
      <c r="JG32" s="689"/>
      <c r="JH32" s="689"/>
      <c r="JI32" s="689"/>
      <c r="JJ32" s="689"/>
      <c r="JK32" s="689"/>
      <c r="JL32" s="689"/>
      <c r="JM32" s="689"/>
      <c r="JN32" s="689"/>
      <c r="JO32" s="689"/>
      <c r="JP32" s="689"/>
      <c r="JQ32" s="689"/>
      <c r="JR32" s="689"/>
      <c r="JS32" s="689"/>
      <c r="JT32" s="689"/>
      <c r="JU32" s="689"/>
      <c r="JV32" s="689"/>
      <c r="JW32" s="689"/>
      <c r="JX32" s="689"/>
      <c r="JY32" s="689"/>
      <c r="JZ32" s="689"/>
      <c r="KA32" s="689"/>
      <c r="KB32" s="689"/>
      <c r="KC32" s="689"/>
      <c r="KD32" s="689"/>
      <c r="KE32" s="689"/>
      <c r="KF32" s="689"/>
      <c r="KG32" s="689"/>
      <c r="KH32" s="689"/>
      <c r="KI32" s="689"/>
      <c r="KJ32" s="689"/>
      <c r="KK32" s="689"/>
      <c r="KL32" s="689"/>
      <c r="KM32" s="689"/>
      <c r="KN32" s="689"/>
      <c r="KO32" s="689"/>
      <c r="KP32" s="689"/>
      <c r="KQ32" s="689"/>
      <c r="KR32" s="689"/>
      <c r="KS32" s="689"/>
      <c r="KT32" s="689"/>
      <c r="KU32" s="689"/>
      <c r="KV32" s="689"/>
      <c r="KW32" s="689"/>
      <c r="KX32" s="689"/>
      <c r="KY32" s="689"/>
      <c r="KZ32" s="689"/>
      <c r="LA32" s="689"/>
      <c r="LB32" s="689"/>
      <c r="LC32" s="689"/>
      <c r="LD32" s="689"/>
      <c r="LE32" s="689"/>
      <c r="LF32" s="689"/>
      <c r="LG32" s="689"/>
      <c r="LH32" s="689"/>
      <c r="LI32" s="689"/>
      <c r="LJ32" s="689"/>
      <c r="LK32" s="689"/>
      <c r="LL32" s="689"/>
      <c r="LM32" s="689"/>
      <c r="LN32" s="689"/>
      <c r="LO32" s="689"/>
      <c r="LP32" s="689"/>
      <c r="LQ32" s="689"/>
      <c r="LR32" s="689"/>
      <c r="LS32" s="689"/>
      <c r="LT32" s="689"/>
      <c r="LU32" s="689"/>
      <c r="LV32" s="689"/>
      <c r="LW32" s="689"/>
      <c r="LX32" s="689"/>
      <c r="LY32" s="689"/>
      <c r="LZ32" s="689"/>
      <c r="MA32" s="689"/>
      <c r="MB32" s="689"/>
      <c r="MC32" s="689"/>
      <c r="MD32" s="689"/>
      <c r="ME32" s="689"/>
      <c r="MF32" s="689"/>
      <c r="MG32" s="689"/>
      <c r="MH32" s="689"/>
      <c r="MI32" s="689"/>
      <c r="MJ32" s="689"/>
      <c r="MK32" s="689"/>
      <c r="ML32" s="689"/>
      <c r="MM32" s="689"/>
      <c r="MN32" s="689"/>
      <c r="MO32" s="689"/>
      <c r="MP32" s="689"/>
      <c r="MQ32" s="689"/>
      <c r="MR32" s="689"/>
      <c r="MS32" s="689"/>
      <c r="MT32" s="689"/>
      <c r="MU32" s="689"/>
      <c r="MV32" s="689"/>
      <c r="MW32" s="689"/>
      <c r="MX32" s="689"/>
      <c r="MY32" s="689"/>
      <c r="MZ32" s="689"/>
      <c r="NA32" s="689"/>
      <c r="NB32" s="689"/>
      <c r="NC32" s="689"/>
      <c r="ND32" s="689"/>
      <c r="NE32" s="689"/>
      <c r="NF32" s="689"/>
      <c r="NG32" s="689"/>
      <c r="NH32" s="689"/>
      <c r="NI32" s="689"/>
      <c r="NJ32" s="689"/>
      <c r="NK32" s="689"/>
      <c r="NL32" s="689"/>
      <c r="NM32" s="689"/>
      <c r="NN32" s="689"/>
      <c r="NO32" s="689"/>
      <c r="NP32" s="689"/>
      <c r="NQ32" s="689"/>
      <c r="NR32" s="689"/>
      <c r="NS32" s="689"/>
      <c r="NT32" s="689"/>
      <c r="NU32" s="689"/>
      <c r="NV32" s="689"/>
      <c r="NW32" s="689"/>
      <c r="NX32" s="689"/>
      <c r="NY32" s="689"/>
      <c r="NZ32" s="689"/>
      <c r="OA32" s="689"/>
      <c r="OB32" s="689"/>
      <c r="OC32" s="689"/>
      <c r="OD32" s="689"/>
      <c r="OE32" s="689"/>
      <c r="OF32" s="689"/>
      <c r="OG32" s="689"/>
      <c r="OH32" s="689"/>
      <c r="OI32" s="689"/>
      <c r="OJ32" s="689"/>
      <c r="OK32" s="689"/>
      <c r="OL32" s="689"/>
      <c r="OM32" s="689"/>
      <c r="ON32" s="689"/>
      <c r="OO32" s="689"/>
      <c r="OP32" s="689"/>
      <c r="OQ32" s="689"/>
      <c r="OR32" s="689"/>
      <c r="OS32" s="689"/>
      <c r="OT32" s="689"/>
      <c r="OU32" s="689"/>
      <c r="OV32" s="689"/>
      <c r="OW32" s="689"/>
      <c r="OX32" s="689"/>
      <c r="OY32" s="689"/>
      <c r="OZ32" s="689"/>
      <c r="PA32" s="689"/>
      <c r="PB32" s="689"/>
      <c r="PC32" s="689"/>
      <c r="PD32" s="689"/>
      <c r="PE32" s="689"/>
      <c r="PF32" s="689"/>
      <c r="PG32" s="689"/>
      <c r="PH32" s="689"/>
      <c r="PI32" s="689"/>
      <c r="PJ32" s="689"/>
      <c r="PK32" s="689"/>
      <c r="PL32" s="689"/>
      <c r="PM32" s="689"/>
      <c r="PN32" s="689"/>
      <c r="PO32" s="689"/>
      <c r="PP32" s="689"/>
      <c r="PQ32" s="689"/>
      <c r="PR32" s="689"/>
      <c r="PS32" s="689"/>
      <c r="PT32" s="689"/>
      <c r="PU32" s="689"/>
      <c r="PV32" s="689"/>
      <c r="PW32" s="689"/>
      <c r="PX32" s="689"/>
      <c r="PY32" s="689"/>
      <c r="PZ32" s="689"/>
      <c r="QA32" s="689"/>
      <c r="QB32" s="689"/>
      <c r="QC32" s="689"/>
      <c r="QD32" s="689"/>
      <c r="QE32" s="689"/>
      <c r="QF32" s="689"/>
      <c r="QG32" s="689"/>
      <c r="QH32" s="689"/>
      <c r="QI32" s="689"/>
      <c r="QJ32" s="689"/>
      <c r="QK32" s="689"/>
      <c r="QL32" s="689"/>
      <c r="QM32" s="689"/>
      <c r="QN32" s="689"/>
      <c r="QO32" s="689"/>
      <c r="QP32" s="689"/>
      <c r="QQ32" s="689"/>
      <c r="QR32" s="689"/>
      <c r="QS32" s="689"/>
      <c r="QT32" s="689"/>
      <c r="QU32" s="689"/>
      <c r="QV32" s="689"/>
      <c r="QW32" s="689"/>
      <c r="QX32" s="689"/>
      <c r="QY32" s="689"/>
      <c r="QZ32" s="689"/>
      <c r="RA32" s="689"/>
      <c r="RB32" s="689"/>
      <c r="RC32" s="689"/>
      <c r="RD32" s="689"/>
      <c r="RE32" s="689"/>
      <c r="RF32" s="689"/>
      <c r="RG32" s="689"/>
      <c r="RH32" s="689"/>
      <c r="RI32" s="689"/>
      <c r="RJ32" s="689"/>
      <c r="RK32" s="689"/>
      <c r="RL32" s="689"/>
      <c r="RM32" s="689"/>
      <c r="RN32" s="689"/>
      <c r="RO32" s="689"/>
      <c r="RP32" s="689"/>
      <c r="RQ32" s="689"/>
      <c r="RR32" s="689"/>
      <c r="RS32" s="689"/>
      <c r="RT32" s="689"/>
      <c r="RU32" s="689"/>
      <c r="RV32" s="689"/>
      <c r="RW32" s="689"/>
      <c r="RX32" s="689"/>
      <c r="RY32" s="689"/>
      <c r="RZ32" s="689"/>
      <c r="SA32" s="689"/>
      <c r="SB32" s="689"/>
      <c r="SC32" s="689"/>
      <c r="SD32" s="689"/>
      <c r="SE32" s="689"/>
      <c r="SF32" s="689"/>
      <c r="SG32" s="689"/>
      <c r="SH32" s="689"/>
      <c r="SI32" s="689"/>
      <c r="SJ32" s="689"/>
      <c r="SK32" s="689"/>
      <c r="SL32" s="689"/>
      <c r="SM32" s="689"/>
      <c r="SN32" s="689"/>
      <c r="SO32" s="689"/>
      <c r="SP32" s="689"/>
      <c r="SQ32" s="689"/>
      <c r="SR32" s="689"/>
      <c r="SS32" s="689"/>
      <c r="ST32" s="689"/>
      <c r="SU32" s="689"/>
      <c r="SV32" s="689"/>
      <c r="SW32" s="689"/>
      <c r="SX32" s="689"/>
      <c r="SY32" s="689"/>
      <c r="SZ32" s="689"/>
      <c r="TA32" s="689"/>
      <c r="TB32" s="689"/>
      <c r="TC32" s="689"/>
      <c r="TD32" s="689"/>
      <c r="TE32" s="689"/>
      <c r="TF32" s="689"/>
      <c r="TG32" s="689"/>
      <c r="TH32" s="689"/>
      <c r="TI32" s="689"/>
      <c r="TJ32" s="689"/>
      <c r="TK32" s="689"/>
      <c r="TL32" s="689"/>
      <c r="TM32" s="689"/>
      <c r="TN32" s="689"/>
      <c r="TO32" s="689"/>
      <c r="TP32" s="689"/>
      <c r="TQ32" s="689"/>
      <c r="TR32" s="689"/>
      <c r="TS32" s="689"/>
      <c r="TT32" s="689"/>
      <c r="TU32" s="689"/>
      <c r="TV32" s="689"/>
      <c r="TW32" s="689"/>
      <c r="TX32" s="689"/>
      <c r="TY32" s="689"/>
      <c r="TZ32" s="689"/>
      <c r="UA32" s="689"/>
      <c r="UB32" s="689"/>
      <c r="UC32" s="689"/>
      <c r="UD32" s="689"/>
      <c r="UE32" s="689"/>
      <c r="UF32" s="689"/>
      <c r="UG32" s="689"/>
      <c r="UH32" s="689"/>
      <c r="UI32" s="689"/>
      <c r="UJ32" s="689"/>
      <c r="UK32" s="689"/>
      <c r="UL32" s="689"/>
      <c r="UM32" s="689"/>
      <c r="UN32" s="689"/>
      <c r="UO32" s="689"/>
      <c r="UP32" s="689"/>
      <c r="UQ32" s="689"/>
      <c r="UR32" s="689"/>
      <c r="US32" s="689"/>
      <c r="UT32" s="689"/>
      <c r="UU32" s="689"/>
      <c r="UV32" s="689"/>
      <c r="UW32" s="689"/>
      <c r="UX32" s="689"/>
      <c r="UY32" s="689"/>
      <c r="UZ32" s="689"/>
      <c r="VA32" s="689"/>
      <c r="VB32" s="689"/>
      <c r="VC32" s="689"/>
      <c r="VD32" s="689"/>
      <c r="VE32" s="689"/>
      <c r="VF32" s="689"/>
      <c r="VG32" s="689"/>
      <c r="VH32" s="689"/>
      <c r="VI32" s="689"/>
      <c r="VJ32" s="689"/>
      <c r="VK32" s="689"/>
      <c r="VL32" s="689"/>
      <c r="VM32" s="689"/>
      <c r="VN32" s="689"/>
      <c r="VO32" s="689"/>
      <c r="VP32" s="689"/>
      <c r="VQ32" s="689"/>
      <c r="VR32" s="689"/>
      <c r="VS32" s="689"/>
      <c r="VT32" s="689"/>
      <c r="VU32" s="689"/>
      <c r="VV32" s="689"/>
      <c r="VW32" s="689"/>
      <c r="VX32" s="689"/>
      <c r="VY32" s="689"/>
      <c r="VZ32" s="689"/>
      <c r="WA32" s="689"/>
      <c r="WB32" s="689"/>
      <c r="WC32" s="689"/>
      <c r="WD32" s="689"/>
      <c r="WE32" s="689"/>
      <c r="WF32" s="689"/>
      <c r="WG32" s="689"/>
      <c r="WH32" s="689"/>
      <c r="WI32" s="689"/>
      <c r="WJ32" s="689"/>
      <c r="WK32" s="689"/>
      <c r="WL32" s="689"/>
      <c r="WM32" s="689"/>
      <c r="WN32" s="689"/>
      <c r="WO32" s="689"/>
      <c r="WP32" s="689"/>
      <c r="WQ32" s="689"/>
      <c r="WR32" s="689"/>
      <c r="WS32" s="689"/>
      <c r="WT32" s="689"/>
      <c r="WU32" s="689"/>
      <c r="WV32" s="689"/>
      <c r="WW32" s="689"/>
      <c r="WX32" s="689"/>
      <c r="WY32" s="689"/>
      <c r="WZ32" s="689"/>
      <c r="XA32" s="689"/>
      <c r="XB32" s="689"/>
      <c r="XC32" s="689"/>
      <c r="XD32" s="689"/>
      <c r="XE32" s="689"/>
      <c r="XF32" s="689"/>
      <c r="XG32" s="689"/>
      <c r="XH32" s="689"/>
      <c r="XI32" s="689"/>
      <c r="XJ32" s="689"/>
      <c r="XK32" s="689"/>
      <c r="XL32" s="689"/>
      <c r="XM32" s="689"/>
      <c r="XN32" s="689"/>
      <c r="XO32" s="689"/>
      <c r="XP32" s="689"/>
      <c r="XQ32" s="689"/>
      <c r="XR32" s="689"/>
      <c r="XS32" s="689"/>
      <c r="XT32" s="689"/>
      <c r="XU32" s="689"/>
      <c r="XV32" s="689"/>
      <c r="XW32" s="689"/>
      <c r="XX32" s="689"/>
      <c r="XY32" s="689"/>
      <c r="XZ32" s="689"/>
      <c r="YA32" s="689"/>
      <c r="YB32" s="689"/>
      <c r="YC32" s="689"/>
      <c r="YD32" s="689"/>
      <c r="YE32" s="689"/>
      <c r="YF32" s="689"/>
      <c r="YG32" s="689"/>
      <c r="YH32" s="689"/>
      <c r="YI32" s="689"/>
      <c r="YJ32" s="689"/>
      <c r="YK32" s="689"/>
      <c r="YL32" s="689"/>
      <c r="YM32" s="689"/>
      <c r="YN32" s="689"/>
      <c r="YO32" s="689"/>
      <c r="YP32" s="689"/>
      <c r="YQ32" s="689"/>
      <c r="YR32" s="689"/>
      <c r="YS32" s="689"/>
      <c r="YT32" s="689"/>
      <c r="YU32" s="689"/>
      <c r="YV32" s="689"/>
      <c r="YW32" s="689"/>
      <c r="YX32" s="689"/>
      <c r="YY32" s="689"/>
      <c r="YZ32" s="689"/>
      <c r="ZA32" s="689"/>
      <c r="ZB32" s="689"/>
      <c r="ZC32" s="689"/>
      <c r="ZD32" s="689"/>
      <c r="ZE32" s="689"/>
      <c r="ZF32" s="689"/>
      <c r="ZG32" s="689"/>
      <c r="ZH32" s="689"/>
      <c r="ZI32" s="689"/>
      <c r="ZJ32" s="689"/>
      <c r="ZK32" s="689"/>
      <c r="ZL32" s="689"/>
      <c r="ZM32" s="689"/>
      <c r="ZN32" s="689"/>
      <c r="ZO32" s="689"/>
      <c r="ZP32" s="689"/>
      <c r="ZQ32" s="689"/>
      <c r="ZR32" s="689"/>
      <c r="ZS32" s="689"/>
      <c r="ZT32" s="689"/>
      <c r="ZU32" s="689"/>
      <c r="ZV32" s="689"/>
      <c r="ZW32" s="689"/>
      <c r="ZX32" s="689"/>
      <c r="ZY32" s="689"/>
      <c r="ZZ32" s="689"/>
      <c r="AAA32" s="689"/>
      <c r="AAB32" s="689"/>
      <c r="AAC32" s="689"/>
      <c r="AAD32" s="689"/>
      <c r="AAE32" s="689"/>
      <c r="AAF32" s="689"/>
      <c r="AAG32" s="689"/>
      <c r="AAH32" s="689"/>
      <c r="AAI32" s="689"/>
      <c r="AAJ32" s="689"/>
      <c r="AAK32" s="689"/>
      <c r="AAL32" s="689"/>
      <c r="AAM32" s="689"/>
      <c r="AAN32" s="689"/>
      <c r="AAO32" s="689"/>
      <c r="AAP32" s="689"/>
      <c r="AAQ32" s="689"/>
      <c r="AAR32" s="689"/>
      <c r="AAS32" s="689"/>
      <c r="AAT32" s="689"/>
      <c r="AAU32" s="689"/>
      <c r="AAV32" s="689"/>
      <c r="AAW32" s="689"/>
      <c r="AAX32" s="689"/>
      <c r="AAY32" s="689"/>
      <c r="AAZ32" s="689"/>
      <c r="ABA32" s="689"/>
      <c r="ABB32" s="689"/>
      <c r="ABC32" s="689"/>
      <c r="ABD32" s="689"/>
      <c r="ABE32" s="689"/>
      <c r="ABF32" s="689"/>
      <c r="ABG32" s="689"/>
      <c r="ABH32" s="689"/>
      <c r="ABI32" s="689"/>
      <c r="ABJ32" s="689"/>
      <c r="ABK32" s="689"/>
      <c r="ABL32" s="689"/>
      <c r="ABM32" s="689"/>
      <c r="ABN32" s="689"/>
      <c r="ABO32" s="689"/>
      <c r="ABP32" s="689"/>
      <c r="ABQ32" s="689"/>
      <c r="ABR32" s="689"/>
      <c r="ABS32" s="689"/>
      <c r="ABT32" s="689"/>
      <c r="ABU32" s="689"/>
      <c r="ABV32" s="689"/>
      <c r="ABW32" s="689"/>
      <c r="ABX32" s="689"/>
      <c r="ABY32" s="689"/>
      <c r="ABZ32" s="689"/>
      <c r="ACA32" s="689"/>
      <c r="ACB32" s="689"/>
      <c r="ACC32" s="689"/>
      <c r="ACD32" s="689"/>
      <c r="ACE32" s="689"/>
      <c r="ACF32" s="689"/>
      <c r="ACG32" s="689"/>
      <c r="ACH32" s="689"/>
      <c r="ACI32" s="689"/>
      <c r="ACJ32" s="689"/>
      <c r="ACK32" s="689"/>
      <c r="ACL32" s="689"/>
      <c r="ACM32" s="689"/>
      <c r="ACN32" s="689"/>
      <c r="ACO32" s="689"/>
      <c r="ACP32" s="689"/>
      <c r="ACQ32" s="689"/>
      <c r="ACR32" s="689"/>
      <c r="ACS32" s="689"/>
      <c r="ACT32" s="689"/>
      <c r="ACU32" s="689"/>
      <c r="ACV32" s="689"/>
      <c r="ACW32" s="689"/>
      <c r="ACX32" s="689"/>
      <c r="ACY32" s="689"/>
      <c r="ACZ32" s="689"/>
      <c r="ADA32" s="689"/>
      <c r="ADB32" s="689"/>
      <c r="ADC32" s="689"/>
      <c r="ADD32" s="689"/>
      <c r="ADE32" s="689"/>
      <c r="ADF32" s="689"/>
      <c r="ADG32" s="689"/>
      <c r="ADH32" s="689"/>
      <c r="ADI32" s="689"/>
      <c r="ADJ32" s="689"/>
      <c r="ADK32" s="689"/>
      <c r="ADL32" s="689"/>
      <c r="ADM32" s="689"/>
      <c r="ADN32" s="689"/>
      <c r="ADO32" s="689"/>
      <c r="ADP32" s="689"/>
      <c r="ADQ32" s="689"/>
      <c r="ADR32" s="689"/>
      <c r="ADS32" s="689"/>
      <c r="ADT32" s="689"/>
      <c r="ADU32" s="689"/>
      <c r="ADV32" s="689"/>
      <c r="ADW32" s="689"/>
      <c r="ADX32" s="689"/>
      <c r="ADY32" s="689"/>
      <c r="ADZ32" s="689"/>
      <c r="AEA32" s="689"/>
      <c r="AEB32" s="689"/>
      <c r="AEC32" s="689"/>
      <c r="AED32" s="689"/>
      <c r="AEE32" s="689"/>
      <c r="AEF32" s="689"/>
      <c r="AEG32" s="689"/>
      <c r="AEH32" s="689"/>
      <c r="AEI32" s="689"/>
      <c r="AEJ32" s="689"/>
      <c r="AEK32" s="689"/>
      <c r="AEL32" s="689"/>
      <c r="AEM32" s="689"/>
      <c r="AEN32" s="689"/>
      <c r="AEO32" s="689"/>
      <c r="AEP32" s="689"/>
      <c r="AEQ32" s="689"/>
      <c r="AER32" s="689"/>
      <c r="AES32" s="689"/>
      <c r="AET32" s="689"/>
      <c r="AEU32" s="689"/>
      <c r="AEV32" s="689"/>
      <c r="AEW32" s="689"/>
      <c r="AEX32" s="689"/>
      <c r="AEY32" s="689"/>
      <c r="AEZ32" s="689"/>
      <c r="AFA32" s="689"/>
      <c r="AFB32" s="689"/>
      <c r="AFC32" s="689"/>
      <c r="AFD32" s="689"/>
      <c r="AFE32" s="689"/>
      <c r="AFF32" s="689"/>
      <c r="AFG32" s="689"/>
      <c r="AFH32" s="689"/>
      <c r="AFI32" s="689"/>
      <c r="AFJ32" s="689"/>
      <c r="AFK32" s="689"/>
      <c r="AFL32" s="689"/>
      <c r="AFM32" s="689"/>
      <c r="AFN32" s="689"/>
      <c r="AFO32" s="689"/>
      <c r="AFP32" s="689"/>
      <c r="AFQ32" s="689"/>
      <c r="AFR32" s="689"/>
      <c r="AFS32" s="689"/>
      <c r="AFT32" s="689"/>
      <c r="AFU32" s="689"/>
      <c r="AFV32" s="689"/>
      <c r="AFW32" s="689"/>
      <c r="AFX32" s="689"/>
      <c r="AFY32" s="689"/>
      <c r="AFZ32" s="689"/>
      <c r="AGA32" s="689"/>
      <c r="AGB32" s="689"/>
      <c r="AGC32" s="689"/>
      <c r="AGD32" s="689"/>
      <c r="AGE32" s="689"/>
      <c r="AGF32" s="689"/>
      <c r="AGG32" s="689"/>
      <c r="AGH32" s="689"/>
      <c r="AGI32" s="689"/>
      <c r="AGJ32" s="689"/>
      <c r="AGK32" s="689"/>
      <c r="AGL32" s="689"/>
      <c r="AGM32" s="689"/>
      <c r="AGN32" s="689"/>
      <c r="AGO32" s="689"/>
      <c r="AGP32" s="689"/>
      <c r="AGQ32" s="689"/>
      <c r="AGR32" s="689"/>
      <c r="AGS32" s="689"/>
      <c r="AGT32" s="689"/>
      <c r="AGU32" s="689"/>
      <c r="AGV32" s="689"/>
      <c r="AGW32" s="689"/>
      <c r="AGX32" s="689"/>
      <c r="AGY32" s="689"/>
      <c r="AGZ32" s="689"/>
      <c r="AHA32" s="689"/>
      <c r="AHB32" s="689"/>
      <c r="AHC32" s="689"/>
      <c r="AHD32" s="689"/>
      <c r="AHE32" s="689"/>
      <c r="AHF32" s="689"/>
      <c r="AHG32" s="689"/>
      <c r="AHH32" s="689"/>
      <c r="AHI32" s="689"/>
      <c r="AHJ32" s="689"/>
      <c r="AHK32" s="689"/>
      <c r="AHL32" s="689"/>
      <c r="AHM32" s="689"/>
      <c r="AHN32" s="689"/>
      <c r="AHO32" s="689"/>
      <c r="AHP32" s="689"/>
      <c r="AHQ32" s="689"/>
      <c r="AHR32" s="689"/>
      <c r="AHS32" s="689"/>
      <c r="AHT32" s="689"/>
      <c r="AHU32" s="689"/>
      <c r="AHV32" s="689"/>
      <c r="AHW32" s="689"/>
      <c r="AHX32" s="689"/>
      <c r="AHY32" s="689"/>
      <c r="AHZ32" s="689"/>
      <c r="AIA32" s="689"/>
      <c r="AIB32" s="689"/>
      <c r="AIC32" s="689"/>
      <c r="AID32" s="689"/>
      <c r="AIE32" s="689"/>
      <c r="AIF32" s="689"/>
      <c r="AIG32" s="689"/>
      <c r="AIH32" s="689"/>
      <c r="AII32" s="689"/>
      <c r="AIJ32" s="689"/>
      <c r="AIK32" s="689"/>
      <c r="AIL32" s="689"/>
      <c r="AIM32" s="689"/>
      <c r="AIN32" s="689"/>
      <c r="AIO32" s="689"/>
      <c r="AIP32" s="689"/>
      <c r="AIQ32" s="689"/>
      <c r="AIR32" s="689"/>
      <c r="AIS32" s="689"/>
      <c r="AIT32" s="689"/>
      <c r="AIU32" s="689"/>
      <c r="AIV32" s="689"/>
      <c r="AIW32" s="689"/>
      <c r="AIX32" s="689"/>
      <c r="AIY32" s="689"/>
      <c r="AIZ32" s="689"/>
      <c r="AJA32" s="689"/>
      <c r="AJB32" s="689"/>
      <c r="AJC32" s="689"/>
      <c r="AJD32" s="689"/>
      <c r="AJE32" s="689"/>
      <c r="AJF32" s="689"/>
      <c r="AJG32" s="689"/>
      <c r="AJH32" s="689"/>
      <c r="AJI32" s="689"/>
      <c r="AJJ32" s="689"/>
      <c r="AJK32" s="689"/>
      <c r="AJL32" s="689"/>
      <c r="AJM32" s="689"/>
      <c r="AJN32" s="689"/>
      <c r="AJO32" s="689"/>
      <c r="AJP32" s="689"/>
      <c r="AJQ32" s="689"/>
      <c r="AJR32" s="689"/>
      <c r="AJS32" s="689"/>
      <c r="AJT32" s="689"/>
      <c r="AJU32" s="689"/>
      <c r="AJV32" s="689"/>
      <c r="AJW32" s="689"/>
      <c r="AJX32" s="689"/>
      <c r="AJY32" s="689"/>
      <c r="AJZ32" s="689"/>
      <c r="AKA32" s="689"/>
      <c r="AKB32" s="689"/>
      <c r="AKC32" s="689"/>
      <c r="AKD32" s="689"/>
      <c r="AKE32" s="689"/>
      <c r="AKF32" s="689"/>
      <c r="AKG32" s="689"/>
      <c r="AKH32" s="689"/>
      <c r="AKI32" s="689"/>
      <c r="AKJ32" s="689"/>
      <c r="AKK32" s="689"/>
      <c r="AKL32" s="689"/>
      <c r="AKM32" s="689"/>
      <c r="AKN32" s="689"/>
      <c r="AKO32" s="689"/>
      <c r="AKP32" s="689"/>
      <c r="AKQ32" s="689"/>
      <c r="AKR32" s="689"/>
      <c r="AKS32" s="689"/>
      <c r="AKT32" s="689"/>
      <c r="AKU32" s="689"/>
      <c r="AKV32" s="689"/>
      <c r="AKW32" s="689"/>
      <c r="AKX32" s="689"/>
      <c r="AKY32" s="689"/>
      <c r="AKZ32" s="689"/>
      <c r="ALA32" s="689"/>
      <c r="ALB32" s="689"/>
      <c r="ALC32" s="689"/>
      <c r="ALD32" s="689"/>
      <c r="ALE32" s="689"/>
      <c r="ALF32" s="689"/>
      <c r="ALG32" s="689"/>
      <c r="ALH32" s="689"/>
      <c r="ALI32" s="689"/>
      <c r="ALJ32" s="689"/>
      <c r="ALK32" s="689"/>
      <c r="ALL32" s="689"/>
      <c r="ALM32" s="689"/>
      <c r="ALN32" s="689"/>
      <c r="ALO32" s="689"/>
      <c r="ALP32" s="689"/>
      <c r="ALQ32" s="689"/>
      <c r="ALR32" s="689"/>
      <c r="ALS32" s="689"/>
      <c r="ALT32" s="689"/>
      <c r="ALU32" s="689"/>
      <c r="ALV32" s="689"/>
      <c r="ALW32" s="689"/>
      <c r="ALX32" s="689"/>
      <c r="ALY32" s="689"/>
      <c r="ALZ32" s="689"/>
      <c r="AMA32" s="689"/>
      <c r="AMB32" s="689"/>
      <c r="AMC32" s="689"/>
      <c r="AMD32" s="689"/>
    </row>
    <row r="33" spans="1:31" s="224" customFormat="1" ht="13.5" customHeight="1">
      <c r="A33" s="225">
        <f t="shared" si="0"/>
        <v>25</v>
      </c>
      <c r="B33" s="217"/>
      <c r="C33" s="217"/>
      <c r="D33" s="241" t="s">
        <v>392</v>
      </c>
      <c r="E33" s="217"/>
      <c r="F33" s="217"/>
      <c r="G33" s="217"/>
      <c r="H33" s="677" t="s">
        <v>1112</v>
      </c>
      <c r="I33" s="678">
        <v>59350</v>
      </c>
      <c r="J33" s="678" t="s">
        <v>1114</v>
      </c>
      <c r="K33" s="677" t="s">
        <v>817</v>
      </c>
      <c r="L33" s="677"/>
      <c r="M33" s="677" t="s">
        <v>863</v>
      </c>
      <c r="N33" s="681"/>
      <c r="O33" s="677" t="s">
        <v>1116</v>
      </c>
      <c r="P33" s="252"/>
      <c r="Q33" s="681" t="s">
        <v>864</v>
      </c>
      <c r="R33" s="232"/>
      <c r="S33" s="717"/>
      <c r="T33" s="712"/>
      <c r="U33" s="718"/>
      <c r="V33" s="682"/>
      <c r="W33" s="682"/>
      <c r="X33" s="681"/>
      <c r="Z33" s="683"/>
      <c r="AA33" s="677"/>
      <c r="AB33" s="678"/>
      <c r="AC33" s="677"/>
      <c r="AD33" s="681"/>
      <c r="AE33" s="681"/>
    </row>
    <row r="34" spans="1:31" s="224" customFormat="1" ht="13.5" customHeight="1">
      <c r="A34" s="225">
        <f t="shared" si="0"/>
        <v>26</v>
      </c>
      <c r="B34" s="217"/>
      <c r="C34" s="217"/>
      <c r="D34" s="241" t="s">
        <v>1117</v>
      </c>
      <c r="E34" s="241"/>
      <c r="F34" s="241"/>
      <c r="G34" s="241"/>
      <c r="H34" s="263" t="s">
        <v>1633</v>
      </c>
      <c r="I34" s="678" t="s">
        <v>1119</v>
      </c>
      <c r="J34" s="678" t="s">
        <v>1120</v>
      </c>
      <c r="K34" s="677" t="s">
        <v>817</v>
      </c>
      <c r="L34" s="677"/>
      <c r="M34" s="685" t="s">
        <v>863</v>
      </c>
      <c r="N34" s="281"/>
      <c r="O34" s="677"/>
      <c r="P34" s="680"/>
      <c r="Q34" s="681" t="s">
        <v>864</v>
      </c>
      <c r="R34" s="232"/>
      <c r="S34" s="717"/>
      <c r="T34" s="712"/>
      <c r="U34" s="718"/>
      <c r="V34" s="682"/>
      <c r="W34" s="682"/>
      <c r="X34" s="681"/>
      <c r="Z34" s="683"/>
      <c r="AA34" s="677"/>
      <c r="AB34" s="678"/>
      <c r="AC34" s="677"/>
      <c r="AD34" s="681"/>
      <c r="AE34" s="681"/>
    </row>
    <row r="35" spans="1:31" s="256" customFormat="1" ht="12.75" customHeight="1">
      <c r="A35" s="225">
        <f t="shared" si="0"/>
        <v>27</v>
      </c>
      <c r="B35" s="217"/>
      <c r="C35" s="217" t="s">
        <v>1121</v>
      </c>
      <c r="D35" s="221"/>
      <c r="E35" s="221"/>
      <c r="F35" s="221"/>
      <c r="G35" s="221"/>
      <c r="H35" s="677" t="s">
        <v>1634</v>
      </c>
      <c r="I35" s="678"/>
      <c r="J35" s="678" t="s">
        <v>1123</v>
      </c>
      <c r="K35" s="677" t="s">
        <v>817</v>
      </c>
      <c r="L35" s="677" t="s">
        <v>864</v>
      </c>
      <c r="M35" s="243" t="s">
        <v>1123</v>
      </c>
      <c r="N35" s="681"/>
      <c r="O35" s="677"/>
      <c r="P35" s="680"/>
      <c r="Q35" s="681" t="s">
        <v>864</v>
      </c>
      <c r="R35" s="725"/>
      <c r="S35" s="717"/>
      <c r="T35" s="712"/>
      <c r="U35" s="718"/>
      <c r="V35" s="682"/>
      <c r="W35" s="682"/>
      <c r="X35" s="681"/>
      <c r="Y35" s="224"/>
      <c r="Z35" s="683"/>
      <c r="AA35" s="677"/>
      <c r="AB35" s="678"/>
      <c r="AC35" s="677"/>
      <c r="AD35" s="681"/>
      <c r="AE35" s="681"/>
    </row>
    <row r="36" spans="1:31" s="256" customFormat="1" ht="12.75" customHeight="1">
      <c r="A36" s="225">
        <f t="shared" si="0"/>
        <v>28</v>
      </c>
      <c r="B36" s="217"/>
      <c r="C36" s="217"/>
      <c r="D36" s="679" t="s">
        <v>415</v>
      </c>
      <c r="E36" s="221"/>
      <c r="F36" s="221"/>
      <c r="G36" s="221"/>
      <c r="H36" s="677" t="s">
        <v>1124</v>
      </c>
      <c r="I36" s="678" t="s">
        <v>1125</v>
      </c>
      <c r="J36" s="678" t="s">
        <v>1126</v>
      </c>
      <c r="K36" s="677" t="s">
        <v>817</v>
      </c>
      <c r="L36" s="677"/>
      <c r="M36" s="685" t="s">
        <v>863</v>
      </c>
      <c r="N36" s="281"/>
      <c r="O36" s="677"/>
      <c r="P36" s="680"/>
      <c r="Q36" s="681" t="s">
        <v>864</v>
      </c>
      <c r="R36" s="725"/>
      <c r="S36" s="717"/>
      <c r="T36" s="712"/>
      <c r="U36" s="718"/>
      <c r="V36" s="682"/>
      <c r="W36" s="682"/>
      <c r="X36" s="681"/>
      <c r="Y36" s="224"/>
      <c r="Z36" s="683"/>
      <c r="AA36" s="677"/>
      <c r="AB36" s="678"/>
      <c r="AC36" s="677"/>
      <c r="AD36" s="681"/>
      <c r="AE36" s="681"/>
    </row>
    <row r="37" spans="1:31" s="256" customFormat="1" ht="12.75" customHeight="1">
      <c r="A37" s="225">
        <f t="shared" si="0"/>
        <v>29</v>
      </c>
      <c r="B37" s="217"/>
      <c r="C37" s="217"/>
      <c r="D37" s="679" t="s">
        <v>1128</v>
      </c>
      <c r="E37" s="221"/>
      <c r="F37" s="221"/>
      <c r="G37" s="221"/>
      <c r="H37" s="677" t="s">
        <v>1129</v>
      </c>
      <c r="I37" s="678" t="s">
        <v>1130</v>
      </c>
      <c r="J37" s="678" t="s">
        <v>1131</v>
      </c>
      <c r="K37" s="677" t="s">
        <v>817</v>
      </c>
      <c r="L37" s="677"/>
      <c r="M37" s="685" t="s">
        <v>863</v>
      </c>
      <c r="N37" s="281"/>
      <c r="O37" s="677"/>
      <c r="P37" s="680"/>
      <c r="Q37" s="681" t="s">
        <v>864</v>
      </c>
      <c r="R37" s="725"/>
      <c r="S37" s="717"/>
      <c r="T37" s="712"/>
      <c r="U37" s="718"/>
      <c r="V37" s="682"/>
      <c r="W37" s="682"/>
      <c r="X37" s="681"/>
      <c r="Y37" s="224"/>
      <c r="Z37" s="683"/>
      <c r="AA37" s="677"/>
      <c r="AB37" s="678"/>
      <c r="AC37" s="677"/>
      <c r="AD37" s="681"/>
      <c r="AE37" s="681"/>
    </row>
    <row r="38" spans="1:31" s="244" customFormat="1" ht="12.75" customHeight="1">
      <c r="A38" s="225">
        <f t="shared" si="0"/>
        <v>30</v>
      </c>
      <c r="B38" s="217"/>
      <c r="C38" s="222"/>
      <c r="D38" s="679" t="s">
        <v>429</v>
      </c>
      <c r="E38" s="221"/>
      <c r="F38" s="221"/>
      <c r="G38" s="221"/>
      <c r="H38" s="677" t="s">
        <v>1133</v>
      </c>
      <c r="I38" s="678" t="s">
        <v>1134</v>
      </c>
      <c r="J38" s="678" t="s">
        <v>1135</v>
      </c>
      <c r="K38" s="677" t="s">
        <v>817</v>
      </c>
      <c r="L38" s="677"/>
      <c r="M38" s="685" t="s">
        <v>863</v>
      </c>
      <c r="N38" s="281"/>
      <c r="O38" s="677"/>
      <c r="P38" s="680"/>
      <c r="Q38" s="681" t="s">
        <v>864</v>
      </c>
      <c r="R38" s="726"/>
      <c r="S38" s="717"/>
      <c r="T38" s="712"/>
      <c r="U38" s="718"/>
      <c r="V38" s="682"/>
      <c r="W38" s="682"/>
      <c r="X38" s="681"/>
      <c r="Y38" s="224"/>
      <c r="Z38" s="683"/>
      <c r="AA38" s="677"/>
      <c r="AB38" s="678"/>
      <c r="AC38" s="677"/>
      <c r="AD38" s="681"/>
      <c r="AE38" s="681"/>
    </row>
    <row r="39" spans="1:31" s="244" customFormat="1" ht="12.75" customHeight="1">
      <c r="A39" s="225">
        <f t="shared" si="0"/>
        <v>31</v>
      </c>
      <c r="B39" s="217"/>
      <c r="C39" s="222"/>
      <c r="D39" s="679" t="s">
        <v>426</v>
      </c>
      <c r="E39" s="221"/>
      <c r="F39" s="221"/>
      <c r="G39" s="221"/>
      <c r="H39" s="677" t="s">
        <v>1136</v>
      </c>
      <c r="I39" s="678" t="s">
        <v>1137</v>
      </c>
      <c r="J39" s="678" t="s">
        <v>1138</v>
      </c>
      <c r="K39" s="677" t="s">
        <v>823</v>
      </c>
      <c r="L39" s="677"/>
      <c r="M39" s="685" t="s">
        <v>863</v>
      </c>
      <c r="N39" s="281"/>
      <c r="O39" s="677"/>
      <c r="P39" s="680"/>
      <c r="Q39" s="681" t="s">
        <v>864</v>
      </c>
      <c r="R39" s="726"/>
      <c r="S39" s="717"/>
      <c r="T39" s="712"/>
      <c r="U39" s="718"/>
      <c r="V39" s="682"/>
      <c r="W39" s="682"/>
      <c r="X39" s="681"/>
      <c r="Y39" s="224"/>
      <c r="Z39" s="683"/>
      <c r="AA39" s="677"/>
      <c r="AB39" s="678"/>
      <c r="AC39" s="677"/>
      <c r="AD39" s="681"/>
      <c r="AE39" s="681"/>
    </row>
    <row r="40" spans="1:31" s="244" customFormat="1" ht="12.75" customHeight="1">
      <c r="A40" s="225">
        <f t="shared" si="0"/>
        <v>32</v>
      </c>
      <c r="B40" s="217"/>
      <c r="C40" s="222"/>
      <c r="D40" s="679" t="s">
        <v>1140</v>
      </c>
      <c r="E40" s="221"/>
      <c r="F40" s="221"/>
      <c r="G40" s="221"/>
      <c r="H40" s="677" t="s">
        <v>1141</v>
      </c>
      <c r="I40" s="678" t="s">
        <v>1142</v>
      </c>
      <c r="J40" s="678" t="s">
        <v>1143</v>
      </c>
      <c r="K40" s="677" t="s">
        <v>817</v>
      </c>
      <c r="L40" s="677"/>
      <c r="M40" s="685" t="s">
        <v>863</v>
      </c>
      <c r="N40" s="281"/>
      <c r="O40" s="677"/>
      <c r="P40" s="680"/>
      <c r="Q40" s="681" t="s">
        <v>864</v>
      </c>
      <c r="R40" s="726"/>
      <c r="S40" s="717"/>
      <c r="T40" s="712"/>
      <c r="U40" s="718"/>
      <c r="V40" s="682"/>
      <c r="W40" s="682"/>
      <c r="X40" s="681"/>
      <c r="Y40" s="224"/>
      <c r="Z40" s="683"/>
      <c r="AA40" s="677"/>
      <c r="AB40" s="678"/>
      <c r="AC40" s="677"/>
      <c r="AD40" s="681"/>
      <c r="AE40" s="681"/>
    </row>
    <row r="41" spans="1:31" s="257" customFormat="1" ht="12.75" customHeight="1">
      <c r="A41" s="225">
        <f t="shared" si="0"/>
        <v>33</v>
      </c>
      <c r="B41" s="217"/>
      <c r="C41" s="222"/>
      <c r="D41" s="679" t="s">
        <v>1144</v>
      </c>
      <c r="E41" s="221"/>
      <c r="F41" s="221"/>
      <c r="G41" s="221"/>
      <c r="H41" s="677" t="s">
        <v>410</v>
      </c>
      <c r="I41" s="678" t="s">
        <v>1145</v>
      </c>
      <c r="J41" s="678" t="s">
        <v>1146</v>
      </c>
      <c r="K41" s="677" t="s">
        <v>817</v>
      </c>
      <c r="L41" s="677"/>
      <c r="M41" s="685" t="s">
        <v>863</v>
      </c>
      <c r="N41" s="281"/>
      <c r="O41" s="677"/>
      <c r="P41" s="680"/>
      <c r="Q41" s="681" t="s">
        <v>864</v>
      </c>
      <c r="R41" s="727"/>
      <c r="S41" s="717"/>
      <c r="T41" s="712"/>
      <c r="U41" s="718"/>
      <c r="V41" s="682"/>
      <c r="W41" s="682"/>
      <c r="X41" s="681"/>
      <c r="Y41" s="224"/>
      <c r="Z41" s="683"/>
      <c r="AA41" s="677"/>
      <c r="AB41" s="678"/>
      <c r="AC41" s="677"/>
      <c r="AD41" s="681"/>
      <c r="AE41" s="681"/>
    </row>
    <row r="42" spans="1:31" s="258" customFormat="1" ht="12.75" customHeight="1">
      <c r="A42" s="225">
        <f t="shared" si="0"/>
        <v>34</v>
      </c>
      <c r="B42" s="217"/>
      <c r="C42" s="218"/>
      <c r="D42" s="679" t="s">
        <v>1147</v>
      </c>
      <c r="E42" s="221"/>
      <c r="F42" s="221"/>
      <c r="G42" s="221"/>
      <c r="H42" s="677"/>
      <c r="I42" s="678" t="s">
        <v>1148</v>
      </c>
      <c r="J42" s="678" t="s">
        <v>1149</v>
      </c>
      <c r="K42" s="677" t="s">
        <v>817</v>
      </c>
      <c r="L42" s="677"/>
      <c r="M42" s="685" t="s">
        <v>863</v>
      </c>
      <c r="N42" s="281"/>
      <c r="O42" s="677"/>
      <c r="P42" s="680"/>
      <c r="Q42" s="681" t="s">
        <v>864</v>
      </c>
      <c r="R42" s="728"/>
      <c r="S42" s="717"/>
      <c r="T42" s="712"/>
      <c r="U42" s="718"/>
      <c r="V42" s="682"/>
      <c r="W42" s="682"/>
      <c r="X42" s="681"/>
      <c r="Y42" s="224"/>
      <c r="Z42" s="683"/>
      <c r="AA42" s="677"/>
      <c r="AB42" s="678"/>
      <c r="AC42" s="677"/>
      <c r="AD42" s="681"/>
      <c r="AE42" s="681"/>
    </row>
    <row r="43" spans="1:31" s="256" customFormat="1" ht="13" customHeight="1">
      <c r="A43" s="225">
        <f t="shared" si="0"/>
        <v>35</v>
      </c>
      <c r="B43" s="217"/>
      <c r="C43" s="218"/>
      <c r="D43" s="679" t="s">
        <v>178</v>
      </c>
      <c r="E43" s="221"/>
      <c r="F43" s="221"/>
      <c r="G43" s="221"/>
      <c r="H43" s="677" t="s">
        <v>1150</v>
      </c>
      <c r="I43" s="678" t="s">
        <v>1151</v>
      </c>
      <c r="J43" s="678" t="s">
        <v>1152</v>
      </c>
      <c r="K43" s="677" t="s">
        <v>817</v>
      </c>
      <c r="L43" s="677"/>
      <c r="M43" s="685" t="s">
        <v>863</v>
      </c>
      <c r="N43" s="281"/>
      <c r="O43" s="677"/>
      <c r="P43" s="680"/>
      <c r="Q43" s="681" t="s">
        <v>864</v>
      </c>
      <c r="R43" s="725"/>
      <c r="S43" s="717"/>
      <c r="T43" s="712"/>
      <c r="U43" s="718"/>
      <c r="V43" s="682"/>
      <c r="W43" s="682"/>
      <c r="X43" s="681"/>
      <c r="Y43" s="224"/>
      <c r="Z43" s="683"/>
      <c r="AA43" s="677"/>
      <c r="AB43" s="678"/>
      <c r="AC43" s="677"/>
      <c r="AD43" s="681"/>
      <c r="AE43" s="681"/>
    </row>
    <row r="44" spans="1:31" s="256" customFormat="1" ht="13" customHeight="1">
      <c r="A44" s="225">
        <f t="shared" si="0"/>
        <v>36</v>
      </c>
      <c r="B44" s="217"/>
      <c r="C44" s="218"/>
      <c r="D44" s="241" t="s">
        <v>1153</v>
      </c>
      <c r="E44" s="241"/>
      <c r="F44" s="241"/>
      <c r="G44" s="241"/>
      <c r="H44" s="677" t="s">
        <v>1154</v>
      </c>
      <c r="I44" s="678">
        <v>33123452323</v>
      </c>
      <c r="J44" s="678" t="s">
        <v>1155</v>
      </c>
      <c r="K44" s="677" t="s">
        <v>817</v>
      </c>
      <c r="L44" s="677"/>
      <c r="M44" s="677" t="s">
        <v>1092</v>
      </c>
      <c r="N44" s="681"/>
      <c r="O44" s="677"/>
      <c r="P44" s="680"/>
      <c r="Q44" s="681" t="s">
        <v>864</v>
      </c>
      <c r="R44" s="725"/>
      <c r="S44" s="717"/>
      <c r="T44" s="712"/>
      <c r="U44" s="718"/>
      <c r="V44" s="682"/>
      <c r="W44" s="682"/>
      <c r="X44" s="681"/>
      <c r="Y44" s="224"/>
      <c r="Z44" s="683"/>
      <c r="AA44" s="677"/>
      <c r="AB44" s="678"/>
      <c r="AC44" s="677"/>
      <c r="AD44" s="681"/>
      <c r="AE44" s="681"/>
    </row>
    <row r="45" spans="1:31" s="224" customFormat="1" ht="13.5" customHeight="1">
      <c r="A45" s="225">
        <f t="shared" si="0"/>
        <v>37</v>
      </c>
      <c r="B45" s="217"/>
      <c r="C45" s="217" t="s">
        <v>1157</v>
      </c>
      <c r="D45" s="217"/>
      <c r="E45" s="217"/>
      <c r="F45" s="217"/>
      <c r="G45" s="217"/>
      <c r="H45" s="677"/>
      <c r="I45" s="678"/>
      <c r="J45" s="678" t="s">
        <v>1159</v>
      </c>
      <c r="K45" s="677" t="s">
        <v>817</v>
      </c>
      <c r="L45" s="677" t="s">
        <v>864</v>
      </c>
      <c r="M45" s="243" t="s">
        <v>1159</v>
      </c>
      <c r="N45" s="681"/>
      <c r="O45" s="677"/>
      <c r="P45" s="252"/>
      <c r="Q45" s="681" t="s">
        <v>864</v>
      </c>
      <c r="R45" s="232"/>
      <c r="S45" s="717"/>
      <c r="T45" s="712"/>
      <c r="U45" s="718"/>
      <c r="V45" s="682"/>
      <c r="W45" s="682"/>
      <c r="X45" s="681"/>
      <c r="Z45" s="683"/>
      <c r="AA45" s="677"/>
      <c r="AB45" s="678"/>
      <c r="AC45" s="677"/>
      <c r="AD45" s="681"/>
      <c r="AE45" s="681"/>
    </row>
    <row r="46" spans="1:31" s="224" customFormat="1" ht="13.5" customHeight="1">
      <c r="A46" s="225">
        <f t="shared" si="0"/>
        <v>38</v>
      </c>
      <c r="B46" s="217"/>
      <c r="C46" s="217"/>
      <c r="D46" s="241" t="s">
        <v>1160</v>
      </c>
      <c r="E46" s="241"/>
      <c r="F46" s="241"/>
      <c r="G46" s="241"/>
      <c r="H46" s="677" t="s">
        <v>1161</v>
      </c>
      <c r="I46" s="678" t="s">
        <v>930</v>
      </c>
      <c r="J46" s="678" t="s">
        <v>1162</v>
      </c>
      <c r="K46" s="677" t="s">
        <v>820</v>
      </c>
      <c r="L46" s="677"/>
      <c r="M46" s="677" t="s">
        <v>879</v>
      </c>
      <c r="N46" s="681"/>
      <c r="O46" s="677"/>
      <c r="P46" s="680"/>
      <c r="Q46" s="681" t="s">
        <v>864</v>
      </c>
      <c r="R46" s="232"/>
      <c r="S46" s="717"/>
      <c r="T46" s="712"/>
      <c r="U46" s="718"/>
      <c r="V46" s="682"/>
      <c r="W46" s="682"/>
      <c r="X46" s="681"/>
      <c r="Z46" s="683"/>
      <c r="AA46" s="677"/>
      <c r="AB46" s="678"/>
      <c r="AC46" s="677"/>
      <c r="AD46" s="681"/>
      <c r="AE46" s="681"/>
    </row>
    <row r="47" spans="1:31" s="224" customFormat="1" ht="13.5" customHeight="1">
      <c r="A47" s="225">
        <f t="shared" si="0"/>
        <v>39</v>
      </c>
      <c r="B47" s="217"/>
      <c r="C47" s="217"/>
      <c r="D47" s="217" t="s">
        <v>1164</v>
      </c>
      <c r="E47" s="217"/>
      <c r="F47" s="217"/>
      <c r="G47" s="217"/>
      <c r="H47" s="677" t="s">
        <v>1165</v>
      </c>
      <c r="I47" s="678"/>
      <c r="J47" s="678" t="s">
        <v>1166</v>
      </c>
      <c r="K47" s="677" t="s">
        <v>817</v>
      </c>
      <c r="L47" s="677" t="s">
        <v>864</v>
      </c>
      <c r="M47" s="243" t="s">
        <v>1166</v>
      </c>
      <c r="N47" s="681"/>
      <c r="O47" s="677"/>
      <c r="P47" s="252"/>
      <c r="Q47" s="681" t="s">
        <v>864</v>
      </c>
      <c r="R47" s="232"/>
      <c r="S47" s="717"/>
      <c r="T47" s="712"/>
      <c r="U47" s="718"/>
      <c r="V47" s="682"/>
      <c r="W47" s="682"/>
      <c r="X47" s="681"/>
      <c r="Z47" s="683"/>
      <c r="AA47" s="677"/>
      <c r="AB47" s="678"/>
      <c r="AC47" s="677"/>
      <c r="AD47" s="681"/>
      <c r="AE47" s="681"/>
    </row>
    <row r="48" spans="1:31" s="224" customFormat="1" ht="13.5" customHeight="1">
      <c r="A48" s="225">
        <f t="shared" si="0"/>
        <v>40</v>
      </c>
      <c r="B48" s="217"/>
      <c r="C48" s="217"/>
      <c r="D48" s="217"/>
      <c r="E48" s="217" t="s">
        <v>1167</v>
      </c>
      <c r="F48" s="217"/>
      <c r="G48" s="217"/>
      <c r="H48" s="677" t="s">
        <v>1168</v>
      </c>
      <c r="I48" s="678"/>
      <c r="J48" s="678" t="s">
        <v>1169</v>
      </c>
      <c r="K48" s="677" t="s">
        <v>820</v>
      </c>
      <c r="L48" s="677" t="s">
        <v>864</v>
      </c>
      <c r="M48" s="243" t="s">
        <v>1169</v>
      </c>
      <c r="N48" s="681"/>
      <c r="O48" s="677"/>
      <c r="P48" s="252"/>
      <c r="Q48" s="681" t="s">
        <v>864</v>
      </c>
      <c r="R48" s="232"/>
      <c r="S48" s="717"/>
      <c r="T48" s="712"/>
      <c r="U48" s="718"/>
      <c r="V48" s="682"/>
      <c r="W48" s="682"/>
      <c r="X48" s="681"/>
      <c r="Z48" s="683"/>
      <c r="AA48" s="677"/>
      <c r="AB48" s="678"/>
      <c r="AC48" s="677"/>
      <c r="AD48" s="681"/>
      <c r="AE48" s="681"/>
    </row>
    <row r="49" spans="1:1018" s="224" customFormat="1" ht="13.5" customHeight="1">
      <c r="A49" s="225">
        <f t="shared" si="0"/>
        <v>41</v>
      </c>
      <c r="B49" s="217"/>
      <c r="C49" s="217"/>
      <c r="D49" s="217"/>
      <c r="E49" s="217"/>
      <c r="F49" s="217" t="s">
        <v>1170</v>
      </c>
      <c r="G49" s="217"/>
      <c r="H49" s="677" t="s">
        <v>1171</v>
      </c>
      <c r="I49" s="678" t="s">
        <v>1172</v>
      </c>
      <c r="J49" s="678" t="s">
        <v>1173</v>
      </c>
      <c r="K49" s="677" t="s">
        <v>820</v>
      </c>
      <c r="L49" s="677"/>
      <c r="M49" s="677" t="s">
        <v>1092</v>
      </c>
      <c r="N49" s="681"/>
      <c r="O49" s="677"/>
      <c r="P49" s="252"/>
      <c r="Q49" s="681" t="s">
        <v>864</v>
      </c>
      <c r="R49" s="232"/>
      <c r="S49" s="717"/>
      <c r="T49" s="712"/>
      <c r="U49" s="718"/>
      <c r="V49" s="682"/>
      <c r="W49" s="682"/>
      <c r="X49" s="681"/>
      <c r="Z49" s="677"/>
      <c r="AA49" s="677"/>
      <c r="AB49" s="499"/>
      <c r="AC49" s="677"/>
      <c r="AD49" s="681"/>
      <c r="AE49" s="681"/>
    </row>
    <row r="50" spans="1:1018" s="256" customFormat="1" ht="13.5" customHeight="1">
      <c r="A50" s="225">
        <f t="shared" si="0"/>
        <v>42</v>
      </c>
      <c r="B50" s="217"/>
      <c r="C50" s="217"/>
      <c r="D50" s="217"/>
      <c r="E50" s="217"/>
      <c r="F50" s="217" t="s">
        <v>1176</v>
      </c>
      <c r="G50" s="217"/>
      <c r="H50" s="677" t="s">
        <v>1177</v>
      </c>
      <c r="I50" s="678" t="s">
        <v>1178</v>
      </c>
      <c r="J50" s="678" t="s">
        <v>1179</v>
      </c>
      <c r="K50" s="677" t="s">
        <v>820</v>
      </c>
      <c r="L50" s="677"/>
      <c r="M50" s="677" t="s">
        <v>1092</v>
      </c>
      <c r="N50" s="681"/>
      <c r="O50" s="677"/>
      <c r="P50" s="252"/>
      <c r="Q50" s="681" t="s">
        <v>864</v>
      </c>
      <c r="R50" s="725"/>
      <c r="S50" s="717"/>
      <c r="T50" s="712"/>
      <c r="U50" s="718"/>
      <c r="V50" s="682"/>
      <c r="W50" s="682"/>
      <c r="X50" s="681"/>
      <c r="Y50" s="224"/>
      <c r="Z50" s="677"/>
      <c r="AA50" s="677"/>
      <c r="AB50" s="499"/>
      <c r="AC50" s="677"/>
      <c r="AD50" s="681"/>
      <c r="AE50" s="681"/>
    </row>
    <row r="51" spans="1:1018" s="244" customFormat="1" ht="13.5" customHeight="1">
      <c r="A51" s="225">
        <f t="shared" si="0"/>
        <v>43</v>
      </c>
      <c r="B51" s="217"/>
      <c r="C51" s="222"/>
      <c r="D51" s="222"/>
      <c r="E51" s="222"/>
      <c r="F51" s="222" t="s">
        <v>1180</v>
      </c>
      <c r="G51" s="221"/>
      <c r="H51" s="677" t="s">
        <v>1181</v>
      </c>
      <c r="I51" s="678">
        <v>120</v>
      </c>
      <c r="J51" s="677" t="s">
        <v>1182</v>
      </c>
      <c r="K51" s="677" t="s">
        <v>817</v>
      </c>
      <c r="L51" s="677"/>
      <c r="M51" s="677" t="s">
        <v>1092</v>
      </c>
      <c r="N51" s="681"/>
      <c r="O51" s="677"/>
      <c r="P51" s="680"/>
      <c r="Q51" s="681" t="s">
        <v>864</v>
      </c>
      <c r="R51" s="726"/>
      <c r="S51" s="717"/>
      <c r="T51" s="712"/>
      <c r="U51" s="718"/>
      <c r="V51" s="682"/>
      <c r="W51" s="682"/>
      <c r="X51" s="681"/>
      <c r="Y51" s="224"/>
      <c r="Z51" s="677"/>
      <c r="AA51" s="677"/>
      <c r="AB51" s="678"/>
      <c r="AC51" s="677"/>
      <c r="AD51" s="681"/>
      <c r="AE51" s="681"/>
    </row>
    <row r="52" spans="1:1018" s="256" customFormat="1" ht="13.5" customHeight="1">
      <c r="A52" s="225">
        <f t="shared" si="0"/>
        <v>44</v>
      </c>
      <c r="B52" s="217"/>
      <c r="C52" s="217"/>
      <c r="D52" s="241"/>
      <c r="E52" s="241"/>
      <c r="F52" s="241" t="s">
        <v>1184</v>
      </c>
      <c r="G52" s="221"/>
      <c r="H52" s="677" t="s">
        <v>1185</v>
      </c>
      <c r="I52" s="678">
        <v>96</v>
      </c>
      <c r="J52" s="677" t="s">
        <v>1186</v>
      </c>
      <c r="K52" s="677" t="s">
        <v>817</v>
      </c>
      <c r="L52" s="677"/>
      <c r="M52" s="677" t="s">
        <v>1092</v>
      </c>
      <c r="N52" s="681"/>
      <c r="O52" s="677"/>
      <c r="P52" s="680"/>
      <c r="Q52" s="681" t="s">
        <v>864</v>
      </c>
      <c r="R52" s="725"/>
      <c r="S52" s="717"/>
      <c r="T52" s="712"/>
      <c r="U52" s="718"/>
      <c r="V52" s="682"/>
      <c r="W52" s="682"/>
      <c r="X52" s="681"/>
      <c r="Y52" s="224"/>
      <c r="Z52" s="677"/>
      <c r="AA52" s="677"/>
      <c r="AB52" s="678"/>
      <c r="AC52" s="677"/>
      <c r="AD52" s="681"/>
      <c r="AE52" s="681"/>
    </row>
    <row r="53" spans="1:1018" s="256" customFormat="1" ht="13.5" customHeight="1">
      <c r="A53" s="225">
        <f t="shared" si="0"/>
        <v>45</v>
      </c>
      <c r="B53" s="217"/>
      <c r="C53" s="217"/>
      <c r="D53" s="241"/>
      <c r="E53" s="241"/>
      <c r="F53" s="241" t="s">
        <v>1188</v>
      </c>
      <c r="G53" s="221"/>
      <c r="H53" s="677" t="s">
        <v>1189</v>
      </c>
      <c r="I53" s="678">
        <v>34</v>
      </c>
      <c r="J53" s="677" t="s">
        <v>1190</v>
      </c>
      <c r="K53" s="677" t="s">
        <v>817</v>
      </c>
      <c r="L53" s="677"/>
      <c r="M53" s="677" t="s">
        <v>1092</v>
      </c>
      <c r="N53" s="681"/>
      <c r="O53" s="677"/>
      <c r="P53" s="680"/>
      <c r="Q53" s="681" t="s">
        <v>864</v>
      </c>
      <c r="R53" s="725"/>
      <c r="S53" s="717"/>
      <c r="T53" s="712"/>
      <c r="U53" s="718"/>
      <c r="V53" s="682"/>
      <c r="W53" s="682"/>
      <c r="X53" s="681"/>
      <c r="Y53" s="224"/>
      <c r="Z53" s="677"/>
      <c r="AA53" s="677"/>
      <c r="AB53" s="678"/>
      <c r="AC53" s="677"/>
      <c r="AD53" s="681"/>
      <c r="AE53" s="681"/>
    </row>
    <row r="54" spans="1:1018" s="244" customFormat="1" ht="13.5" customHeight="1">
      <c r="A54" s="225">
        <f t="shared" si="0"/>
        <v>46</v>
      </c>
      <c r="B54" s="217"/>
      <c r="C54" s="222"/>
      <c r="D54" s="241"/>
      <c r="E54" s="241"/>
      <c r="F54" s="241" t="s">
        <v>1192</v>
      </c>
      <c r="G54" s="241"/>
      <c r="H54" s="677" t="s">
        <v>1193</v>
      </c>
      <c r="I54" s="678" t="s">
        <v>1194</v>
      </c>
      <c r="J54" s="678" t="s">
        <v>1195</v>
      </c>
      <c r="K54" s="677" t="s">
        <v>820</v>
      </c>
      <c r="L54" s="677"/>
      <c r="M54" s="677" t="s">
        <v>863</v>
      </c>
      <c r="N54" s="681" t="s">
        <v>864</v>
      </c>
      <c r="O54" s="677" t="s">
        <v>1196</v>
      </c>
      <c r="P54" s="680"/>
      <c r="Q54" s="681" t="s">
        <v>864</v>
      </c>
      <c r="R54" s="726"/>
      <c r="S54" s="717"/>
      <c r="T54" s="712"/>
      <c r="U54" s="718"/>
      <c r="V54" s="682"/>
      <c r="W54" s="682"/>
      <c r="X54" s="681"/>
      <c r="Y54" s="224"/>
      <c r="Z54" s="683"/>
      <c r="AA54" s="677"/>
      <c r="AB54" s="678"/>
      <c r="AC54" s="677"/>
      <c r="AD54" s="681"/>
      <c r="AE54" s="681"/>
    </row>
    <row r="55" spans="1:1018" s="256" customFormat="1" ht="13.5" customHeight="1">
      <c r="A55" s="225">
        <f t="shared" si="0"/>
        <v>47</v>
      </c>
      <c r="B55" s="217"/>
      <c r="C55" s="217"/>
      <c r="D55" s="217"/>
      <c r="E55" s="217" t="s">
        <v>1197</v>
      </c>
      <c r="F55" s="217"/>
      <c r="G55" s="217"/>
      <c r="H55" s="677" t="s">
        <v>1198</v>
      </c>
      <c r="I55" s="678" t="s">
        <v>1199</v>
      </c>
      <c r="J55" s="678" t="s">
        <v>1201</v>
      </c>
      <c r="K55" s="677" t="s">
        <v>817</v>
      </c>
      <c r="L55" s="677"/>
      <c r="M55" s="677" t="s">
        <v>863</v>
      </c>
      <c r="N55" s="681"/>
      <c r="O55" s="677"/>
      <c r="P55" s="680"/>
      <c r="Q55" s="681" t="s">
        <v>864</v>
      </c>
      <c r="R55" s="725"/>
      <c r="S55" s="717"/>
      <c r="T55" s="712"/>
      <c r="U55" s="718"/>
      <c r="V55" s="682"/>
      <c r="W55" s="682"/>
      <c r="X55" s="681"/>
      <c r="Y55" s="224"/>
      <c r="Z55" s="683"/>
      <c r="AA55" s="677"/>
      <c r="AB55" s="678"/>
      <c r="AC55" s="677"/>
      <c r="AD55" s="681"/>
      <c r="AE55" s="681"/>
    </row>
    <row r="56" spans="1:1018" s="256" customFormat="1" ht="13" customHeight="1">
      <c r="A56" s="225">
        <f t="shared" si="0"/>
        <v>48</v>
      </c>
      <c r="B56" s="217"/>
      <c r="C56" s="217"/>
      <c r="D56" s="217" t="s">
        <v>1202</v>
      </c>
      <c r="E56" s="217"/>
      <c r="F56" s="217"/>
      <c r="G56" s="217"/>
      <c r="H56" s="677" t="s">
        <v>1203</v>
      </c>
      <c r="I56" s="678"/>
      <c r="J56" s="678" t="s">
        <v>1204</v>
      </c>
      <c r="K56" s="677" t="s">
        <v>817</v>
      </c>
      <c r="L56" s="677"/>
      <c r="M56" s="677" t="s">
        <v>863</v>
      </c>
      <c r="N56" s="681"/>
      <c r="O56" s="677"/>
      <c r="P56" s="252"/>
      <c r="Q56" s="681" t="s">
        <v>864</v>
      </c>
      <c r="R56" s="725"/>
      <c r="S56" s="717"/>
      <c r="T56" s="712"/>
      <c r="U56" s="718"/>
      <c r="V56" s="682"/>
      <c r="W56" s="682"/>
      <c r="X56" s="681"/>
      <c r="Y56" s="224"/>
      <c r="Z56" s="683"/>
      <c r="AA56" s="677"/>
      <c r="AB56" s="678"/>
      <c r="AC56" s="677"/>
      <c r="AD56" s="681"/>
      <c r="AE56" s="681"/>
    </row>
    <row r="57" spans="1:1018" s="224" customFormat="1" ht="13.5" customHeight="1">
      <c r="A57" s="225">
        <f t="shared" si="0"/>
        <v>49</v>
      </c>
      <c r="B57" s="217"/>
      <c r="C57" s="217" t="s">
        <v>1205</v>
      </c>
      <c r="D57" s="217"/>
      <c r="E57" s="217"/>
      <c r="F57" s="217"/>
      <c r="G57" s="217"/>
      <c r="H57" s="677" t="s">
        <v>1206</v>
      </c>
      <c r="I57" s="678"/>
      <c r="J57" s="678" t="s">
        <v>1207</v>
      </c>
      <c r="K57" s="677" t="s">
        <v>823</v>
      </c>
      <c r="L57" s="677" t="s">
        <v>864</v>
      </c>
      <c r="M57" s="243" t="s">
        <v>1207</v>
      </c>
      <c r="N57" s="681"/>
      <c r="O57" s="677"/>
      <c r="P57" s="252"/>
      <c r="Q57" s="681" t="s">
        <v>864</v>
      </c>
      <c r="R57" s="232"/>
      <c r="S57" s="717"/>
      <c r="T57" s="712"/>
      <c r="U57" s="718"/>
      <c r="V57" s="682"/>
      <c r="W57" s="682"/>
      <c r="X57" s="681"/>
      <c r="Z57" s="683"/>
      <c r="AA57" s="677"/>
      <c r="AB57" s="678"/>
      <c r="AC57" s="677"/>
      <c r="AD57" s="681"/>
      <c r="AE57" s="681"/>
    </row>
    <row r="58" spans="1:1018" s="224" customFormat="1" ht="13.5" customHeight="1">
      <c r="A58" s="225">
        <f t="shared" si="0"/>
        <v>50</v>
      </c>
      <c r="B58" s="217"/>
      <c r="C58" s="217"/>
      <c r="D58" s="217" t="s">
        <v>1208</v>
      </c>
      <c r="E58" s="217"/>
      <c r="F58" s="217"/>
      <c r="G58" s="217"/>
      <c r="H58" s="677" t="s">
        <v>1209</v>
      </c>
      <c r="I58" s="678" t="s">
        <v>1210</v>
      </c>
      <c r="J58" s="678" t="s">
        <v>939</v>
      </c>
      <c r="K58" s="677" t="s">
        <v>820</v>
      </c>
      <c r="L58" s="677"/>
      <c r="M58" s="677" t="s">
        <v>863</v>
      </c>
      <c r="N58" s="681" t="s">
        <v>864</v>
      </c>
      <c r="O58" s="677" t="s">
        <v>1211</v>
      </c>
      <c r="P58" s="252"/>
      <c r="Q58" s="681" t="s">
        <v>864</v>
      </c>
      <c r="R58" s="232"/>
      <c r="S58" s="717"/>
      <c r="T58" s="712"/>
      <c r="U58" s="718"/>
      <c r="V58" s="682"/>
      <c r="W58" s="682"/>
      <c r="X58" s="681"/>
      <c r="Z58" s="683"/>
      <c r="AA58" s="677"/>
      <c r="AB58" s="678"/>
      <c r="AC58" s="677"/>
      <c r="AD58" s="681"/>
      <c r="AE58" s="681"/>
    </row>
    <row r="59" spans="1:1018" s="224" customFormat="1" ht="13.5" customHeight="1">
      <c r="A59" s="225">
        <f t="shared" si="0"/>
        <v>51</v>
      </c>
      <c r="B59" s="217"/>
      <c r="C59" s="217"/>
      <c r="D59" s="217" t="s">
        <v>1212</v>
      </c>
      <c r="E59" s="217"/>
      <c r="F59" s="217"/>
      <c r="G59" s="217"/>
      <c r="H59" s="677" t="s">
        <v>1213</v>
      </c>
      <c r="I59" s="678" t="s">
        <v>1214</v>
      </c>
      <c r="J59" s="678" t="s">
        <v>970</v>
      </c>
      <c r="K59" s="677" t="s">
        <v>820</v>
      </c>
      <c r="L59" s="677"/>
      <c r="M59" s="677" t="s">
        <v>863</v>
      </c>
      <c r="N59" s="681" t="s">
        <v>864</v>
      </c>
      <c r="O59" s="677" t="s">
        <v>1215</v>
      </c>
      <c r="P59" s="252"/>
      <c r="Q59" s="681" t="s">
        <v>864</v>
      </c>
      <c r="R59" s="232"/>
      <c r="S59" s="717"/>
      <c r="T59" s="712"/>
      <c r="U59" s="718"/>
      <c r="V59" s="682"/>
      <c r="W59" s="682"/>
      <c r="X59" s="681"/>
      <c r="Z59" s="683"/>
      <c r="AA59" s="677"/>
      <c r="AB59" s="678"/>
      <c r="AC59" s="677"/>
      <c r="AD59" s="681"/>
      <c r="AE59" s="681"/>
    </row>
    <row r="60" spans="1:1018" s="231" customFormat="1" ht="13" customHeight="1">
      <c r="A60" s="225">
        <f t="shared" si="0"/>
        <v>52</v>
      </c>
      <c r="B60" s="217"/>
      <c r="C60" s="217"/>
      <c r="D60" s="217" t="s">
        <v>1077</v>
      </c>
      <c r="E60" s="217"/>
      <c r="F60" s="217"/>
      <c r="G60" s="217"/>
      <c r="H60" s="677" t="s">
        <v>1216</v>
      </c>
      <c r="I60" s="678" t="s">
        <v>1217</v>
      </c>
      <c r="J60" s="678" t="s">
        <v>1219</v>
      </c>
      <c r="K60" s="677" t="s">
        <v>820</v>
      </c>
      <c r="L60" s="677"/>
      <c r="M60" s="685" t="s">
        <v>863</v>
      </c>
      <c r="N60" s="281"/>
      <c r="O60" s="677"/>
      <c r="P60" s="252"/>
      <c r="Q60" s="681" t="s">
        <v>864</v>
      </c>
      <c r="R60" s="724"/>
      <c r="S60" s="717"/>
      <c r="T60" s="712"/>
      <c r="U60" s="718"/>
      <c r="V60" s="682"/>
      <c r="W60" s="682"/>
      <c r="X60" s="681"/>
      <c r="Y60" s="224"/>
      <c r="Z60" s="683"/>
      <c r="AA60" s="677"/>
      <c r="AB60" s="678"/>
      <c r="AC60" s="677"/>
      <c r="AD60" s="681"/>
      <c r="AE60" s="681"/>
      <c r="AF60" s="689"/>
      <c r="AG60" s="689"/>
      <c r="AH60" s="689"/>
      <c r="AI60" s="689"/>
      <c r="AJ60" s="689"/>
      <c r="AK60" s="689"/>
      <c r="AL60" s="689"/>
      <c r="AM60" s="689"/>
      <c r="AN60" s="689"/>
      <c r="AO60" s="689"/>
      <c r="AP60" s="689"/>
      <c r="AQ60" s="689"/>
      <c r="AR60" s="689"/>
      <c r="AS60" s="689"/>
      <c r="AT60" s="689"/>
      <c r="AU60" s="689"/>
      <c r="AV60" s="689"/>
      <c r="AW60" s="689"/>
      <c r="AX60" s="689"/>
      <c r="AY60" s="689"/>
      <c r="AZ60" s="689"/>
      <c r="BA60" s="689"/>
      <c r="BB60" s="689"/>
      <c r="BC60" s="689"/>
      <c r="BD60" s="689"/>
      <c r="BE60" s="689"/>
      <c r="BF60" s="689"/>
      <c r="BG60" s="689"/>
      <c r="BH60" s="689"/>
      <c r="BI60" s="689"/>
      <c r="BJ60" s="689"/>
      <c r="BK60" s="689"/>
      <c r="BL60" s="689"/>
      <c r="BM60" s="689"/>
      <c r="BN60" s="689"/>
      <c r="BO60" s="689"/>
      <c r="BP60" s="689"/>
      <c r="BQ60" s="689"/>
      <c r="BR60" s="689"/>
      <c r="BS60" s="689"/>
      <c r="BT60" s="689"/>
      <c r="BU60" s="689"/>
      <c r="BV60" s="689"/>
      <c r="BW60" s="689"/>
      <c r="BX60" s="689"/>
      <c r="BY60" s="689"/>
      <c r="BZ60" s="689"/>
      <c r="CA60" s="689"/>
      <c r="CB60" s="689"/>
      <c r="CC60" s="689"/>
      <c r="CD60" s="689"/>
      <c r="CE60" s="689"/>
      <c r="CF60" s="689"/>
      <c r="CG60" s="689"/>
      <c r="CH60" s="689"/>
      <c r="CI60" s="689"/>
      <c r="CJ60" s="689"/>
      <c r="CK60" s="689"/>
      <c r="CL60" s="689"/>
      <c r="CM60" s="689"/>
      <c r="CN60" s="689"/>
      <c r="CO60" s="689"/>
      <c r="CP60" s="689"/>
      <c r="CQ60" s="689"/>
      <c r="CR60" s="689"/>
      <c r="CS60" s="689"/>
      <c r="CT60" s="689"/>
      <c r="CU60" s="689"/>
      <c r="CV60" s="689"/>
      <c r="CW60" s="689"/>
      <c r="CX60" s="689"/>
      <c r="CY60" s="689"/>
      <c r="CZ60" s="689"/>
      <c r="DA60" s="689"/>
      <c r="DB60" s="689"/>
      <c r="DC60" s="689"/>
      <c r="DD60" s="689"/>
      <c r="DE60" s="689"/>
      <c r="DF60" s="689"/>
      <c r="DG60" s="689"/>
      <c r="DH60" s="689"/>
      <c r="DI60" s="689"/>
      <c r="DJ60" s="689"/>
      <c r="DK60" s="689"/>
      <c r="DL60" s="689"/>
      <c r="DM60" s="689"/>
      <c r="DN60" s="689"/>
      <c r="DO60" s="689"/>
      <c r="DP60" s="689"/>
      <c r="DQ60" s="689"/>
      <c r="DR60" s="689"/>
      <c r="DS60" s="689"/>
      <c r="DT60" s="689"/>
      <c r="DU60" s="689"/>
      <c r="DV60" s="689"/>
      <c r="DW60" s="689"/>
      <c r="DX60" s="689"/>
      <c r="DY60" s="689"/>
      <c r="DZ60" s="689"/>
      <c r="EA60" s="689"/>
      <c r="EB60" s="689"/>
      <c r="EC60" s="689"/>
      <c r="ED60" s="689"/>
      <c r="EE60" s="689"/>
      <c r="EF60" s="689"/>
      <c r="EG60" s="689"/>
      <c r="EH60" s="689"/>
      <c r="EI60" s="689"/>
      <c r="EJ60" s="689"/>
      <c r="EK60" s="689"/>
      <c r="EL60" s="689"/>
      <c r="EM60" s="689"/>
      <c r="EN60" s="689"/>
      <c r="EO60" s="689"/>
      <c r="EP60" s="689"/>
      <c r="EQ60" s="689"/>
      <c r="ER60" s="689"/>
      <c r="ES60" s="689"/>
      <c r="ET60" s="689"/>
      <c r="EU60" s="689"/>
      <c r="EV60" s="689"/>
      <c r="EW60" s="689"/>
      <c r="EX60" s="689"/>
      <c r="EY60" s="689"/>
      <c r="EZ60" s="689"/>
      <c r="FA60" s="689"/>
      <c r="FB60" s="689"/>
      <c r="FC60" s="689"/>
      <c r="FD60" s="689"/>
      <c r="FE60" s="689"/>
      <c r="FF60" s="689"/>
      <c r="FG60" s="689"/>
      <c r="FH60" s="689"/>
      <c r="FI60" s="689"/>
      <c r="FJ60" s="689"/>
      <c r="FK60" s="689"/>
      <c r="FL60" s="689"/>
      <c r="FM60" s="689"/>
      <c r="FN60" s="689"/>
      <c r="FO60" s="689"/>
      <c r="FP60" s="689"/>
      <c r="FQ60" s="689"/>
      <c r="FR60" s="689"/>
      <c r="FS60" s="689"/>
      <c r="FT60" s="689"/>
      <c r="FU60" s="689"/>
      <c r="FV60" s="689"/>
      <c r="FW60" s="689"/>
      <c r="FX60" s="689"/>
      <c r="FY60" s="689"/>
      <c r="FZ60" s="689"/>
      <c r="GA60" s="689"/>
      <c r="GB60" s="689"/>
      <c r="GC60" s="689"/>
      <c r="GD60" s="689"/>
      <c r="GE60" s="689"/>
      <c r="GF60" s="689"/>
      <c r="GG60" s="689"/>
      <c r="GH60" s="689"/>
      <c r="GI60" s="689"/>
      <c r="GJ60" s="689"/>
      <c r="GK60" s="689"/>
      <c r="GL60" s="689"/>
      <c r="GM60" s="689"/>
      <c r="GN60" s="689"/>
      <c r="GO60" s="689"/>
      <c r="GP60" s="689"/>
      <c r="GQ60" s="689"/>
      <c r="GR60" s="689"/>
      <c r="GS60" s="689"/>
      <c r="GT60" s="689"/>
      <c r="GU60" s="689"/>
      <c r="GV60" s="689"/>
      <c r="GW60" s="689"/>
      <c r="GX60" s="689"/>
      <c r="GY60" s="689"/>
      <c r="GZ60" s="689"/>
      <c r="HA60" s="689"/>
      <c r="HB60" s="689"/>
      <c r="HC60" s="689"/>
      <c r="HD60" s="689"/>
      <c r="HE60" s="689"/>
      <c r="HF60" s="689"/>
      <c r="HG60" s="689"/>
      <c r="HH60" s="689"/>
      <c r="HI60" s="689"/>
      <c r="HJ60" s="689"/>
      <c r="HK60" s="689"/>
      <c r="HL60" s="689"/>
      <c r="HM60" s="689"/>
      <c r="HN60" s="689"/>
      <c r="HO60" s="689"/>
      <c r="HP60" s="689"/>
      <c r="HQ60" s="689"/>
      <c r="HR60" s="689"/>
      <c r="HS60" s="689"/>
      <c r="HT60" s="689"/>
      <c r="HU60" s="689"/>
      <c r="HV60" s="689"/>
      <c r="HW60" s="689"/>
      <c r="HX60" s="689"/>
      <c r="HY60" s="689"/>
      <c r="HZ60" s="689"/>
      <c r="IA60" s="689"/>
      <c r="IB60" s="689"/>
      <c r="IC60" s="689"/>
      <c r="ID60" s="689"/>
      <c r="IE60" s="689"/>
      <c r="IF60" s="689"/>
      <c r="IG60" s="689"/>
      <c r="IH60" s="689"/>
      <c r="II60" s="689"/>
      <c r="IJ60" s="689"/>
      <c r="IK60" s="689"/>
      <c r="IL60" s="689"/>
      <c r="IM60" s="689"/>
      <c r="IN60" s="689"/>
      <c r="IO60" s="689"/>
      <c r="IP60" s="689"/>
      <c r="IQ60" s="689"/>
      <c r="IR60" s="689"/>
      <c r="IS60" s="689"/>
      <c r="IT60" s="689"/>
      <c r="IU60" s="689"/>
      <c r="IV60" s="689"/>
      <c r="IW60" s="689"/>
      <c r="IX60" s="689"/>
      <c r="IY60" s="689"/>
      <c r="IZ60" s="689"/>
      <c r="JA60" s="689"/>
      <c r="JB60" s="689"/>
      <c r="JC60" s="689"/>
      <c r="JD60" s="689"/>
      <c r="JE60" s="689"/>
      <c r="JF60" s="689"/>
      <c r="JG60" s="689"/>
      <c r="JH60" s="689"/>
      <c r="JI60" s="689"/>
      <c r="JJ60" s="689"/>
      <c r="JK60" s="689"/>
      <c r="JL60" s="689"/>
      <c r="JM60" s="689"/>
      <c r="JN60" s="689"/>
      <c r="JO60" s="689"/>
      <c r="JP60" s="689"/>
      <c r="JQ60" s="689"/>
      <c r="JR60" s="689"/>
      <c r="JS60" s="689"/>
      <c r="JT60" s="689"/>
      <c r="JU60" s="689"/>
      <c r="JV60" s="689"/>
      <c r="JW60" s="689"/>
      <c r="JX60" s="689"/>
      <c r="JY60" s="689"/>
      <c r="JZ60" s="689"/>
      <c r="KA60" s="689"/>
      <c r="KB60" s="689"/>
      <c r="KC60" s="689"/>
      <c r="KD60" s="689"/>
      <c r="KE60" s="689"/>
      <c r="KF60" s="689"/>
      <c r="KG60" s="689"/>
      <c r="KH60" s="689"/>
      <c r="KI60" s="689"/>
      <c r="KJ60" s="689"/>
      <c r="KK60" s="689"/>
      <c r="KL60" s="689"/>
      <c r="KM60" s="689"/>
      <c r="KN60" s="689"/>
      <c r="KO60" s="689"/>
      <c r="KP60" s="689"/>
      <c r="KQ60" s="689"/>
      <c r="KR60" s="689"/>
      <c r="KS60" s="689"/>
      <c r="KT60" s="689"/>
      <c r="KU60" s="689"/>
      <c r="KV60" s="689"/>
      <c r="KW60" s="689"/>
      <c r="KX60" s="689"/>
      <c r="KY60" s="689"/>
      <c r="KZ60" s="689"/>
      <c r="LA60" s="689"/>
      <c r="LB60" s="689"/>
      <c r="LC60" s="689"/>
      <c r="LD60" s="689"/>
      <c r="LE60" s="689"/>
      <c r="LF60" s="689"/>
      <c r="LG60" s="689"/>
      <c r="LH60" s="689"/>
      <c r="LI60" s="689"/>
      <c r="LJ60" s="689"/>
      <c r="LK60" s="689"/>
      <c r="LL60" s="689"/>
      <c r="LM60" s="689"/>
      <c r="LN60" s="689"/>
      <c r="LO60" s="689"/>
      <c r="LP60" s="689"/>
      <c r="LQ60" s="689"/>
      <c r="LR60" s="689"/>
      <c r="LS60" s="689"/>
      <c r="LT60" s="689"/>
      <c r="LU60" s="689"/>
      <c r="LV60" s="689"/>
      <c r="LW60" s="689"/>
      <c r="LX60" s="689"/>
      <c r="LY60" s="689"/>
      <c r="LZ60" s="689"/>
      <c r="MA60" s="689"/>
      <c r="MB60" s="689"/>
      <c r="MC60" s="689"/>
      <c r="MD60" s="689"/>
      <c r="ME60" s="689"/>
      <c r="MF60" s="689"/>
      <c r="MG60" s="689"/>
      <c r="MH60" s="689"/>
      <c r="MI60" s="689"/>
      <c r="MJ60" s="689"/>
      <c r="MK60" s="689"/>
      <c r="ML60" s="689"/>
      <c r="MM60" s="689"/>
      <c r="MN60" s="689"/>
      <c r="MO60" s="689"/>
      <c r="MP60" s="689"/>
      <c r="MQ60" s="689"/>
      <c r="MR60" s="689"/>
      <c r="MS60" s="689"/>
      <c r="MT60" s="689"/>
      <c r="MU60" s="689"/>
      <c r="MV60" s="689"/>
      <c r="MW60" s="689"/>
      <c r="MX60" s="689"/>
      <c r="MY60" s="689"/>
      <c r="MZ60" s="689"/>
      <c r="NA60" s="689"/>
      <c r="NB60" s="689"/>
      <c r="NC60" s="689"/>
      <c r="ND60" s="689"/>
      <c r="NE60" s="689"/>
      <c r="NF60" s="689"/>
      <c r="NG60" s="689"/>
      <c r="NH60" s="689"/>
      <c r="NI60" s="689"/>
      <c r="NJ60" s="689"/>
      <c r="NK60" s="689"/>
      <c r="NL60" s="689"/>
      <c r="NM60" s="689"/>
      <c r="NN60" s="689"/>
      <c r="NO60" s="689"/>
      <c r="NP60" s="689"/>
      <c r="NQ60" s="689"/>
      <c r="NR60" s="689"/>
      <c r="NS60" s="689"/>
      <c r="NT60" s="689"/>
      <c r="NU60" s="689"/>
      <c r="NV60" s="689"/>
      <c r="NW60" s="689"/>
      <c r="NX60" s="689"/>
      <c r="NY60" s="689"/>
      <c r="NZ60" s="689"/>
      <c r="OA60" s="689"/>
      <c r="OB60" s="689"/>
      <c r="OC60" s="689"/>
      <c r="OD60" s="689"/>
      <c r="OE60" s="689"/>
      <c r="OF60" s="689"/>
      <c r="OG60" s="689"/>
      <c r="OH60" s="689"/>
      <c r="OI60" s="689"/>
      <c r="OJ60" s="689"/>
      <c r="OK60" s="689"/>
      <c r="OL60" s="689"/>
      <c r="OM60" s="689"/>
      <c r="ON60" s="689"/>
      <c r="OO60" s="689"/>
      <c r="OP60" s="689"/>
      <c r="OQ60" s="689"/>
      <c r="OR60" s="689"/>
      <c r="OS60" s="689"/>
      <c r="OT60" s="689"/>
      <c r="OU60" s="689"/>
      <c r="OV60" s="689"/>
      <c r="OW60" s="689"/>
      <c r="OX60" s="689"/>
      <c r="OY60" s="689"/>
      <c r="OZ60" s="689"/>
      <c r="PA60" s="689"/>
      <c r="PB60" s="689"/>
      <c r="PC60" s="689"/>
      <c r="PD60" s="689"/>
      <c r="PE60" s="689"/>
      <c r="PF60" s="689"/>
      <c r="PG60" s="689"/>
      <c r="PH60" s="689"/>
      <c r="PI60" s="689"/>
      <c r="PJ60" s="689"/>
      <c r="PK60" s="689"/>
      <c r="PL60" s="689"/>
      <c r="PM60" s="689"/>
      <c r="PN60" s="689"/>
      <c r="PO60" s="689"/>
      <c r="PP60" s="689"/>
      <c r="PQ60" s="689"/>
      <c r="PR60" s="689"/>
      <c r="PS60" s="689"/>
      <c r="PT60" s="689"/>
      <c r="PU60" s="689"/>
      <c r="PV60" s="689"/>
      <c r="PW60" s="689"/>
      <c r="PX60" s="689"/>
      <c r="PY60" s="689"/>
      <c r="PZ60" s="689"/>
      <c r="QA60" s="689"/>
      <c r="QB60" s="689"/>
      <c r="QC60" s="689"/>
      <c r="QD60" s="689"/>
      <c r="QE60" s="689"/>
      <c r="QF60" s="689"/>
      <c r="QG60" s="689"/>
      <c r="QH60" s="689"/>
      <c r="QI60" s="689"/>
      <c r="QJ60" s="689"/>
      <c r="QK60" s="689"/>
      <c r="QL60" s="689"/>
      <c r="QM60" s="689"/>
      <c r="QN60" s="689"/>
      <c r="QO60" s="689"/>
      <c r="QP60" s="689"/>
      <c r="QQ60" s="689"/>
      <c r="QR60" s="689"/>
      <c r="QS60" s="689"/>
      <c r="QT60" s="689"/>
      <c r="QU60" s="689"/>
      <c r="QV60" s="689"/>
      <c r="QW60" s="689"/>
      <c r="QX60" s="689"/>
      <c r="QY60" s="689"/>
      <c r="QZ60" s="689"/>
      <c r="RA60" s="689"/>
      <c r="RB60" s="689"/>
      <c r="RC60" s="689"/>
      <c r="RD60" s="689"/>
      <c r="RE60" s="689"/>
      <c r="RF60" s="689"/>
      <c r="RG60" s="689"/>
      <c r="RH60" s="689"/>
      <c r="RI60" s="689"/>
      <c r="RJ60" s="689"/>
      <c r="RK60" s="689"/>
      <c r="RL60" s="689"/>
      <c r="RM60" s="689"/>
      <c r="RN60" s="689"/>
      <c r="RO60" s="689"/>
      <c r="RP60" s="689"/>
      <c r="RQ60" s="689"/>
      <c r="RR60" s="689"/>
      <c r="RS60" s="689"/>
      <c r="RT60" s="689"/>
      <c r="RU60" s="689"/>
      <c r="RV60" s="689"/>
      <c r="RW60" s="689"/>
      <c r="RX60" s="689"/>
      <c r="RY60" s="689"/>
      <c r="RZ60" s="689"/>
      <c r="SA60" s="689"/>
      <c r="SB60" s="689"/>
      <c r="SC60" s="689"/>
      <c r="SD60" s="689"/>
      <c r="SE60" s="689"/>
      <c r="SF60" s="689"/>
      <c r="SG60" s="689"/>
      <c r="SH60" s="689"/>
      <c r="SI60" s="689"/>
      <c r="SJ60" s="689"/>
      <c r="SK60" s="689"/>
      <c r="SL60" s="689"/>
      <c r="SM60" s="689"/>
      <c r="SN60" s="689"/>
      <c r="SO60" s="689"/>
      <c r="SP60" s="689"/>
      <c r="SQ60" s="689"/>
      <c r="SR60" s="689"/>
      <c r="SS60" s="689"/>
      <c r="ST60" s="689"/>
      <c r="SU60" s="689"/>
      <c r="SV60" s="689"/>
      <c r="SW60" s="689"/>
      <c r="SX60" s="689"/>
      <c r="SY60" s="689"/>
      <c r="SZ60" s="689"/>
      <c r="TA60" s="689"/>
      <c r="TB60" s="689"/>
      <c r="TC60" s="689"/>
      <c r="TD60" s="689"/>
      <c r="TE60" s="689"/>
      <c r="TF60" s="689"/>
      <c r="TG60" s="689"/>
      <c r="TH60" s="689"/>
      <c r="TI60" s="689"/>
      <c r="TJ60" s="689"/>
      <c r="TK60" s="689"/>
      <c r="TL60" s="689"/>
      <c r="TM60" s="689"/>
      <c r="TN60" s="689"/>
      <c r="TO60" s="689"/>
      <c r="TP60" s="689"/>
      <c r="TQ60" s="689"/>
      <c r="TR60" s="689"/>
      <c r="TS60" s="689"/>
      <c r="TT60" s="689"/>
      <c r="TU60" s="689"/>
      <c r="TV60" s="689"/>
      <c r="TW60" s="689"/>
      <c r="TX60" s="689"/>
      <c r="TY60" s="689"/>
      <c r="TZ60" s="689"/>
      <c r="UA60" s="689"/>
      <c r="UB60" s="689"/>
      <c r="UC60" s="689"/>
      <c r="UD60" s="689"/>
      <c r="UE60" s="689"/>
      <c r="UF60" s="689"/>
      <c r="UG60" s="689"/>
      <c r="UH60" s="689"/>
      <c r="UI60" s="689"/>
      <c r="UJ60" s="689"/>
      <c r="UK60" s="689"/>
      <c r="UL60" s="689"/>
      <c r="UM60" s="689"/>
      <c r="UN60" s="689"/>
      <c r="UO60" s="689"/>
      <c r="UP60" s="689"/>
      <c r="UQ60" s="689"/>
      <c r="UR60" s="689"/>
      <c r="US60" s="689"/>
      <c r="UT60" s="689"/>
      <c r="UU60" s="689"/>
      <c r="UV60" s="689"/>
      <c r="UW60" s="689"/>
      <c r="UX60" s="689"/>
      <c r="UY60" s="689"/>
      <c r="UZ60" s="689"/>
      <c r="VA60" s="689"/>
      <c r="VB60" s="689"/>
      <c r="VC60" s="689"/>
      <c r="VD60" s="689"/>
      <c r="VE60" s="689"/>
      <c r="VF60" s="689"/>
      <c r="VG60" s="689"/>
      <c r="VH60" s="689"/>
      <c r="VI60" s="689"/>
      <c r="VJ60" s="689"/>
      <c r="VK60" s="689"/>
      <c r="VL60" s="689"/>
      <c r="VM60" s="689"/>
      <c r="VN60" s="689"/>
      <c r="VO60" s="689"/>
      <c r="VP60" s="689"/>
      <c r="VQ60" s="689"/>
      <c r="VR60" s="689"/>
      <c r="VS60" s="689"/>
      <c r="VT60" s="689"/>
      <c r="VU60" s="689"/>
      <c r="VV60" s="689"/>
      <c r="VW60" s="689"/>
      <c r="VX60" s="689"/>
      <c r="VY60" s="689"/>
      <c r="VZ60" s="689"/>
      <c r="WA60" s="689"/>
      <c r="WB60" s="689"/>
      <c r="WC60" s="689"/>
      <c r="WD60" s="689"/>
      <c r="WE60" s="689"/>
      <c r="WF60" s="689"/>
      <c r="WG60" s="689"/>
      <c r="WH60" s="689"/>
      <c r="WI60" s="689"/>
      <c r="WJ60" s="689"/>
      <c r="WK60" s="689"/>
      <c r="WL60" s="689"/>
      <c r="WM60" s="689"/>
      <c r="WN60" s="689"/>
      <c r="WO60" s="689"/>
      <c r="WP60" s="689"/>
      <c r="WQ60" s="689"/>
      <c r="WR60" s="689"/>
      <c r="WS60" s="689"/>
      <c r="WT60" s="689"/>
      <c r="WU60" s="689"/>
      <c r="WV60" s="689"/>
      <c r="WW60" s="689"/>
      <c r="WX60" s="689"/>
      <c r="WY60" s="689"/>
      <c r="WZ60" s="689"/>
      <c r="XA60" s="689"/>
      <c r="XB60" s="689"/>
      <c r="XC60" s="689"/>
      <c r="XD60" s="689"/>
      <c r="XE60" s="689"/>
      <c r="XF60" s="689"/>
      <c r="XG60" s="689"/>
      <c r="XH60" s="689"/>
      <c r="XI60" s="689"/>
      <c r="XJ60" s="689"/>
      <c r="XK60" s="689"/>
      <c r="XL60" s="689"/>
      <c r="XM60" s="689"/>
      <c r="XN60" s="689"/>
      <c r="XO60" s="689"/>
      <c r="XP60" s="689"/>
      <c r="XQ60" s="689"/>
      <c r="XR60" s="689"/>
      <c r="XS60" s="689"/>
      <c r="XT60" s="689"/>
      <c r="XU60" s="689"/>
      <c r="XV60" s="689"/>
      <c r="XW60" s="689"/>
      <c r="XX60" s="689"/>
      <c r="XY60" s="689"/>
      <c r="XZ60" s="689"/>
      <c r="YA60" s="689"/>
      <c r="YB60" s="689"/>
      <c r="YC60" s="689"/>
      <c r="YD60" s="689"/>
      <c r="YE60" s="689"/>
      <c r="YF60" s="689"/>
      <c r="YG60" s="689"/>
      <c r="YH60" s="689"/>
      <c r="YI60" s="689"/>
      <c r="YJ60" s="689"/>
      <c r="YK60" s="689"/>
      <c r="YL60" s="689"/>
      <c r="YM60" s="689"/>
      <c r="YN60" s="689"/>
      <c r="YO60" s="689"/>
      <c r="YP60" s="689"/>
      <c r="YQ60" s="689"/>
      <c r="YR60" s="689"/>
      <c r="YS60" s="689"/>
      <c r="YT60" s="689"/>
      <c r="YU60" s="689"/>
      <c r="YV60" s="689"/>
      <c r="YW60" s="689"/>
      <c r="YX60" s="689"/>
      <c r="YY60" s="689"/>
      <c r="YZ60" s="689"/>
      <c r="ZA60" s="689"/>
      <c r="ZB60" s="689"/>
      <c r="ZC60" s="689"/>
      <c r="ZD60" s="689"/>
      <c r="ZE60" s="689"/>
      <c r="ZF60" s="689"/>
      <c r="ZG60" s="689"/>
      <c r="ZH60" s="689"/>
      <c r="ZI60" s="689"/>
      <c r="ZJ60" s="689"/>
      <c r="ZK60" s="689"/>
      <c r="ZL60" s="689"/>
      <c r="ZM60" s="689"/>
      <c r="ZN60" s="689"/>
      <c r="ZO60" s="689"/>
      <c r="ZP60" s="689"/>
      <c r="ZQ60" s="689"/>
      <c r="ZR60" s="689"/>
      <c r="ZS60" s="689"/>
      <c r="ZT60" s="689"/>
      <c r="ZU60" s="689"/>
      <c r="ZV60" s="689"/>
      <c r="ZW60" s="689"/>
      <c r="ZX60" s="689"/>
      <c r="ZY60" s="689"/>
      <c r="ZZ60" s="689"/>
      <c r="AAA60" s="689"/>
      <c r="AAB60" s="689"/>
      <c r="AAC60" s="689"/>
      <c r="AAD60" s="689"/>
      <c r="AAE60" s="689"/>
      <c r="AAF60" s="689"/>
      <c r="AAG60" s="689"/>
      <c r="AAH60" s="689"/>
      <c r="AAI60" s="689"/>
      <c r="AAJ60" s="689"/>
      <c r="AAK60" s="689"/>
      <c r="AAL60" s="689"/>
      <c r="AAM60" s="689"/>
      <c r="AAN60" s="689"/>
      <c r="AAO60" s="689"/>
      <c r="AAP60" s="689"/>
      <c r="AAQ60" s="689"/>
      <c r="AAR60" s="689"/>
      <c r="AAS60" s="689"/>
      <c r="AAT60" s="689"/>
      <c r="AAU60" s="689"/>
      <c r="AAV60" s="689"/>
      <c r="AAW60" s="689"/>
      <c r="AAX60" s="689"/>
      <c r="AAY60" s="689"/>
      <c r="AAZ60" s="689"/>
      <c r="ABA60" s="689"/>
      <c r="ABB60" s="689"/>
      <c r="ABC60" s="689"/>
      <c r="ABD60" s="689"/>
      <c r="ABE60" s="689"/>
      <c r="ABF60" s="689"/>
      <c r="ABG60" s="689"/>
      <c r="ABH60" s="689"/>
      <c r="ABI60" s="689"/>
      <c r="ABJ60" s="689"/>
      <c r="ABK60" s="689"/>
      <c r="ABL60" s="689"/>
      <c r="ABM60" s="689"/>
      <c r="ABN60" s="689"/>
      <c r="ABO60" s="689"/>
      <c r="ABP60" s="689"/>
      <c r="ABQ60" s="689"/>
      <c r="ABR60" s="689"/>
      <c r="ABS60" s="689"/>
      <c r="ABT60" s="689"/>
      <c r="ABU60" s="689"/>
      <c r="ABV60" s="689"/>
      <c r="ABW60" s="689"/>
      <c r="ABX60" s="689"/>
      <c r="ABY60" s="689"/>
      <c r="ABZ60" s="689"/>
      <c r="ACA60" s="689"/>
      <c r="ACB60" s="689"/>
      <c r="ACC60" s="689"/>
      <c r="ACD60" s="689"/>
      <c r="ACE60" s="689"/>
      <c r="ACF60" s="689"/>
      <c r="ACG60" s="689"/>
      <c r="ACH60" s="689"/>
      <c r="ACI60" s="689"/>
      <c r="ACJ60" s="689"/>
      <c r="ACK60" s="689"/>
      <c r="ACL60" s="689"/>
      <c r="ACM60" s="689"/>
      <c r="ACN60" s="689"/>
      <c r="ACO60" s="689"/>
      <c r="ACP60" s="689"/>
      <c r="ACQ60" s="689"/>
      <c r="ACR60" s="689"/>
      <c r="ACS60" s="689"/>
      <c r="ACT60" s="689"/>
      <c r="ACU60" s="689"/>
      <c r="ACV60" s="689"/>
      <c r="ACW60" s="689"/>
      <c r="ACX60" s="689"/>
      <c r="ACY60" s="689"/>
      <c r="ACZ60" s="689"/>
      <c r="ADA60" s="689"/>
      <c r="ADB60" s="689"/>
      <c r="ADC60" s="689"/>
      <c r="ADD60" s="689"/>
      <c r="ADE60" s="689"/>
      <c r="ADF60" s="689"/>
      <c r="ADG60" s="689"/>
      <c r="ADH60" s="689"/>
      <c r="ADI60" s="689"/>
      <c r="ADJ60" s="689"/>
      <c r="ADK60" s="689"/>
      <c r="ADL60" s="689"/>
      <c r="ADM60" s="689"/>
      <c r="ADN60" s="689"/>
      <c r="ADO60" s="689"/>
      <c r="ADP60" s="689"/>
      <c r="ADQ60" s="689"/>
      <c r="ADR60" s="689"/>
      <c r="ADS60" s="689"/>
      <c r="ADT60" s="689"/>
      <c r="ADU60" s="689"/>
      <c r="ADV60" s="689"/>
      <c r="ADW60" s="689"/>
      <c r="ADX60" s="689"/>
      <c r="ADY60" s="689"/>
      <c r="ADZ60" s="689"/>
      <c r="AEA60" s="689"/>
      <c r="AEB60" s="689"/>
      <c r="AEC60" s="689"/>
      <c r="AED60" s="689"/>
      <c r="AEE60" s="689"/>
      <c r="AEF60" s="689"/>
      <c r="AEG60" s="689"/>
      <c r="AEH60" s="689"/>
      <c r="AEI60" s="689"/>
      <c r="AEJ60" s="689"/>
      <c r="AEK60" s="689"/>
      <c r="AEL60" s="689"/>
      <c r="AEM60" s="689"/>
      <c r="AEN60" s="689"/>
      <c r="AEO60" s="689"/>
      <c r="AEP60" s="689"/>
      <c r="AEQ60" s="689"/>
      <c r="AER60" s="689"/>
      <c r="AES60" s="689"/>
      <c r="AET60" s="689"/>
      <c r="AEU60" s="689"/>
      <c r="AEV60" s="689"/>
      <c r="AEW60" s="689"/>
      <c r="AEX60" s="689"/>
      <c r="AEY60" s="689"/>
      <c r="AEZ60" s="689"/>
      <c r="AFA60" s="689"/>
      <c r="AFB60" s="689"/>
      <c r="AFC60" s="689"/>
      <c r="AFD60" s="689"/>
      <c r="AFE60" s="689"/>
      <c r="AFF60" s="689"/>
      <c r="AFG60" s="689"/>
      <c r="AFH60" s="689"/>
      <c r="AFI60" s="689"/>
      <c r="AFJ60" s="689"/>
      <c r="AFK60" s="689"/>
      <c r="AFL60" s="689"/>
      <c r="AFM60" s="689"/>
      <c r="AFN60" s="689"/>
      <c r="AFO60" s="689"/>
      <c r="AFP60" s="689"/>
      <c r="AFQ60" s="689"/>
      <c r="AFR60" s="689"/>
      <c r="AFS60" s="689"/>
      <c r="AFT60" s="689"/>
      <c r="AFU60" s="689"/>
      <c r="AFV60" s="689"/>
      <c r="AFW60" s="689"/>
      <c r="AFX60" s="689"/>
      <c r="AFY60" s="689"/>
      <c r="AFZ60" s="689"/>
      <c r="AGA60" s="689"/>
      <c r="AGB60" s="689"/>
      <c r="AGC60" s="689"/>
      <c r="AGD60" s="689"/>
      <c r="AGE60" s="689"/>
      <c r="AGF60" s="689"/>
      <c r="AGG60" s="689"/>
      <c r="AGH60" s="689"/>
      <c r="AGI60" s="689"/>
      <c r="AGJ60" s="689"/>
      <c r="AGK60" s="689"/>
      <c r="AGL60" s="689"/>
      <c r="AGM60" s="689"/>
      <c r="AGN60" s="689"/>
      <c r="AGO60" s="689"/>
      <c r="AGP60" s="689"/>
      <c r="AGQ60" s="689"/>
      <c r="AGR60" s="689"/>
      <c r="AGS60" s="689"/>
      <c r="AGT60" s="689"/>
      <c r="AGU60" s="689"/>
      <c r="AGV60" s="689"/>
      <c r="AGW60" s="689"/>
      <c r="AGX60" s="689"/>
      <c r="AGY60" s="689"/>
      <c r="AGZ60" s="689"/>
      <c r="AHA60" s="689"/>
      <c r="AHB60" s="689"/>
      <c r="AHC60" s="689"/>
      <c r="AHD60" s="689"/>
      <c r="AHE60" s="689"/>
      <c r="AHF60" s="689"/>
      <c r="AHG60" s="689"/>
      <c r="AHH60" s="689"/>
      <c r="AHI60" s="689"/>
      <c r="AHJ60" s="689"/>
      <c r="AHK60" s="689"/>
      <c r="AHL60" s="689"/>
      <c r="AHM60" s="689"/>
      <c r="AHN60" s="689"/>
      <c r="AHO60" s="689"/>
      <c r="AHP60" s="689"/>
      <c r="AHQ60" s="689"/>
      <c r="AHR60" s="689"/>
      <c r="AHS60" s="689"/>
      <c r="AHT60" s="689"/>
      <c r="AHU60" s="689"/>
      <c r="AHV60" s="689"/>
      <c r="AHW60" s="689"/>
      <c r="AHX60" s="689"/>
      <c r="AHY60" s="689"/>
      <c r="AHZ60" s="689"/>
      <c r="AIA60" s="689"/>
      <c r="AIB60" s="689"/>
      <c r="AIC60" s="689"/>
      <c r="AID60" s="689"/>
      <c r="AIE60" s="689"/>
      <c r="AIF60" s="689"/>
      <c r="AIG60" s="689"/>
      <c r="AIH60" s="689"/>
      <c r="AII60" s="689"/>
      <c r="AIJ60" s="689"/>
      <c r="AIK60" s="689"/>
      <c r="AIL60" s="689"/>
      <c r="AIM60" s="689"/>
      <c r="AIN60" s="689"/>
      <c r="AIO60" s="689"/>
      <c r="AIP60" s="689"/>
      <c r="AIQ60" s="689"/>
      <c r="AIR60" s="689"/>
      <c r="AIS60" s="689"/>
      <c r="AIT60" s="689"/>
      <c r="AIU60" s="689"/>
      <c r="AIV60" s="689"/>
      <c r="AIW60" s="689"/>
      <c r="AIX60" s="689"/>
      <c r="AIY60" s="689"/>
      <c r="AIZ60" s="689"/>
      <c r="AJA60" s="689"/>
      <c r="AJB60" s="689"/>
      <c r="AJC60" s="689"/>
      <c r="AJD60" s="689"/>
      <c r="AJE60" s="689"/>
      <c r="AJF60" s="689"/>
      <c r="AJG60" s="689"/>
      <c r="AJH60" s="689"/>
      <c r="AJI60" s="689"/>
      <c r="AJJ60" s="689"/>
      <c r="AJK60" s="689"/>
      <c r="AJL60" s="689"/>
      <c r="AJM60" s="689"/>
      <c r="AJN60" s="689"/>
      <c r="AJO60" s="689"/>
      <c r="AJP60" s="689"/>
      <c r="AJQ60" s="689"/>
      <c r="AJR60" s="689"/>
      <c r="AJS60" s="689"/>
      <c r="AJT60" s="689"/>
      <c r="AJU60" s="689"/>
      <c r="AJV60" s="689"/>
      <c r="AJW60" s="689"/>
      <c r="AJX60" s="689"/>
      <c r="AJY60" s="689"/>
      <c r="AJZ60" s="689"/>
      <c r="AKA60" s="689"/>
      <c r="AKB60" s="689"/>
      <c r="AKC60" s="689"/>
      <c r="AKD60" s="689"/>
      <c r="AKE60" s="689"/>
      <c r="AKF60" s="689"/>
      <c r="AKG60" s="689"/>
      <c r="AKH60" s="689"/>
      <c r="AKI60" s="689"/>
      <c r="AKJ60" s="689"/>
      <c r="AKK60" s="689"/>
      <c r="AKL60" s="689"/>
      <c r="AKM60" s="689"/>
      <c r="AKN60" s="689"/>
      <c r="AKO60" s="689"/>
      <c r="AKP60" s="689"/>
      <c r="AKQ60" s="689"/>
      <c r="AKR60" s="689"/>
      <c r="AKS60" s="689"/>
      <c r="AKT60" s="689"/>
      <c r="AKU60" s="689"/>
      <c r="AKV60" s="689"/>
      <c r="AKW60" s="689"/>
      <c r="AKX60" s="689"/>
      <c r="AKY60" s="689"/>
      <c r="AKZ60" s="689"/>
      <c r="ALA60" s="689"/>
      <c r="ALB60" s="689"/>
      <c r="ALC60" s="689"/>
      <c r="ALD60" s="689"/>
      <c r="ALE60" s="689"/>
      <c r="ALF60" s="689"/>
      <c r="ALG60" s="689"/>
      <c r="ALH60" s="689"/>
      <c r="ALI60" s="689"/>
      <c r="ALJ60" s="689"/>
      <c r="ALK60" s="689"/>
      <c r="ALL60" s="689"/>
      <c r="ALM60" s="689"/>
      <c r="ALN60" s="689"/>
      <c r="ALO60" s="689"/>
      <c r="ALP60" s="689"/>
      <c r="ALQ60" s="689"/>
      <c r="ALR60" s="689"/>
      <c r="ALS60" s="689"/>
      <c r="ALT60" s="689"/>
      <c r="ALU60" s="689"/>
      <c r="ALV60" s="689"/>
      <c r="ALW60" s="689"/>
      <c r="ALX60" s="689"/>
      <c r="ALY60" s="689"/>
      <c r="ALZ60" s="689"/>
      <c r="AMA60" s="689"/>
      <c r="AMB60" s="689"/>
      <c r="AMC60" s="689"/>
      <c r="AMD60" s="689"/>
    </row>
    <row r="61" spans="1:1018" s="224" customFormat="1" ht="13.5" customHeight="1">
      <c r="A61" s="225">
        <f t="shared" si="0"/>
        <v>53</v>
      </c>
      <c r="B61" s="217"/>
      <c r="C61" s="217" t="s">
        <v>264</v>
      </c>
      <c r="D61" s="217"/>
      <c r="E61" s="217"/>
      <c r="F61" s="217"/>
      <c r="G61" s="217"/>
      <c r="H61" s="677"/>
      <c r="I61" s="678" t="s">
        <v>1220</v>
      </c>
      <c r="J61" s="677" t="s">
        <v>1221</v>
      </c>
      <c r="K61" s="677" t="s">
        <v>820</v>
      </c>
      <c r="L61" s="677"/>
      <c r="M61" s="685" t="s">
        <v>863</v>
      </c>
      <c r="N61" s="281" t="s">
        <v>864</v>
      </c>
      <c r="O61" s="677" t="s">
        <v>1222</v>
      </c>
      <c r="P61" s="252"/>
      <c r="Q61" s="681" t="s">
        <v>864</v>
      </c>
      <c r="R61" s="232"/>
      <c r="S61" s="717"/>
      <c r="T61" s="712"/>
      <c r="U61" s="718"/>
      <c r="V61" s="682"/>
      <c r="W61" s="682"/>
      <c r="X61" s="729"/>
      <c r="Z61" s="683"/>
      <c r="AA61" s="677"/>
      <c r="AB61" s="499"/>
      <c r="AC61" s="677"/>
      <c r="AD61" s="681"/>
      <c r="AE61" s="681"/>
    </row>
    <row r="62" spans="1:1018" s="224" customFormat="1" ht="13.5" customHeight="1">
      <c r="A62" s="225">
        <f t="shared" si="0"/>
        <v>54</v>
      </c>
      <c r="B62" s="217"/>
      <c r="C62" s="217" t="s">
        <v>1635</v>
      </c>
      <c r="D62" s="217"/>
      <c r="E62" s="217"/>
      <c r="F62" s="217"/>
      <c r="G62" s="217"/>
      <c r="H62" s="677" t="s">
        <v>1225</v>
      </c>
      <c r="I62" s="678" t="s">
        <v>1226</v>
      </c>
      <c r="J62" s="678" t="s">
        <v>939</v>
      </c>
      <c r="K62" s="677" t="s">
        <v>817</v>
      </c>
      <c r="L62" s="677"/>
      <c r="M62" s="677" t="s">
        <v>863</v>
      </c>
      <c r="N62" s="681"/>
      <c r="O62" s="677"/>
      <c r="P62" s="252"/>
      <c r="Q62" s="681" t="s">
        <v>864</v>
      </c>
      <c r="R62" s="232"/>
      <c r="S62" s="717"/>
      <c r="T62" s="712"/>
      <c r="U62" s="718"/>
      <c r="V62" s="682"/>
      <c r="W62" s="682"/>
      <c r="X62" s="729"/>
      <c r="Z62" s="683"/>
      <c r="AA62" s="677"/>
      <c r="AB62" s="678"/>
      <c r="AC62" s="677"/>
      <c r="AD62" s="681"/>
      <c r="AE62" s="681"/>
    </row>
    <row r="63" spans="1:1018" s="224" customFormat="1" ht="13.5" customHeight="1">
      <c r="A63" s="225"/>
      <c r="B63" s="217"/>
      <c r="C63" s="217"/>
      <c r="D63" s="241"/>
      <c r="E63" s="241"/>
      <c r="F63" s="241"/>
      <c r="G63" s="241"/>
      <c r="H63" s="712"/>
      <c r="I63" s="713"/>
      <c r="J63" s="713"/>
      <c r="K63" s="712"/>
      <c r="L63" s="714"/>
      <c r="M63" s="712"/>
      <c r="N63" s="715"/>
      <c r="O63" s="712"/>
      <c r="P63" s="716"/>
      <c r="Q63" s="716"/>
      <c r="R63" s="232"/>
      <c r="S63" s="717"/>
      <c r="T63" s="712"/>
      <c r="U63" s="718"/>
      <c r="V63" s="712"/>
      <c r="W63" s="715"/>
      <c r="X63" s="232"/>
      <c r="Y63" s="683"/>
      <c r="Z63" s="677"/>
      <c r="AA63" s="678"/>
      <c r="AB63" s="677"/>
      <c r="AC63" s="681"/>
      <c r="AD63" s="681"/>
      <c r="AE63" s="681"/>
    </row>
    <row r="64" spans="1:1018" s="224" customFormat="1" ht="13.5" customHeight="1">
      <c r="A64" s="225"/>
      <c r="B64" s="217"/>
      <c r="C64" s="217"/>
      <c r="D64" s="241"/>
      <c r="E64" s="241"/>
      <c r="F64" s="241"/>
      <c r="G64" s="241"/>
      <c r="H64" s="712"/>
      <c r="I64" s="713"/>
      <c r="J64" s="713"/>
      <c r="K64" s="712"/>
      <c r="L64" s="714"/>
      <c r="M64" s="712"/>
      <c r="N64" s="715"/>
      <c r="O64" s="712"/>
      <c r="P64" s="716"/>
      <c r="Q64" s="716"/>
      <c r="R64" s="232"/>
      <c r="S64" s="717"/>
      <c r="T64" s="712"/>
      <c r="U64" s="718"/>
      <c r="V64" s="712"/>
      <c r="W64" s="715"/>
      <c r="X64" s="232"/>
      <c r="Y64" s="683"/>
      <c r="Z64" s="677"/>
      <c r="AA64" s="678"/>
      <c r="AB64" s="677"/>
      <c r="AC64" s="681"/>
      <c r="AD64" s="681"/>
      <c r="AE64" s="681"/>
    </row>
    <row r="65" spans="1:1009" s="224" customFormat="1" ht="13.5" customHeight="1">
      <c r="A65" s="225"/>
      <c r="B65" s="217"/>
      <c r="C65" s="217"/>
      <c r="D65" s="241"/>
      <c r="E65" s="241"/>
      <c r="F65" s="241"/>
      <c r="G65" s="241"/>
      <c r="H65" s="712"/>
      <c r="I65" s="713"/>
      <c r="J65" s="713"/>
      <c r="K65" s="712"/>
      <c r="L65" s="714"/>
      <c r="M65" s="712"/>
      <c r="N65" s="715"/>
      <c r="O65" s="712"/>
      <c r="P65" s="716"/>
      <c r="Q65" s="716"/>
      <c r="R65" s="232"/>
      <c r="S65" s="717"/>
      <c r="T65" s="712"/>
      <c r="U65" s="718"/>
      <c r="V65" s="712"/>
      <c r="W65" s="715"/>
      <c r="X65" s="232"/>
      <c r="Y65" s="683"/>
      <c r="Z65" s="677"/>
      <c r="AA65" s="678"/>
      <c r="AB65" s="677"/>
      <c r="AC65" s="681"/>
      <c r="AD65" s="681"/>
      <c r="AE65" s="681"/>
    </row>
    <row r="66" spans="1:1009" s="224" customFormat="1" ht="13.5" customHeight="1">
      <c r="A66" s="225"/>
      <c r="B66" s="217"/>
      <c r="C66" s="217"/>
      <c r="D66" s="241"/>
      <c r="E66" s="241"/>
      <c r="F66" s="241"/>
      <c r="G66" s="241"/>
      <c r="H66" s="712"/>
      <c r="I66" s="713"/>
      <c r="J66" s="713"/>
      <c r="K66" s="712"/>
      <c r="L66" s="714"/>
      <c r="M66" s="712"/>
      <c r="N66" s="715"/>
      <c r="O66" s="712"/>
      <c r="P66" s="716"/>
      <c r="Q66" s="716"/>
      <c r="R66" s="232"/>
      <c r="S66" s="717"/>
      <c r="T66" s="712"/>
      <c r="U66" s="718"/>
      <c r="V66" s="712"/>
      <c r="W66" s="715"/>
      <c r="X66" s="232"/>
      <c r="Y66" s="683"/>
      <c r="Z66" s="677"/>
      <c r="AA66" s="678"/>
      <c r="AB66" s="677"/>
      <c r="AC66" s="681"/>
      <c r="AD66" s="681"/>
      <c r="AE66" s="681"/>
    </row>
    <row r="67" spans="1:1009" s="224" customFormat="1" ht="13.5" customHeight="1">
      <c r="A67" s="225"/>
      <c r="B67" s="217"/>
      <c r="C67" s="217"/>
      <c r="D67" s="241"/>
      <c r="E67" s="241"/>
      <c r="F67" s="241"/>
      <c r="G67" s="241"/>
      <c r="H67" s="712"/>
      <c r="I67" s="713"/>
      <c r="J67" s="713"/>
      <c r="K67" s="712"/>
      <c r="L67" s="714"/>
      <c r="M67" s="712"/>
      <c r="N67" s="715"/>
      <c r="O67" s="712"/>
      <c r="P67" s="716"/>
      <c r="Q67" s="716"/>
      <c r="R67" s="232"/>
      <c r="S67" s="717"/>
      <c r="T67" s="712"/>
      <c r="U67" s="718"/>
      <c r="V67" s="712"/>
      <c r="W67" s="715"/>
      <c r="X67" s="232"/>
      <c r="Y67" s="683"/>
      <c r="Z67" s="677"/>
      <c r="AA67" s="678"/>
      <c r="AB67" s="677"/>
      <c r="AC67" s="681"/>
      <c r="AD67" s="681"/>
      <c r="AE67" s="681"/>
    </row>
    <row r="68" spans="1:1009" s="224" customFormat="1" ht="13.5" customHeight="1">
      <c r="A68" s="225"/>
      <c r="B68" s="217"/>
      <c r="C68" s="217"/>
      <c r="D68" s="241"/>
      <c r="E68" s="241"/>
      <c r="F68" s="241"/>
      <c r="G68" s="241"/>
      <c r="H68" s="712"/>
      <c r="I68" s="713"/>
      <c r="J68" s="713"/>
      <c r="K68" s="712"/>
      <c r="L68" s="714"/>
      <c r="M68" s="712"/>
      <c r="N68" s="715"/>
      <c r="O68" s="712"/>
      <c r="P68" s="716"/>
      <c r="Q68" s="716"/>
      <c r="R68" s="232"/>
      <c r="S68" s="717"/>
      <c r="T68" s="712"/>
      <c r="U68" s="718"/>
      <c r="V68" s="712"/>
      <c r="W68" s="715"/>
      <c r="X68" s="232"/>
      <c r="Y68" s="683"/>
      <c r="Z68" s="677"/>
      <c r="AA68" s="678"/>
      <c r="AB68" s="677"/>
      <c r="AC68" s="681"/>
      <c r="AD68" s="681"/>
      <c r="AE68" s="681"/>
    </row>
    <row r="69" spans="1:1009" s="224" customFormat="1" ht="13.5" customHeight="1">
      <c r="A69" s="225"/>
      <c r="B69" s="217"/>
      <c r="C69" s="217"/>
      <c r="D69" s="241"/>
      <c r="E69" s="241"/>
      <c r="F69" s="241"/>
      <c r="G69" s="241"/>
      <c r="H69" s="712"/>
      <c r="I69" s="713"/>
      <c r="J69" s="713"/>
      <c r="K69" s="712"/>
      <c r="L69" s="714"/>
      <c r="M69" s="712"/>
      <c r="N69" s="715"/>
      <c r="O69" s="712"/>
      <c r="P69" s="716"/>
      <c r="Q69" s="716"/>
      <c r="R69" s="232"/>
      <c r="S69" s="717"/>
      <c r="T69" s="712"/>
      <c r="U69" s="718"/>
      <c r="V69" s="712"/>
      <c r="W69" s="715"/>
      <c r="X69" s="232"/>
      <c r="Y69" s="683"/>
      <c r="Z69" s="677"/>
      <c r="AA69" s="678"/>
      <c r="AB69" s="677"/>
      <c r="AC69" s="681"/>
      <c r="AD69" s="681"/>
      <c r="AE69" s="681"/>
    </row>
    <row r="70" spans="1:1009" s="224" customFormat="1" ht="13.5" customHeight="1">
      <c r="A70" s="225"/>
      <c r="B70" s="217"/>
      <c r="C70" s="217"/>
      <c r="D70" s="241"/>
      <c r="E70" s="241"/>
      <c r="F70" s="241"/>
      <c r="G70" s="241"/>
      <c r="H70" s="712"/>
      <c r="I70" s="713"/>
      <c r="J70" s="713"/>
      <c r="K70" s="712"/>
      <c r="L70" s="714"/>
      <c r="M70" s="712"/>
      <c r="N70" s="715"/>
      <c r="O70" s="712"/>
      <c r="P70" s="716"/>
      <c r="Q70" s="716"/>
      <c r="R70" s="232"/>
      <c r="S70" s="717"/>
      <c r="T70" s="712"/>
      <c r="U70" s="718"/>
      <c r="V70" s="712"/>
      <c r="W70" s="715"/>
      <c r="X70" s="232"/>
      <c r="Y70" s="683"/>
      <c r="Z70" s="677"/>
      <c r="AA70" s="678"/>
      <c r="AB70" s="677"/>
      <c r="AC70" s="681"/>
      <c r="AD70" s="681"/>
      <c r="AE70" s="681"/>
    </row>
    <row r="71" spans="1:1009" s="224" customFormat="1" ht="13.5" customHeight="1">
      <c r="A71" s="225"/>
      <c r="B71" s="217"/>
      <c r="C71" s="217"/>
      <c r="D71" s="241"/>
      <c r="E71" s="241"/>
      <c r="F71" s="241"/>
      <c r="G71" s="241"/>
      <c r="H71" s="712"/>
      <c r="I71" s="713"/>
      <c r="J71" s="713"/>
      <c r="K71" s="712"/>
      <c r="L71" s="714"/>
      <c r="M71" s="712"/>
      <c r="N71" s="715"/>
      <c r="O71" s="712"/>
      <c r="P71" s="716"/>
      <c r="Q71" s="716"/>
      <c r="R71" s="232"/>
      <c r="S71" s="717"/>
      <c r="T71" s="712"/>
      <c r="U71" s="718"/>
      <c r="V71" s="712"/>
      <c r="W71" s="715"/>
      <c r="X71" s="232"/>
      <c r="Y71" s="683"/>
      <c r="Z71" s="677"/>
      <c r="AA71" s="678"/>
      <c r="AB71" s="677"/>
      <c r="AC71" s="681"/>
      <c r="AD71" s="681"/>
      <c r="AE71" s="681"/>
    </row>
    <row r="72" spans="1:1009" s="224" customFormat="1" ht="13.5" customHeight="1">
      <c r="A72" s="225"/>
      <c r="B72" s="217"/>
      <c r="C72" s="217"/>
      <c r="D72" s="241"/>
      <c r="E72" s="241"/>
      <c r="F72" s="241"/>
      <c r="G72" s="241"/>
      <c r="H72" s="712"/>
      <c r="I72" s="713"/>
      <c r="J72" s="713"/>
      <c r="K72" s="712"/>
      <c r="L72" s="714"/>
      <c r="M72" s="712"/>
      <c r="N72" s="715"/>
      <c r="O72" s="712"/>
      <c r="P72" s="716"/>
      <c r="Q72" s="716"/>
      <c r="R72" s="232"/>
      <c r="S72" s="717"/>
      <c r="T72" s="712"/>
      <c r="U72" s="718"/>
      <c r="V72" s="712"/>
      <c r="W72" s="715"/>
      <c r="X72" s="232"/>
      <c r="Y72" s="683"/>
      <c r="Z72" s="677"/>
      <c r="AA72" s="678"/>
      <c r="AB72" s="677"/>
      <c r="AC72" s="681"/>
      <c r="AD72" s="681"/>
      <c r="AE72" s="681"/>
    </row>
    <row r="73" spans="1:1009" s="224" customFormat="1" ht="12" customHeight="1">
      <c r="A73" s="225">
        <f>SUBTOTAL(103,createCase141814[ID])</f>
        <v>54</v>
      </c>
      <c r="C73" s="225">
        <f>SUBTOTAL(103,createCase141814[Donnée (Niveau 2)])</f>
        <v>16</v>
      </c>
      <c r="D73" s="225">
        <f>SUBTOTAL(103,createCase141814[Donnée (Niveau 3)])</f>
        <v>23</v>
      </c>
      <c r="E73" s="225">
        <f>SUBTOTAL(103,createCase141814[Donnée (Niveau 4)])</f>
        <v>5</v>
      </c>
      <c r="F73" s="225">
        <f>SUBTOTAL(103,createCase141814[Donnée (Niveau 5)])</f>
        <v>6</v>
      </c>
      <c r="G73" s="225">
        <f>SUBTOTAL(103,createCase141814[Donnée (Niveau 6)])</f>
        <v>0</v>
      </c>
      <c r="H73" s="225">
        <f>SUBTOTAL(103,createCase141814[Description])</f>
        <v>44</v>
      </c>
      <c r="I73" s="225">
        <f>SUBTOTAL(103,createCase141814[Exemples])</f>
        <v>37</v>
      </c>
      <c r="J73" s="239">
        <f>SUBTOTAL(103,createCase141814[Balise])</f>
        <v>54</v>
      </c>
      <c r="K73" s="225"/>
      <c r="L73" s="234">
        <f>SUBTOTAL(103,createCase141814[Objet])</f>
        <v>11</v>
      </c>
      <c r="M73" s="225">
        <f>SUBTOTAL(103,createCase141814[Format (ou type)])</f>
        <v>54</v>
      </c>
      <c r="N73" s="274"/>
      <c r="O73" s="225"/>
      <c r="P73" s="225"/>
      <c r="Q73" s="225"/>
      <c r="S73" s="271">
        <f>SUBTOTAL(103,createCase141814[Commentaire Hub Santé])</f>
        <v>1</v>
      </c>
      <c r="T73" s="225">
        <f>SUBTOTAL(103,createCase141814[Commentaire Philippe Dreyfus])</f>
        <v>0</v>
      </c>
      <c r="U73" s="225"/>
      <c r="V73" s="225">
        <f>SUBTOTAL(103,createCase141814[Commentaire Yann Penverne])</f>
        <v>0</v>
      </c>
      <c r="W73" s="225">
        <f>SUBTOTAL(103,createCase141814[Métier])-COUNTIFS(createCase141814[Métier],"=X")</f>
        <v>1</v>
      </c>
    </row>
    <row r="74" spans="1:1009" s="128" customFormat="1" ht="12" customHeight="1">
      <c r="A74" s="3"/>
      <c r="B74" s="3"/>
      <c r="C74" s="131"/>
      <c r="D74" s="131"/>
      <c r="E74" s="131"/>
      <c r="F74" s="131"/>
      <c r="G74" s="5"/>
      <c r="H74" s="155"/>
      <c r="I74" s="225"/>
      <c r="J74" s="155"/>
      <c r="K74" s="5"/>
      <c r="L74" s="188"/>
      <c r="M74" s="5"/>
      <c r="N74" s="56"/>
      <c r="O74" s="56"/>
      <c r="P74" s="677"/>
      <c r="Q74" s="677"/>
      <c r="R74"/>
      <c r="S74" s="178"/>
      <c r="T74" s="5"/>
      <c r="U74" s="159"/>
      <c r="V74" s="56"/>
      <c r="W74" s="56"/>
      <c r="ALS74"/>
      <c r="ALT74"/>
      <c r="ALU74"/>
    </row>
    <row r="75" spans="1:1009" s="128" customFormat="1" ht="12" customHeight="1">
      <c r="A75" s="129"/>
      <c r="B75" s="129"/>
      <c r="C75" s="129"/>
      <c r="D75" s="129"/>
      <c r="E75" s="129"/>
      <c r="F75" s="129"/>
      <c r="G75" s="96"/>
      <c r="H75" s="96"/>
      <c r="I75" s="225"/>
      <c r="J75" s="159"/>
      <c r="K75" s="96"/>
      <c r="L75" s="173"/>
      <c r="M75" s="96"/>
      <c r="N75" s="277"/>
      <c r="O75" s="96"/>
      <c r="P75" s="96"/>
      <c r="Q75" s="96"/>
      <c r="R75"/>
      <c r="S75" s="179"/>
      <c r="T75" s="96"/>
      <c r="U75" s="159"/>
      <c r="V75" s="96"/>
      <c r="W75" s="96"/>
      <c r="ALS75"/>
      <c r="ALT75"/>
      <c r="ALU75"/>
    </row>
    <row r="76" spans="1:1009" s="128" customFormat="1" ht="12" customHeight="1">
      <c r="I76" s="224"/>
      <c r="L76" s="173"/>
      <c r="M76" s="96"/>
      <c r="N76" s="277"/>
      <c r="O76" s="96"/>
      <c r="P76" s="96"/>
      <c r="Q76" s="96"/>
      <c r="R76"/>
      <c r="S76" s="179"/>
      <c r="T76" s="96"/>
      <c r="U76" s="159"/>
      <c r="V76" s="96"/>
      <c r="W76" s="96"/>
      <c r="ALS76"/>
      <c r="ALT76"/>
      <c r="ALU76"/>
    </row>
    <row r="77" spans="1:1009" s="128" customFormat="1" ht="12" customHeight="1">
      <c r="I77" s="224"/>
      <c r="L77" s="173"/>
      <c r="M77" s="96"/>
      <c r="N77" s="277"/>
      <c r="O77" s="96"/>
      <c r="P77" s="96"/>
      <c r="Q77" s="96"/>
      <c r="R77"/>
      <c r="S77" s="179"/>
      <c r="T77" s="96"/>
      <c r="U77" s="159"/>
      <c r="V77" s="96"/>
      <c r="W77" s="96"/>
      <c r="ALS77"/>
      <c r="ALT77"/>
      <c r="ALU77"/>
    </row>
    <row r="78" spans="1:1009" ht="12" customHeight="1">
      <c r="A78" s="123"/>
      <c r="B78" s="123"/>
      <c r="C78" s="123"/>
      <c r="D78" s="123"/>
      <c r="E78" s="123"/>
      <c r="F78" s="123"/>
      <c r="G78" s="112"/>
      <c r="H78" s="112"/>
      <c r="I78" s="276"/>
      <c r="J78" s="161"/>
      <c r="K78" s="112"/>
      <c r="L78" s="190"/>
      <c r="M78" s="112"/>
      <c r="N78" s="125"/>
      <c r="O78" s="112"/>
      <c r="P78" s="112"/>
      <c r="Q78" s="112"/>
      <c r="S78" s="180"/>
      <c r="T78" s="112"/>
      <c r="V78" s="112"/>
      <c r="W78" s="112"/>
    </row>
    <row r="79" spans="1:1009" ht="12" customHeight="1">
      <c r="A79" s="123"/>
      <c r="B79" s="123"/>
      <c r="C79" s="123"/>
      <c r="D79" s="123"/>
      <c r="E79" s="123"/>
      <c r="F79" s="123"/>
      <c r="G79" s="112"/>
      <c r="H79" s="112"/>
      <c r="I79" s="276"/>
      <c r="J79" s="161"/>
      <c r="K79" s="112"/>
      <c r="L79" s="190"/>
      <c r="M79" s="112"/>
      <c r="N79" s="125"/>
      <c r="O79" s="112"/>
      <c r="P79" s="112"/>
      <c r="Q79" s="112"/>
      <c r="S79" s="180"/>
      <c r="T79" s="112"/>
      <c r="V79" s="112"/>
      <c r="W79" s="112"/>
    </row>
    <row r="80" spans="1:1009" ht="12" customHeight="1">
      <c r="A80" s="130"/>
      <c r="B80" s="130"/>
      <c r="C80" s="130"/>
      <c r="D80" s="130"/>
      <c r="E80" s="130"/>
      <c r="F80" s="130"/>
    </row>
    <row r="81" spans="1:1009" ht="12" customHeight="1">
      <c r="A81" s="130"/>
      <c r="B81" s="130"/>
      <c r="C81" s="130"/>
      <c r="D81" s="130"/>
      <c r="E81" s="130"/>
      <c r="F81" s="130"/>
    </row>
    <row r="82" spans="1:1009" s="96" customFormat="1" ht="12" customHeight="1">
      <c r="A82" s="130"/>
      <c r="B82" s="130"/>
      <c r="C82" s="130"/>
      <c r="D82" s="130"/>
      <c r="E82" s="130"/>
      <c r="F82" s="130"/>
      <c r="I82" s="225"/>
      <c r="J82" s="159"/>
      <c r="L82" s="173"/>
      <c r="N82" s="277"/>
      <c r="R82"/>
      <c r="S82" s="179"/>
      <c r="U82" s="159"/>
      <c r="X82"/>
      <c r="Y82" s="128"/>
      <c r="Z82" s="128"/>
      <c r="AA82" s="128"/>
      <c r="AB82" s="128"/>
      <c r="AC82" s="128"/>
      <c r="AD82" s="128"/>
      <c r="AE82" s="128"/>
      <c r="AF82" s="128"/>
      <c r="AG82" s="128"/>
      <c r="AH82" s="128"/>
      <c r="AI82" s="128"/>
      <c r="AJ82" s="128"/>
      <c r="AK82" s="128"/>
      <c r="AL82" s="128"/>
      <c r="AM82" s="128"/>
      <c r="AN82" s="128"/>
      <c r="AO82" s="128"/>
      <c r="AP82" s="128"/>
      <c r="AQ82" s="128"/>
      <c r="AR82" s="128"/>
      <c r="AS82" s="128"/>
      <c r="AT82" s="128"/>
      <c r="AU82" s="128"/>
      <c r="AV82" s="128"/>
      <c r="AW82" s="128"/>
      <c r="AX82" s="128"/>
      <c r="AY82" s="128"/>
      <c r="AZ82" s="128"/>
      <c r="BA82" s="128"/>
      <c r="BB82" s="128"/>
      <c r="BC82" s="128"/>
      <c r="BD82" s="128"/>
      <c r="BE82" s="128"/>
      <c r="BF82" s="128"/>
      <c r="BG82" s="128"/>
      <c r="BH82" s="128"/>
      <c r="BI82" s="128"/>
      <c r="BJ82" s="128"/>
      <c r="BK82" s="128"/>
      <c r="BL82" s="128"/>
      <c r="BM82" s="128"/>
      <c r="BN82" s="128"/>
      <c r="BO82" s="128"/>
      <c r="BP82" s="128"/>
      <c r="BQ82" s="128"/>
      <c r="BR82" s="128"/>
      <c r="BS82" s="128"/>
      <c r="BT82" s="128"/>
      <c r="BU82" s="128"/>
      <c r="BV82" s="128"/>
      <c r="BW82" s="128"/>
      <c r="BX82" s="128"/>
      <c r="BY82" s="128"/>
      <c r="BZ82" s="128"/>
      <c r="CA82" s="128"/>
      <c r="CB82" s="128"/>
      <c r="CC82" s="128"/>
      <c r="CD82" s="128"/>
      <c r="CE82" s="128"/>
      <c r="CF82" s="128"/>
      <c r="CG82" s="128"/>
      <c r="CH82" s="128"/>
      <c r="CI82" s="128"/>
      <c r="CJ82" s="128"/>
      <c r="CK82" s="128"/>
      <c r="CL82" s="128"/>
      <c r="CM82" s="128"/>
      <c r="CN82" s="128"/>
      <c r="CO82" s="128"/>
      <c r="CP82" s="128"/>
      <c r="CQ82" s="128"/>
      <c r="CR82" s="128"/>
      <c r="CS82" s="128"/>
      <c r="CT82" s="128"/>
      <c r="CU82" s="128"/>
      <c r="CV82" s="128"/>
      <c r="CW82" s="128"/>
      <c r="CX82" s="128"/>
      <c r="CY82" s="128"/>
      <c r="CZ82" s="128"/>
      <c r="DA82" s="128"/>
      <c r="DB82" s="128"/>
      <c r="DC82" s="128"/>
      <c r="DD82" s="128"/>
      <c r="DE82" s="128"/>
      <c r="DF82" s="128"/>
      <c r="DG82" s="128"/>
      <c r="DH82" s="128"/>
      <c r="DI82" s="128"/>
      <c r="DJ82" s="128"/>
      <c r="DK82" s="128"/>
      <c r="DL82" s="128"/>
      <c r="DM82" s="128"/>
      <c r="DN82" s="128"/>
      <c r="DO82" s="128"/>
      <c r="DP82" s="128"/>
      <c r="DQ82" s="128"/>
      <c r="DR82" s="128"/>
      <c r="DS82" s="128"/>
      <c r="DT82" s="128"/>
      <c r="DU82" s="128"/>
      <c r="DV82" s="128"/>
      <c r="DW82" s="128"/>
      <c r="DX82" s="128"/>
      <c r="DY82" s="128"/>
      <c r="DZ82" s="128"/>
      <c r="EA82" s="128"/>
      <c r="EB82" s="128"/>
      <c r="EC82" s="128"/>
      <c r="ED82" s="128"/>
      <c r="EE82" s="128"/>
      <c r="EF82" s="128"/>
      <c r="EG82" s="128"/>
      <c r="EH82" s="128"/>
      <c r="EI82" s="128"/>
      <c r="EJ82" s="128"/>
      <c r="EK82" s="128"/>
      <c r="EL82" s="128"/>
      <c r="EM82" s="128"/>
      <c r="EN82" s="128"/>
      <c r="EO82" s="128"/>
      <c r="EP82" s="128"/>
      <c r="EQ82" s="128"/>
      <c r="ER82" s="128"/>
      <c r="ES82" s="128"/>
      <c r="ET82" s="128"/>
      <c r="EU82" s="128"/>
      <c r="EV82" s="128"/>
      <c r="EW82" s="128"/>
      <c r="EX82" s="128"/>
      <c r="EY82" s="128"/>
      <c r="EZ82" s="128"/>
      <c r="FA82" s="128"/>
      <c r="FB82" s="128"/>
      <c r="FC82" s="128"/>
      <c r="FD82" s="128"/>
      <c r="FE82" s="128"/>
      <c r="FF82" s="128"/>
      <c r="FG82" s="128"/>
      <c r="FH82" s="128"/>
      <c r="FI82" s="128"/>
      <c r="FJ82" s="128"/>
      <c r="FK82" s="128"/>
      <c r="FL82" s="128"/>
      <c r="FM82" s="128"/>
      <c r="FN82" s="128"/>
      <c r="FO82" s="128"/>
      <c r="FP82" s="128"/>
      <c r="FQ82" s="128"/>
      <c r="FR82" s="128"/>
      <c r="FS82" s="128"/>
      <c r="FT82" s="128"/>
      <c r="FU82" s="128"/>
      <c r="FV82" s="128"/>
      <c r="FW82" s="128"/>
      <c r="FX82" s="128"/>
      <c r="FY82" s="128"/>
      <c r="FZ82" s="128"/>
      <c r="GA82" s="128"/>
      <c r="GB82" s="128"/>
      <c r="GC82" s="128"/>
      <c r="GD82" s="128"/>
      <c r="GE82" s="128"/>
      <c r="GF82" s="128"/>
      <c r="GG82" s="128"/>
      <c r="GH82" s="128"/>
      <c r="GI82" s="128"/>
      <c r="GJ82" s="128"/>
      <c r="GK82" s="128"/>
      <c r="GL82" s="128"/>
      <c r="GM82" s="128"/>
      <c r="GN82" s="128"/>
      <c r="GO82" s="128"/>
      <c r="GP82" s="128"/>
      <c r="GQ82" s="128"/>
      <c r="GR82" s="128"/>
      <c r="GS82" s="128"/>
      <c r="GT82" s="128"/>
      <c r="GU82" s="128"/>
      <c r="GV82" s="128"/>
      <c r="GW82" s="128"/>
      <c r="GX82" s="128"/>
      <c r="GY82" s="128"/>
      <c r="GZ82" s="128"/>
      <c r="HA82" s="128"/>
      <c r="HB82" s="128"/>
      <c r="HC82" s="128"/>
      <c r="HD82" s="128"/>
      <c r="HE82" s="128"/>
      <c r="HF82" s="128"/>
      <c r="HG82" s="128"/>
      <c r="HH82" s="128"/>
      <c r="HI82" s="128"/>
      <c r="HJ82" s="128"/>
      <c r="HK82" s="128"/>
      <c r="HL82" s="128"/>
      <c r="HM82" s="128"/>
      <c r="HN82" s="128"/>
      <c r="HO82" s="128"/>
      <c r="HP82" s="128"/>
      <c r="HQ82" s="128"/>
      <c r="HR82" s="128"/>
      <c r="HS82" s="128"/>
      <c r="HT82" s="128"/>
      <c r="HU82" s="128"/>
      <c r="HV82" s="128"/>
      <c r="HW82" s="128"/>
      <c r="HX82" s="128"/>
      <c r="HY82" s="128"/>
      <c r="HZ82" s="128"/>
      <c r="IA82" s="128"/>
      <c r="IB82" s="128"/>
      <c r="IC82" s="128"/>
      <c r="ID82" s="128"/>
      <c r="IE82" s="128"/>
      <c r="IF82" s="128"/>
      <c r="IG82" s="128"/>
      <c r="IH82" s="128"/>
      <c r="II82" s="128"/>
      <c r="IJ82" s="128"/>
      <c r="IK82" s="128"/>
      <c r="IL82" s="128"/>
      <c r="IM82" s="128"/>
      <c r="IN82" s="128"/>
      <c r="IO82" s="128"/>
      <c r="IP82" s="128"/>
      <c r="IQ82" s="128"/>
      <c r="IR82" s="128"/>
      <c r="IS82" s="128"/>
      <c r="IT82" s="128"/>
      <c r="IU82" s="128"/>
      <c r="IV82" s="128"/>
      <c r="IW82" s="128"/>
      <c r="IX82" s="128"/>
      <c r="IY82" s="128"/>
      <c r="IZ82" s="128"/>
      <c r="JA82" s="128"/>
      <c r="JB82" s="128"/>
      <c r="JC82" s="128"/>
      <c r="JD82" s="128"/>
      <c r="JE82" s="128"/>
      <c r="JF82" s="128"/>
      <c r="JG82" s="128"/>
      <c r="JH82" s="128"/>
      <c r="JI82" s="128"/>
      <c r="JJ82" s="128"/>
      <c r="JK82" s="128"/>
      <c r="JL82" s="128"/>
      <c r="JM82" s="128"/>
      <c r="JN82" s="128"/>
      <c r="JO82" s="128"/>
      <c r="JP82" s="128"/>
      <c r="JQ82" s="128"/>
      <c r="JR82" s="128"/>
      <c r="JS82" s="128"/>
      <c r="JT82" s="128"/>
      <c r="JU82" s="128"/>
      <c r="JV82" s="128"/>
      <c r="JW82" s="128"/>
      <c r="JX82" s="128"/>
      <c r="JY82" s="128"/>
      <c r="JZ82" s="128"/>
      <c r="KA82" s="128"/>
      <c r="KB82" s="128"/>
      <c r="KC82" s="128"/>
      <c r="KD82" s="128"/>
      <c r="KE82" s="128"/>
      <c r="KF82" s="128"/>
      <c r="KG82" s="128"/>
      <c r="KH82" s="128"/>
      <c r="KI82" s="128"/>
      <c r="KJ82" s="128"/>
      <c r="KK82" s="128"/>
      <c r="KL82" s="128"/>
      <c r="KM82" s="128"/>
      <c r="KN82" s="128"/>
      <c r="KO82" s="128"/>
      <c r="KP82" s="128"/>
      <c r="KQ82" s="128"/>
      <c r="KR82" s="128"/>
      <c r="KS82" s="128"/>
      <c r="KT82" s="128"/>
      <c r="KU82" s="128"/>
      <c r="KV82" s="128"/>
      <c r="KW82" s="128"/>
      <c r="KX82" s="128"/>
      <c r="KY82" s="128"/>
      <c r="KZ82" s="128"/>
      <c r="LA82" s="128"/>
      <c r="LB82" s="128"/>
      <c r="LC82" s="128"/>
      <c r="LD82" s="128"/>
      <c r="LE82" s="128"/>
      <c r="LF82" s="128"/>
      <c r="LG82" s="128"/>
      <c r="LH82" s="128"/>
      <c r="LI82" s="128"/>
      <c r="LJ82" s="128"/>
      <c r="LK82" s="128"/>
      <c r="LL82" s="128"/>
      <c r="LM82" s="128"/>
      <c r="LN82" s="128"/>
      <c r="LO82" s="128"/>
      <c r="LP82" s="128"/>
      <c r="LQ82" s="128"/>
      <c r="LR82" s="128"/>
      <c r="LS82" s="128"/>
      <c r="LT82" s="128"/>
      <c r="LU82" s="128"/>
      <c r="LV82" s="128"/>
      <c r="LW82" s="128"/>
      <c r="LX82" s="128"/>
      <c r="LY82" s="128"/>
      <c r="LZ82" s="128"/>
      <c r="MA82" s="128"/>
      <c r="MB82" s="128"/>
      <c r="MC82" s="128"/>
      <c r="MD82" s="128"/>
      <c r="ME82" s="128"/>
      <c r="MF82" s="128"/>
      <c r="MG82" s="128"/>
      <c r="MH82" s="128"/>
      <c r="MI82" s="128"/>
      <c r="MJ82" s="128"/>
      <c r="MK82" s="128"/>
      <c r="ML82" s="128"/>
      <c r="MM82" s="128"/>
      <c r="MN82" s="128"/>
      <c r="MO82" s="128"/>
      <c r="MP82" s="128"/>
      <c r="MQ82" s="128"/>
      <c r="MR82" s="128"/>
      <c r="MS82" s="128"/>
      <c r="MT82" s="128"/>
      <c r="MU82" s="128"/>
      <c r="MV82" s="128"/>
      <c r="MW82" s="128"/>
      <c r="MX82" s="128"/>
      <c r="MY82" s="128"/>
      <c r="MZ82" s="128"/>
      <c r="NA82" s="128"/>
      <c r="NB82" s="128"/>
      <c r="NC82" s="128"/>
      <c r="ND82" s="128"/>
      <c r="NE82" s="128"/>
      <c r="NF82" s="128"/>
      <c r="NG82" s="128"/>
      <c r="NH82" s="128"/>
      <c r="NI82" s="128"/>
      <c r="NJ82" s="128"/>
      <c r="NK82" s="128"/>
      <c r="NL82" s="128"/>
      <c r="NM82" s="128"/>
      <c r="NN82" s="128"/>
      <c r="NO82" s="128"/>
      <c r="NP82" s="128"/>
      <c r="NQ82" s="128"/>
      <c r="NR82" s="128"/>
      <c r="NS82" s="128"/>
      <c r="NT82" s="128"/>
      <c r="NU82" s="128"/>
      <c r="NV82" s="128"/>
      <c r="NW82" s="128"/>
      <c r="NX82" s="128"/>
      <c r="NY82" s="128"/>
      <c r="NZ82" s="128"/>
      <c r="OA82" s="128"/>
      <c r="OB82" s="128"/>
      <c r="OC82" s="128"/>
      <c r="OD82" s="128"/>
      <c r="OE82" s="128"/>
      <c r="OF82" s="128"/>
      <c r="OG82" s="128"/>
      <c r="OH82" s="128"/>
      <c r="OI82" s="128"/>
      <c r="OJ82" s="128"/>
      <c r="OK82" s="128"/>
      <c r="OL82" s="128"/>
      <c r="OM82" s="128"/>
      <c r="ON82" s="128"/>
      <c r="OO82" s="128"/>
      <c r="OP82" s="128"/>
      <c r="OQ82" s="128"/>
      <c r="OR82" s="128"/>
      <c r="OS82" s="128"/>
      <c r="OT82" s="128"/>
      <c r="OU82" s="128"/>
      <c r="OV82" s="128"/>
      <c r="OW82" s="128"/>
      <c r="OX82" s="128"/>
      <c r="OY82" s="128"/>
      <c r="OZ82" s="128"/>
      <c r="PA82" s="128"/>
      <c r="PB82" s="128"/>
      <c r="PC82" s="128"/>
      <c r="PD82" s="128"/>
      <c r="PE82" s="128"/>
      <c r="PF82" s="128"/>
      <c r="PG82" s="128"/>
      <c r="PH82" s="128"/>
      <c r="PI82" s="128"/>
      <c r="PJ82" s="128"/>
      <c r="PK82" s="128"/>
      <c r="PL82" s="128"/>
      <c r="PM82" s="128"/>
      <c r="PN82" s="128"/>
      <c r="PO82" s="128"/>
      <c r="PP82" s="128"/>
      <c r="PQ82" s="128"/>
      <c r="PR82" s="128"/>
      <c r="PS82" s="128"/>
      <c r="PT82" s="128"/>
      <c r="PU82" s="128"/>
      <c r="PV82" s="128"/>
      <c r="PW82" s="128"/>
      <c r="PX82" s="128"/>
      <c r="PY82" s="128"/>
      <c r="PZ82" s="128"/>
      <c r="QA82" s="128"/>
      <c r="QB82" s="128"/>
      <c r="QC82" s="128"/>
      <c r="QD82" s="128"/>
      <c r="QE82" s="128"/>
      <c r="QF82" s="128"/>
      <c r="QG82" s="128"/>
      <c r="QH82" s="128"/>
      <c r="QI82" s="128"/>
      <c r="QJ82" s="128"/>
      <c r="QK82" s="128"/>
      <c r="QL82" s="128"/>
      <c r="QM82" s="128"/>
      <c r="QN82" s="128"/>
      <c r="QO82" s="128"/>
      <c r="QP82" s="128"/>
      <c r="QQ82" s="128"/>
      <c r="QR82" s="128"/>
      <c r="QS82" s="128"/>
      <c r="QT82" s="128"/>
      <c r="QU82" s="128"/>
      <c r="QV82" s="128"/>
      <c r="QW82" s="128"/>
      <c r="QX82" s="128"/>
      <c r="QY82" s="128"/>
      <c r="QZ82" s="128"/>
      <c r="RA82" s="128"/>
      <c r="RB82" s="128"/>
      <c r="RC82" s="128"/>
      <c r="RD82" s="128"/>
      <c r="RE82" s="128"/>
      <c r="RF82" s="128"/>
      <c r="RG82" s="128"/>
      <c r="RH82" s="128"/>
      <c r="RI82" s="128"/>
      <c r="RJ82" s="128"/>
      <c r="RK82" s="128"/>
      <c r="RL82" s="128"/>
      <c r="RM82" s="128"/>
      <c r="RN82" s="128"/>
      <c r="RO82" s="128"/>
      <c r="RP82" s="128"/>
      <c r="RQ82" s="128"/>
      <c r="RR82" s="128"/>
      <c r="RS82" s="128"/>
      <c r="RT82" s="128"/>
      <c r="RU82" s="128"/>
      <c r="RV82" s="128"/>
      <c r="RW82" s="128"/>
      <c r="RX82" s="128"/>
      <c r="RY82" s="128"/>
      <c r="RZ82" s="128"/>
      <c r="SA82" s="128"/>
      <c r="SB82" s="128"/>
      <c r="SC82" s="128"/>
      <c r="SD82" s="128"/>
      <c r="SE82" s="128"/>
      <c r="SF82" s="128"/>
      <c r="SG82" s="128"/>
      <c r="SH82" s="128"/>
      <c r="SI82" s="128"/>
      <c r="SJ82" s="128"/>
      <c r="SK82" s="128"/>
      <c r="SL82" s="128"/>
      <c r="SM82" s="128"/>
      <c r="SN82" s="128"/>
      <c r="SO82" s="128"/>
      <c r="SP82" s="128"/>
      <c r="SQ82" s="128"/>
      <c r="SR82" s="128"/>
      <c r="SS82" s="128"/>
      <c r="ST82" s="128"/>
      <c r="SU82" s="128"/>
      <c r="SV82" s="128"/>
      <c r="SW82" s="128"/>
      <c r="SX82" s="128"/>
      <c r="SY82" s="128"/>
      <c r="SZ82" s="128"/>
      <c r="TA82" s="128"/>
      <c r="TB82" s="128"/>
      <c r="TC82" s="128"/>
      <c r="TD82" s="128"/>
      <c r="TE82" s="128"/>
      <c r="TF82" s="128"/>
      <c r="TG82" s="128"/>
      <c r="TH82" s="128"/>
      <c r="TI82" s="128"/>
      <c r="TJ82" s="128"/>
      <c r="TK82" s="128"/>
      <c r="TL82" s="128"/>
      <c r="TM82" s="128"/>
      <c r="TN82" s="128"/>
      <c r="TO82" s="128"/>
      <c r="TP82" s="128"/>
      <c r="TQ82" s="128"/>
      <c r="TR82" s="128"/>
      <c r="TS82" s="128"/>
      <c r="TT82" s="128"/>
      <c r="TU82" s="128"/>
      <c r="TV82" s="128"/>
      <c r="TW82" s="128"/>
      <c r="TX82" s="128"/>
      <c r="TY82" s="128"/>
      <c r="TZ82" s="128"/>
      <c r="UA82" s="128"/>
      <c r="UB82" s="128"/>
      <c r="UC82" s="128"/>
      <c r="UD82" s="128"/>
      <c r="UE82" s="128"/>
      <c r="UF82" s="128"/>
      <c r="UG82" s="128"/>
      <c r="UH82" s="128"/>
      <c r="UI82" s="128"/>
      <c r="UJ82" s="128"/>
      <c r="UK82" s="128"/>
      <c r="UL82" s="128"/>
      <c r="UM82" s="128"/>
      <c r="UN82" s="128"/>
      <c r="UO82" s="128"/>
      <c r="UP82" s="128"/>
      <c r="UQ82" s="128"/>
      <c r="UR82" s="128"/>
      <c r="US82" s="128"/>
      <c r="UT82" s="128"/>
      <c r="UU82" s="128"/>
      <c r="UV82" s="128"/>
      <c r="UW82" s="128"/>
      <c r="UX82" s="128"/>
      <c r="UY82" s="128"/>
      <c r="UZ82" s="128"/>
      <c r="VA82" s="128"/>
      <c r="VB82" s="128"/>
      <c r="VC82" s="128"/>
      <c r="VD82" s="128"/>
      <c r="VE82" s="128"/>
      <c r="VF82" s="128"/>
      <c r="VG82" s="128"/>
      <c r="VH82" s="128"/>
      <c r="VI82" s="128"/>
      <c r="VJ82" s="128"/>
      <c r="VK82" s="128"/>
      <c r="VL82" s="128"/>
      <c r="VM82" s="128"/>
      <c r="VN82" s="128"/>
      <c r="VO82" s="128"/>
      <c r="VP82" s="128"/>
      <c r="VQ82" s="128"/>
      <c r="VR82" s="128"/>
      <c r="VS82" s="128"/>
      <c r="VT82" s="128"/>
      <c r="VU82" s="128"/>
      <c r="VV82" s="128"/>
      <c r="VW82" s="128"/>
      <c r="VX82" s="128"/>
      <c r="VY82" s="128"/>
      <c r="VZ82" s="128"/>
      <c r="WA82" s="128"/>
      <c r="WB82" s="128"/>
      <c r="WC82" s="128"/>
      <c r="WD82" s="128"/>
      <c r="WE82" s="128"/>
      <c r="WF82" s="128"/>
      <c r="WG82" s="128"/>
      <c r="WH82" s="128"/>
      <c r="WI82" s="128"/>
      <c r="WJ82" s="128"/>
      <c r="WK82" s="128"/>
      <c r="WL82" s="128"/>
      <c r="WM82" s="128"/>
      <c r="WN82" s="128"/>
      <c r="WO82" s="128"/>
      <c r="WP82" s="128"/>
      <c r="WQ82" s="128"/>
      <c r="WR82" s="128"/>
      <c r="WS82" s="128"/>
      <c r="WT82" s="128"/>
      <c r="WU82" s="128"/>
      <c r="WV82" s="128"/>
      <c r="WW82" s="128"/>
      <c r="WX82" s="128"/>
      <c r="WY82" s="128"/>
      <c r="WZ82" s="128"/>
      <c r="XA82" s="128"/>
      <c r="XB82" s="128"/>
      <c r="XC82" s="128"/>
      <c r="XD82" s="128"/>
      <c r="XE82" s="128"/>
      <c r="XF82" s="128"/>
      <c r="XG82" s="128"/>
      <c r="XH82" s="128"/>
      <c r="XI82" s="128"/>
      <c r="XJ82" s="128"/>
      <c r="XK82" s="128"/>
      <c r="XL82" s="128"/>
      <c r="XM82" s="128"/>
      <c r="XN82" s="128"/>
      <c r="XO82" s="128"/>
      <c r="XP82" s="128"/>
      <c r="XQ82" s="128"/>
      <c r="XR82" s="128"/>
      <c r="XS82" s="128"/>
      <c r="XT82" s="128"/>
      <c r="XU82" s="128"/>
      <c r="XV82" s="128"/>
      <c r="XW82" s="128"/>
      <c r="XX82" s="128"/>
      <c r="XY82" s="128"/>
      <c r="XZ82" s="128"/>
      <c r="YA82" s="128"/>
      <c r="YB82" s="128"/>
      <c r="YC82" s="128"/>
      <c r="YD82" s="128"/>
      <c r="YE82" s="128"/>
      <c r="YF82" s="128"/>
      <c r="YG82" s="128"/>
      <c r="YH82" s="128"/>
      <c r="YI82" s="128"/>
      <c r="YJ82" s="128"/>
      <c r="YK82" s="128"/>
      <c r="YL82" s="128"/>
      <c r="YM82" s="128"/>
      <c r="YN82" s="128"/>
      <c r="YO82" s="128"/>
      <c r="YP82" s="128"/>
      <c r="YQ82" s="128"/>
      <c r="YR82" s="128"/>
      <c r="YS82" s="128"/>
      <c r="YT82" s="128"/>
      <c r="YU82" s="128"/>
      <c r="YV82" s="128"/>
      <c r="YW82" s="128"/>
      <c r="YX82" s="128"/>
      <c r="YY82" s="128"/>
      <c r="YZ82" s="128"/>
      <c r="ZA82" s="128"/>
      <c r="ZB82" s="128"/>
      <c r="ZC82" s="128"/>
      <c r="ZD82" s="128"/>
      <c r="ZE82" s="128"/>
      <c r="ZF82" s="128"/>
      <c r="ZG82" s="128"/>
      <c r="ZH82" s="128"/>
      <c r="ZI82" s="128"/>
      <c r="ZJ82" s="128"/>
      <c r="ZK82" s="128"/>
      <c r="ZL82" s="128"/>
      <c r="ZM82" s="128"/>
      <c r="ZN82" s="128"/>
      <c r="ZO82" s="128"/>
      <c r="ZP82" s="128"/>
      <c r="ZQ82" s="128"/>
      <c r="ZR82" s="128"/>
      <c r="ZS82" s="128"/>
      <c r="ZT82" s="128"/>
      <c r="ZU82" s="128"/>
      <c r="ZV82" s="128"/>
      <c r="ZW82" s="128"/>
      <c r="ZX82" s="128"/>
      <c r="ZY82" s="128"/>
      <c r="ZZ82" s="128"/>
      <c r="AAA82" s="128"/>
      <c r="AAB82" s="128"/>
      <c r="AAC82" s="128"/>
      <c r="AAD82" s="128"/>
      <c r="AAE82" s="128"/>
      <c r="AAF82" s="128"/>
      <c r="AAG82" s="128"/>
      <c r="AAH82" s="128"/>
      <c r="AAI82" s="128"/>
      <c r="AAJ82" s="128"/>
      <c r="AAK82" s="128"/>
      <c r="AAL82" s="128"/>
      <c r="AAM82" s="128"/>
      <c r="AAN82" s="128"/>
      <c r="AAO82" s="128"/>
      <c r="AAP82" s="128"/>
      <c r="AAQ82" s="128"/>
      <c r="AAR82" s="128"/>
      <c r="AAS82" s="128"/>
      <c r="AAT82" s="128"/>
      <c r="AAU82" s="128"/>
      <c r="AAV82" s="128"/>
      <c r="AAW82" s="128"/>
      <c r="AAX82" s="128"/>
      <c r="AAY82" s="128"/>
      <c r="AAZ82" s="128"/>
      <c r="ABA82" s="128"/>
      <c r="ABB82" s="128"/>
      <c r="ABC82" s="128"/>
      <c r="ABD82" s="128"/>
      <c r="ABE82" s="128"/>
      <c r="ABF82" s="128"/>
      <c r="ABG82" s="128"/>
      <c r="ABH82" s="128"/>
      <c r="ABI82" s="128"/>
      <c r="ABJ82" s="128"/>
      <c r="ABK82" s="128"/>
      <c r="ABL82" s="128"/>
      <c r="ABM82" s="128"/>
      <c r="ABN82" s="128"/>
      <c r="ABO82" s="128"/>
      <c r="ABP82" s="128"/>
      <c r="ABQ82" s="128"/>
      <c r="ABR82" s="128"/>
      <c r="ABS82" s="128"/>
      <c r="ABT82" s="128"/>
      <c r="ABU82" s="128"/>
      <c r="ABV82" s="128"/>
      <c r="ABW82" s="128"/>
      <c r="ABX82" s="128"/>
      <c r="ABY82" s="128"/>
      <c r="ABZ82" s="128"/>
      <c r="ACA82" s="128"/>
      <c r="ACB82" s="128"/>
      <c r="ACC82" s="128"/>
      <c r="ACD82" s="128"/>
      <c r="ACE82" s="128"/>
      <c r="ACF82" s="128"/>
      <c r="ACG82" s="128"/>
      <c r="ACH82" s="128"/>
      <c r="ACI82" s="128"/>
      <c r="ACJ82" s="128"/>
      <c r="ACK82" s="128"/>
      <c r="ACL82" s="128"/>
      <c r="ACM82" s="128"/>
      <c r="ACN82" s="128"/>
      <c r="ACO82" s="128"/>
      <c r="ACP82" s="128"/>
      <c r="ACQ82" s="128"/>
      <c r="ACR82" s="128"/>
      <c r="ACS82" s="128"/>
      <c r="ACT82" s="128"/>
      <c r="ACU82" s="128"/>
      <c r="ACV82" s="128"/>
      <c r="ACW82" s="128"/>
      <c r="ACX82" s="128"/>
      <c r="ACY82" s="128"/>
      <c r="ACZ82" s="128"/>
      <c r="ADA82" s="128"/>
      <c r="ADB82" s="128"/>
      <c r="ADC82" s="128"/>
      <c r="ADD82" s="128"/>
      <c r="ADE82" s="128"/>
      <c r="ADF82" s="128"/>
      <c r="ADG82" s="128"/>
      <c r="ADH82" s="128"/>
      <c r="ADI82" s="128"/>
      <c r="ADJ82" s="128"/>
      <c r="ADK82" s="128"/>
      <c r="ADL82" s="128"/>
      <c r="ADM82" s="128"/>
      <c r="ADN82" s="128"/>
      <c r="ADO82" s="128"/>
      <c r="ADP82" s="128"/>
      <c r="ADQ82" s="128"/>
      <c r="ADR82" s="128"/>
      <c r="ADS82" s="128"/>
      <c r="ADT82" s="128"/>
      <c r="ADU82" s="128"/>
      <c r="ADV82" s="128"/>
      <c r="ADW82" s="128"/>
      <c r="ADX82" s="128"/>
      <c r="ADY82" s="128"/>
      <c r="ADZ82" s="128"/>
      <c r="AEA82" s="128"/>
      <c r="AEB82" s="128"/>
      <c r="AEC82" s="128"/>
      <c r="AED82" s="128"/>
      <c r="AEE82" s="128"/>
      <c r="AEF82" s="128"/>
      <c r="AEG82" s="128"/>
      <c r="AEH82" s="128"/>
      <c r="AEI82" s="128"/>
      <c r="AEJ82" s="128"/>
      <c r="AEK82" s="128"/>
      <c r="AEL82" s="128"/>
      <c r="AEM82" s="128"/>
      <c r="AEN82" s="128"/>
      <c r="AEO82" s="128"/>
      <c r="AEP82" s="128"/>
      <c r="AEQ82" s="128"/>
      <c r="AER82" s="128"/>
      <c r="AES82" s="128"/>
      <c r="AET82" s="128"/>
      <c r="AEU82" s="128"/>
      <c r="AEV82" s="128"/>
      <c r="AEW82" s="128"/>
      <c r="AEX82" s="128"/>
      <c r="AEY82" s="128"/>
      <c r="AEZ82" s="128"/>
      <c r="AFA82" s="128"/>
      <c r="AFB82" s="128"/>
      <c r="AFC82" s="128"/>
      <c r="AFD82" s="128"/>
      <c r="AFE82" s="128"/>
      <c r="AFF82" s="128"/>
      <c r="AFG82" s="128"/>
      <c r="AFH82" s="128"/>
      <c r="AFI82" s="128"/>
      <c r="AFJ82" s="128"/>
      <c r="AFK82" s="128"/>
      <c r="AFL82" s="128"/>
      <c r="AFM82" s="128"/>
      <c r="AFN82" s="128"/>
      <c r="AFO82" s="128"/>
      <c r="AFP82" s="128"/>
      <c r="AFQ82" s="128"/>
      <c r="AFR82" s="128"/>
      <c r="AFS82" s="128"/>
      <c r="AFT82" s="128"/>
      <c r="AFU82" s="128"/>
      <c r="AFV82" s="128"/>
      <c r="AFW82" s="128"/>
      <c r="AFX82" s="128"/>
      <c r="AFY82" s="128"/>
      <c r="AFZ82" s="128"/>
      <c r="AGA82" s="128"/>
      <c r="AGB82" s="128"/>
      <c r="AGC82" s="128"/>
      <c r="AGD82" s="128"/>
      <c r="AGE82" s="128"/>
      <c r="AGF82" s="128"/>
      <c r="AGG82" s="128"/>
      <c r="AGH82" s="128"/>
      <c r="AGI82" s="128"/>
      <c r="AGJ82" s="128"/>
      <c r="AGK82" s="128"/>
      <c r="AGL82" s="128"/>
      <c r="AGM82" s="128"/>
      <c r="AGN82" s="128"/>
      <c r="AGO82" s="128"/>
      <c r="AGP82" s="128"/>
      <c r="AGQ82" s="128"/>
      <c r="AGR82" s="128"/>
      <c r="AGS82" s="128"/>
      <c r="AGT82" s="128"/>
      <c r="AGU82" s="128"/>
      <c r="AGV82" s="128"/>
      <c r="AGW82" s="128"/>
      <c r="AGX82" s="128"/>
      <c r="AGY82" s="128"/>
      <c r="AGZ82" s="128"/>
      <c r="AHA82" s="128"/>
      <c r="AHB82" s="128"/>
      <c r="AHC82" s="128"/>
      <c r="AHD82" s="128"/>
      <c r="AHE82" s="128"/>
      <c r="AHF82" s="128"/>
      <c r="AHG82" s="128"/>
      <c r="AHH82" s="128"/>
      <c r="AHI82" s="128"/>
      <c r="AHJ82" s="128"/>
      <c r="AHK82" s="128"/>
      <c r="AHL82" s="128"/>
      <c r="AHM82" s="128"/>
      <c r="AHN82" s="128"/>
      <c r="AHO82" s="128"/>
      <c r="AHP82" s="128"/>
      <c r="AHQ82" s="128"/>
      <c r="AHR82" s="128"/>
      <c r="AHS82" s="128"/>
      <c r="AHT82" s="128"/>
      <c r="AHU82" s="128"/>
      <c r="AHV82" s="128"/>
      <c r="AHW82" s="128"/>
      <c r="AHX82" s="128"/>
      <c r="AHY82" s="128"/>
      <c r="AHZ82" s="128"/>
      <c r="AIA82" s="128"/>
      <c r="AIB82" s="128"/>
      <c r="AIC82" s="128"/>
      <c r="AID82" s="128"/>
      <c r="AIE82" s="128"/>
      <c r="AIF82" s="128"/>
      <c r="AIG82" s="128"/>
      <c r="AIH82" s="128"/>
      <c r="AII82" s="128"/>
      <c r="AIJ82" s="128"/>
      <c r="AIK82" s="128"/>
      <c r="AIL82" s="128"/>
      <c r="AIM82" s="128"/>
      <c r="AIN82" s="128"/>
      <c r="AIO82" s="128"/>
      <c r="AIP82" s="128"/>
      <c r="AIQ82" s="128"/>
      <c r="AIR82" s="128"/>
      <c r="AIS82" s="128"/>
      <c r="AIT82" s="128"/>
      <c r="AIU82" s="128"/>
      <c r="AIV82" s="128"/>
      <c r="AIW82" s="128"/>
      <c r="AIX82" s="128"/>
      <c r="AIY82" s="128"/>
      <c r="AIZ82" s="128"/>
      <c r="AJA82" s="128"/>
      <c r="AJB82" s="128"/>
      <c r="AJC82" s="128"/>
      <c r="AJD82" s="128"/>
      <c r="AJE82" s="128"/>
      <c r="AJF82" s="128"/>
      <c r="AJG82" s="128"/>
      <c r="AJH82" s="128"/>
      <c r="AJI82" s="128"/>
      <c r="AJJ82" s="128"/>
      <c r="AJK82" s="128"/>
      <c r="AJL82" s="128"/>
      <c r="AJM82" s="128"/>
      <c r="AJN82" s="128"/>
      <c r="AJO82" s="128"/>
      <c r="AJP82" s="128"/>
      <c r="AJQ82" s="128"/>
      <c r="AJR82" s="128"/>
      <c r="AJS82" s="128"/>
      <c r="AJT82" s="128"/>
      <c r="AJU82" s="128"/>
      <c r="AJV82" s="128"/>
      <c r="AJW82" s="128"/>
      <c r="AJX82" s="128"/>
      <c r="AJY82" s="128"/>
      <c r="AJZ82" s="128"/>
      <c r="AKA82" s="128"/>
      <c r="AKB82" s="128"/>
      <c r="AKC82" s="128"/>
      <c r="AKD82" s="128"/>
      <c r="AKE82" s="128"/>
      <c r="AKF82" s="128"/>
      <c r="AKG82" s="128"/>
      <c r="AKH82" s="128"/>
      <c r="AKI82" s="128"/>
      <c r="AKJ82" s="128"/>
      <c r="AKK82" s="128"/>
      <c r="AKL82" s="128"/>
      <c r="AKM82" s="128"/>
      <c r="AKN82" s="128"/>
      <c r="AKO82" s="128"/>
      <c r="AKP82" s="128"/>
      <c r="AKQ82" s="128"/>
      <c r="AKR82" s="128"/>
      <c r="AKS82" s="128"/>
      <c r="AKT82" s="128"/>
      <c r="AKU82" s="128"/>
      <c r="AKV82" s="128"/>
      <c r="AKW82" s="128"/>
      <c r="AKX82" s="128"/>
      <c r="AKY82" s="128"/>
      <c r="AKZ82" s="128"/>
      <c r="ALA82" s="128"/>
      <c r="ALB82" s="128"/>
      <c r="ALC82" s="128"/>
      <c r="ALD82" s="128"/>
      <c r="ALE82" s="128"/>
      <c r="ALF82" s="128"/>
      <c r="ALG82" s="128"/>
      <c r="ALH82" s="128"/>
      <c r="ALI82" s="128"/>
      <c r="ALJ82" s="128"/>
      <c r="ALK82" s="128"/>
      <c r="ALL82" s="128"/>
      <c r="ALM82" s="128"/>
      <c r="ALN82" s="128"/>
      <c r="ALO82" s="128"/>
      <c r="ALP82" s="128"/>
      <c r="ALQ82" s="128"/>
      <c r="ALR82" s="128"/>
      <c r="ALS82"/>
      <c r="ALT82"/>
      <c r="ALU82"/>
    </row>
    <row r="83" spans="1:1009" s="96" customFormat="1" ht="12" customHeight="1">
      <c r="A83" s="136"/>
      <c r="B83" s="136"/>
      <c r="C83" s="136"/>
      <c r="D83" s="136"/>
      <c r="E83" s="136"/>
      <c r="F83" s="136"/>
      <c r="I83" s="225"/>
      <c r="J83" s="159"/>
      <c r="L83" s="173"/>
      <c r="N83" s="277"/>
      <c r="R83"/>
      <c r="S83" s="179"/>
      <c r="U83" s="159"/>
      <c r="X83"/>
      <c r="Y83" s="128"/>
      <c r="Z83" s="128"/>
      <c r="AA83" s="128"/>
      <c r="AB83" s="128"/>
      <c r="AC83" s="128"/>
      <c r="AD83" s="128"/>
      <c r="AE83" s="128"/>
      <c r="AF83" s="128"/>
      <c r="AG83" s="128"/>
      <c r="AH83" s="128"/>
      <c r="AI83" s="128"/>
      <c r="AJ83" s="128"/>
      <c r="AK83" s="128"/>
      <c r="AL83" s="128"/>
      <c r="AM83" s="128"/>
      <c r="AN83" s="128"/>
      <c r="AO83" s="128"/>
      <c r="AP83" s="128"/>
      <c r="AQ83" s="128"/>
      <c r="AR83" s="128"/>
      <c r="AS83" s="128"/>
      <c r="AT83" s="128"/>
      <c r="AU83" s="128"/>
      <c r="AV83" s="128"/>
      <c r="AW83" s="128"/>
      <c r="AX83" s="128"/>
      <c r="AY83" s="128"/>
      <c r="AZ83" s="128"/>
      <c r="BA83" s="128"/>
      <c r="BB83" s="128"/>
      <c r="BC83" s="128"/>
      <c r="BD83" s="128"/>
      <c r="BE83" s="128"/>
      <c r="BF83" s="128"/>
      <c r="BG83" s="128"/>
      <c r="BH83" s="128"/>
      <c r="BI83" s="128"/>
      <c r="BJ83" s="128"/>
      <c r="BK83" s="128"/>
      <c r="BL83" s="128"/>
      <c r="BM83" s="128"/>
      <c r="BN83" s="128"/>
      <c r="BO83" s="128"/>
      <c r="BP83" s="128"/>
      <c r="BQ83" s="128"/>
      <c r="BR83" s="128"/>
      <c r="BS83" s="128"/>
      <c r="BT83" s="128"/>
      <c r="BU83" s="128"/>
      <c r="BV83" s="128"/>
      <c r="BW83" s="128"/>
      <c r="BX83" s="128"/>
      <c r="BY83" s="128"/>
      <c r="BZ83" s="128"/>
      <c r="CA83" s="128"/>
      <c r="CB83" s="128"/>
      <c r="CC83" s="128"/>
      <c r="CD83" s="128"/>
      <c r="CE83" s="128"/>
      <c r="CF83" s="128"/>
      <c r="CG83" s="128"/>
      <c r="CH83" s="128"/>
      <c r="CI83" s="128"/>
      <c r="CJ83" s="128"/>
      <c r="CK83" s="128"/>
      <c r="CL83" s="128"/>
      <c r="CM83" s="128"/>
      <c r="CN83" s="128"/>
      <c r="CO83" s="128"/>
      <c r="CP83" s="128"/>
      <c r="CQ83" s="128"/>
      <c r="CR83" s="128"/>
      <c r="CS83" s="128"/>
      <c r="CT83" s="128"/>
      <c r="CU83" s="128"/>
      <c r="CV83" s="128"/>
      <c r="CW83" s="128"/>
      <c r="CX83" s="128"/>
      <c r="CY83" s="128"/>
      <c r="CZ83" s="128"/>
      <c r="DA83" s="128"/>
      <c r="DB83" s="128"/>
      <c r="DC83" s="128"/>
      <c r="DD83" s="128"/>
      <c r="DE83" s="128"/>
      <c r="DF83" s="128"/>
      <c r="DG83" s="128"/>
      <c r="DH83" s="128"/>
      <c r="DI83" s="128"/>
      <c r="DJ83" s="128"/>
      <c r="DK83" s="128"/>
      <c r="DL83" s="128"/>
      <c r="DM83" s="128"/>
      <c r="DN83" s="128"/>
      <c r="DO83" s="128"/>
      <c r="DP83" s="128"/>
      <c r="DQ83" s="128"/>
      <c r="DR83" s="128"/>
      <c r="DS83" s="128"/>
      <c r="DT83" s="128"/>
      <c r="DU83" s="128"/>
      <c r="DV83" s="128"/>
      <c r="DW83" s="128"/>
      <c r="DX83" s="128"/>
      <c r="DY83" s="128"/>
      <c r="DZ83" s="128"/>
      <c r="EA83" s="128"/>
      <c r="EB83" s="128"/>
      <c r="EC83" s="128"/>
      <c r="ED83" s="128"/>
      <c r="EE83" s="128"/>
      <c r="EF83" s="128"/>
      <c r="EG83" s="128"/>
      <c r="EH83" s="128"/>
      <c r="EI83" s="128"/>
      <c r="EJ83" s="128"/>
      <c r="EK83" s="128"/>
      <c r="EL83" s="128"/>
      <c r="EM83" s="128"/>
      <c r="EN83" s="128"/>
      <c r="EO83" s="128"/>
      <c r="EP83" s="128"/>
      <c r="EQ83" s="128"/>
      <c r="ER83" s="128"/>
      <c r="ES83" s="128"/>
      <c r="ET83" s="128"/>
      <c r="EU83" s="128"/>
      <c r="EV83" s="128"/>
      <c r="EW83" s="128"/>
      <c r="EX83" s="128"/>
      <c r="EY83" s="128"/>
      <c r="EZ83" s="128"/>
      <c r="FA83" s="128"/>
      <c r="FB83" s="128"/>
      <c r="FC83" s="128"/>
      <c r="FD83" s="128"/>
      <c r="FE83" s="128"/>
      <c r="FF83" s="128"/>
      <c r="FG83" s="128"/>
      <c r="FH83" s="128"/>
      <c r="FI83" s="128"/>
      <c r="FJ83" s="128"/>
      <c r="FK83" s="128"/>
      <c r="FL83" s="128"/>
      <c r="FM83" s="128"/>
      <c r="FN83" s="128"/>
      <c r="FO83" s="128"/>
      <c r="FP83" s="128"/>
      <c r="FQ83" s="128"/>
      <c r="FR83" s="128"/>
      <c r="FS83" s="128"/>
      <c r="FT83" s="128"/>
      <c r="FU83" s="128"/>
      <c r="FV83" s="128"/>
      <c r="FW83" s="128"/>
      <c r="FX83" s="128"/>
      <c r="FY83" s="128"/>
      <c r="FZ83" s="128"/>
      <c r="GA83" s="128"/>
      <c r="GB83" s="128"/>
      <c r="GC83" s="128"/>
      <c r="GD83" s="128"/>
      <c r="GE83" s="128"/>
      <c r="GF83" s="128"/>
      <c r="GG83" s="128"/>
      <c r="GH83" s="128"/>
      <c r="GI83" s="128"/>
      <c r="GJ83" s="128"/>
      <c r="GK83" s="128"/>
      <c r="GL83" s="128"/>
      <c r="GM83" s="128"/>
      <c r="GN83" s="128"/>
      <c r="GO83" s="128"/>
      <c r="GP83" s="128"/>
      <c r="GQ83" s="128"/>
      <c r="GR83" s="128"/>
      <c r="GS83" s="128"/>
      <c r="GT83" s="128"/>
      <c r="GU83" s="128"/>
      <c r="GV83" s="128"/>
      <c r="GW83" s="128"/>
      <c r="GX83" s="128"/>
      <c r="GY83" s="128"/>
      <c r="GZ83" s="128"/>
      <c r="HA83" s="128"/>
      <c r="HB83" s="128"/>
      <c r="HC83" s="128"/>
      <c r="HD83" s="128"/>
      <c r="HE83" s="128"/>
      <c r="HF83" s="128"/>
      <c r="HG83" s="128"/>
      <c r="HH83" s="128"/>
      <c r="HI83" s="128"/>
      <c r="HJ83" s="128"/>
      <c r="HK83" s="128"/>
      <c r="HL83" s="128"/>
      <c r="HM83" s="128"/>
      <c r="HN83" s="128"/>
      <c r="HO83" s="128"/>
      <c r="HP83" s="128"/>
      <c r="HQ83" s="128"/>
      <c r="HR83" s="128"/>
      <c r="HS83" s="128"/>
      <c r="HT83" s="128"/>
      <c r="HU83" s="128"/>
      <c r="HV83" s="128"/>
      <c r="HW83" s="128"/>
      <c r="HX83" s="128"/>
      <c r="HY83" s="128"/>
      <c r="HZ83" s="128"/>
      <c r="IA83" s="128"/>
      <c r="IB83" s="128"/>
      <c r="IC83" s="128"/>
      <c r="ID83" s="128"/>
      <c r="IE83" s="128"/>
      <c r="IF83" s="128"/>
      <c r="IG83" s="128"/>
      <c r="IH83" s="128"/>
      <c r="II83" s="128"/>
      <c r="IJ83" s="128"/>
      <c r="IK83" s="128"/>
      <c r="IL83" s="128"/>
      <c r="IM83" s="128"/>
      <c r="IN83" s="128"/>
      <c r="IO83" s="128"/>
      <c r="IP83" s="128"/>
      <c r="IQ83" s="128"/>
      <c r="IR83" s="128"/>
      <c r="IS83" s="128"/>
      <c r="IT83" s="128"/>
      <c r="IU83" s="128"/>
      <c r="IV83" s="128"/>
      <c r="IW83" s="128"/>
      <c r="IX83" s="128"/>
      <c r="IY83" s="128"/>
      <c r="IZ83" s="128"/>
      <c r="JA83" s="128"/>
      <c r="JB83" s="128"/>
      <c r="JC83" s="128"/>
      <c r="JD83" s="128"/>
      <c r="JE83" s="128"/>
      <c r="JF83" s="128"/>
      <c r="JG83" s="128"/>
      <c r="JH83" s="128"/>
      <c r="JI83" s="128"/>
      <c r="JJ83" s="128"/>
      <c r="JK83" s="128"/>
      <c r="JL83" s="128"/>
      <c r="JM83" s="128"/>
      <c r="JN83" s="128"/>
      <c r="JO83" s="128"/>
      <c r="JP83" s="128"/>
      <c r="JQ83" s="128"/>
      <c r="JR83" s="128"/>
      <c r="JS83" s="128"/>
      <c r="JT83" s="128"/>
      <c r="JU83" s="128"/>
      <c r="JV83" s="128"/>
      <c r="JW83" s="128"/>
      <c r="JX83" s="128"/>
      <c r="JY83" s="128"/>
      <c r="JZ83" s="128"/>
      <c r="KA83" s="128"/>
      <c r="KB83" s="128"/>
      <c r="KC83" s="128"/>
      <c r="KD83" s="128"/>
      <c r="KE83" s="128"/>
      <c r="KF83" s="128"/>
      <c r="KG83" s="128"/>
      <c r="KH83" s="128"/>
      <c r="KI83" s="128"/>
      <c r="KJ83" s="128"/>
      <c r="KK83" s="128"/>
      <c r="KL83" s="128"/>
      <c r="KM83" s="128"/>
      <c r="KN83" s="128"/>
      <c r="KO83" s="128"/>
      <c r="KP83" s="128"/>
      <c r="KQ83" s="128"/>
      <c r="KR83" s="128"/>
      <c r="KS83" s="128"/>
      <c r="KT83" s="128"/>
      <c r="KU83" s="128"/>
      <c r="KV83" s="128"/>
      <c r="KW83" s="128"/>
      <c r="KX83" s="128"/>
      <c r="KY83" s="128"/>
      <c r="KZ83" s="128"/>
      <c r="LA83" s="128"/>
      <c r="LB83" s="128"/>
      <c r="LC83" s="128"/>
      <c r="LD83" s="128"/>
      <c r="LE83" s="128"/>
      <c r="LF83" s="128"/>
      <c r="LG83" s="128"/>
      <c r="LH83" s="128"/>
      <c r="LI83" s="128"/>
      <c r="LJ83" s="128"/>
      <c r="LK83" s="128"/>
      <c r="LL83" s="128"/>
      <c r="LM83" s="128"/>
      <c r="LN83" s="128"/>
      <c r="LO83" s="128"/>
      <c r="LP83" s="128"/>
      <c r="LQ83" s="128"/>
      <c r="LR83" s="128"/>
      <c r="LS83" s="128"/>
      <c r="LT83" s="128"/>
      <c r="LU83" s="128"/>
      <c r="LV83" s="128"/>
      <c r="LW83" s="128"/>
      <c r="LX83" s="128"/>
      <c r="LY83" s="128"/>
      <c r="LZ83" s="128"/>
      <c r="MA83" s="128"/>
      <c r="MB83" s="128"/>
      <c r="MC83" s="128"/>
      <c r="MD83" s="128"/>
      <c r="ME83" s="128"/>
      <c r="MF83" s="128"/>
      <c r="MG83" s="128"/>
      <c r="MH83" s="128"/>
      <c r="MI83" s="128"/>
      <c r="MJ83" s="128"/>
      <c r="MK83" s="128"/>
      <c r="ML83" s="128"/>
      <c r="MM83" s="128"/>
      <c r="MN83" s="128"/>
      <c r="MO83" s="128"/>
      <c r="MP83" s="128"/>
      <c r="MQ83" s="128"/>
      <c r="MR83" s="128"/>
      <c r="MS83" s="128"/>
      <c r="MT83" s="128"/>
      <c r="MU83" s="128"/>
      <c r="MV83" s="128"/>
      <c r="MW83" s="128"/>
      <c r="MX83" s="128"/>
      <c r="MY83" s="128"/>
      <c r="MZ83" s="128"/>
      <c r="NA83" s="128"/>
      <c r="NB83" s="128"/>
      <c r="NC83" s="128"/>
      <c r="ND83" s="128"/>
      <c r="NE83" s="128"/>
      <c r="NF83" s="128"/>
      <c r="NG83" s="128"/>
      <c r="NH83" s="128"/>
      <c r="NI83" s="128"/>
      <c r="NJ83" s="128"/>
      <c r="NK83" s="128"/>
      <c r="NL83" s="128"/>
      <c r="NM83" s="128"/>
      <c r="NN83" s="128"/>
      <c r="NO83" s="128"/>
      <c r="NP83" s="128"/>
      <c r="NQ83" s="128"/>
      <c r="NR83" s="128"/>
      <c r="NS83" s="128"/>
      <c r="NT83" s="128"/>
      <c r="NU83" s="128"/>
      <c r="NV83" s="128"/>
      <c r="NW83" s="128"/>
      <c r="NX83" s="128"/>
      <c r="NY83" s="128"/>
      <c r="NZ83" s="128"/>
      <c r="OA83" s="128"/>
      <c r="OB83" s="128"/>
      <c r="OC83" s="128"/>
      <c r="OD83" s="128"/>
      <c r="OE83" s="128"/>
      <c r="OF83" s="128"/>
      <c r="OG83" s="128"/>
      <c r="OH83" s="128"/>
      <c r="OI83" s="128"/>
      <c r="OJ83" s="128"/>
      <c r="OK83" s="128"/>
      <c r="OL83" s="128"/>
      <c r="OM83" s="128"/>
      <c r="ON83" s="128"/>
      <c r="OO83" s="128"/>
      <c r="OP83" s="128"/>
      <c r="OQ83" s="128"/>
      <c r="OR83" s="128"/>
      <c r="OS83" s="128"/>
      <c r="OT83" s="128"/>
      <c r="OU83" s="128"/>
      <c r="OV83" s="128"/>
      <c r="OW83" s="128"/>
      <c r="OX83" s="128"/>
      <c r="OY83" s="128"/>
      <c r="OZ83" s="128"/>
      <c r="PA83" s="128"/>
      <c r="PB83" s="128"/>
      <c r="PC83" s="128"/>
      <c r="PD83" s="128"/>
      <c r="PE83" s="128"/>
      <c r="PF83" s="128"/>
      <c r="PG83" s="128"/>
      <c r="PH83" s="128"/>
      <c r="PI83" s="128"/>
      <c r="PJ83" s="128"/>
      <c r="PK83" s="128"/>
      <c r="PL83" s="128"/>
      <c r="PM83" s="128"/>
      <c r="PN83" s="128"/>
      <c r="PO83" s="128"/>
      <c r="PP83" s="128"/>
      <c r="PQ83" s="128"/>
      <c r="PR83" s="128"/>
      <c r="PS83" s="128"/>
      <c r="PT83" s="128"/>
      <c r="PU83" s="128"/>
      <c r="PV83" s="128"/>
      <c r="PW83" s="128"/>
      <c r="PX83" s="128"/>
      <c r="PY83" s="128"/>
      <c r="PZ83" s="128"/>
      <c r="QA83" s="128"/>
      <c r="QB83" s="128"/>
      <c r="QC83" s="128"/>
      <c r="QD83" s="128"/>
      <c r="QE83" s="128"/>
      <c r="QF83" s="128"/>
      <c r="QG83" s="128"/>
      <c r="QH83" s="128"/>
      <c r="QI83" s="128"/>
      <c r="QJ83" s="128"/>
      <c r="QK83" s="128"/>
      <c r="QL83" s="128"/>
      <c r="QM83" s="128"/>
      <c r="QN83" s="128"/>
      <c r="QO83" s="128"/>
      <c r="QP83" s="128"/>
      <c r="QQ83" s="128"/>
      <c r="QR83" s="128"/>
      <c r="QS83" s="128"/>
      <c r="QT83" s="128"/>
      <c r="QU83" s="128"/>
      <c r="QV83" s="128"/>
      <c r="QW83" s="128"/>
      <c r="QX83" s="128"/>
      <c r="QY83" s="128"/>
      <c r="QZ83" s="128"/>
      <c r="RA83" s="128"/>
      <c r="RB83" s="128"/>
      <c r="RC83" s="128"/>
      <c r="RD83" s="128"/>
      <c r="RE83" s="128"/>
      <c r="RF83" s="128"/>
      <c r="RG83" s="128"/>
      <c r="RH83" s="128"/>
      <c r="RI83" s="128"/>
      <c r="RJ83" s="128"/>
      <c r="RK83" s="128"/>
      <c r="RL83" s="128"/>
      <c r="RM83" s="128"/>
      <c r="RN83" s="128"/>
      <c r="RO83" s="128"/>
      <c r="RP83" s="128"/>
      <c r="RQ83" s="128"/>
      <c r="RR83" s="128"/>
      <c r="RS83" s="128"/>
      <c r="RT83" s="128"/>
      <c r="RU83" s="128"/>
      <c r="RV83" s="128"/>
      <c r="RW83" s="128"/>
      <c r="RX83" s="128"/>
      <c r="RY83" s="128"/>
      <c r="RZ83" s="128"/>
      <c r="SA83" s="128"/>
      <c r="SB83" s="128"/>
      <c r="SC83" s="128"/>
      <c r="SD83" s="128"/>
      <c r="SE83" s="128"/>
      <c r="SF83" s="128"/>
      <c r="SG83" s="128"/>
      <c r="SH83" s="128"/>
      <c r="SI83" s="128"/>
      <c r="SJ83" s="128"/>
      <c r="SK83" s="128"/>
      <c r="SL83" s="128"/>
      <c r="SM83" s="128"/>
      <c r="SN83" s="128"/>
      <c r="SO83" s="128"/>
      <c r="SP83" s="128"/>
      <c r="SQ83" s="128"/>
      <c r="SR83" s="128"/>
      <c r="SS83" s="128"/>
      <c r="ST83" s="128"/>
      <c r="SU83" s="128"/>
      <c r="SV83" s="128"/>
      <c r="SW83" s="128"/>
      <c r="SX83" s="128"/>
      <c r="SY83" s="128"/>
      <c r="SZ83" s="128"/>
      <c r="TA83" s="128"/>
      <c r="TB83" s="128"/>
      <c r="TC83" s="128"/>
      <c r="TD83" s="128"/>
      <c r="TE83" s="128"/>
      <c r="TF83" s="128"/>
      <c r="TG83" s="128"/>
      <c r="TH83" s="128"/>
      <c r="TI83" s="128"/>
      <c r="TJ83" s="128"/>
      <c r="TK83" s="128"/>
      <c r="TL83" s="128"/>
      <c r="TM83" s="128"/>
      <c r="TN83" s="128"/>
      <c r="TO83" s="128"/>
      <c r="TP83" s="128"/>
      <c r="TQ83" s="128"/>
      <c r="TR83" s="128"/>
      <c r="TS83" s="128"/>
      <c r="TT83" s="128"/>
      <c r="TU83" s="128"/>
      <c r="TV83" s="128"/>
      <c r="TW83" s="128"/>
      <c r="TX83" s="128"/>
      <c r="TY83" s="128"/>
      <c r="TZ83" s="128"/>
      <c r="UA83" s="128"/>
      <c r="UB83" s="128"/>
      <c r="UC83" s="128"/>
      <c r="UD83" s="128"/>
      <c r="UE83" s="128"/>
      <c r="UF83" s="128"/>
      <c r="UG83" s="128"/>
      <c r="UH83" s="128"/>
      <c r="UI83" s="128"/>
      <c r="UJ83" s="128"/>
      <c r="UK83" s="128"/>
      <c r="UL83" s="128"/>
      <c r="UM83" s="128"/>
      <c r="UN83" s="128"/>
      <c r="UO83" s="128"/>
      <c r="UP83" s="128"/>
      <c r="UQ83" s="128"/>
      <c r="UR83" s="128"/>
      <c r="US83" s="128"/>
      <c r="UT83" s="128"/>
      <c r="UU83" s="128"/>
      <c r="UV83" s="128"/>
      <c r="UW83" s="128"/>
      <c r="UX83" s="128"/>
      <c r="UY83" s="128"/>
      <c r="UZ83" s="128"/>
      <c r="VA83" s="128"/>
      <c r="VB83" s="128"/>
      <c r="VC83" s="128"/>
      <c r="VD83" s="128"/>
      <c r="VE83" s="128"/>
      <c r="VF83" s="128"/>
      <c r="VG83" s="128"/>
      <c r="VH83" s="128"/>
      <c r="VI83" s="128"/>
      <c r="VJ83" s="128"/>
      <c r="VK83" s="128"/>
      <c r="VL83" s="128"/>
      <c r="VM83" s="128"/>
      <c r="VN83" s="128"/>
      <c r="VO83" s="128"/>
      <c r="VP83" s="128"/>
      <c r="VQ83" s="128"/>
      <c r="VR83" s="128"/>
      <c r="VS83" s="128"/>
      <c r="VT83" s="128"/>
      <c r="VU83" s="128"/>
      <c r="VV83" s="128"/>
      <c r="VW83" s="128"/>
      <c r="VX83" s="128"/>
      <c r="VY83" s="128"/>
      <c r="VZ83" s="128"/>
      <c r="WA83" s="128"/>
      <c r="WB83" s="128"/>
      <c r="WC83" s="128"/>
      <c r="WD83" s="128"/>
      <c r="WE83" s="128"/>
      <c r="WF83" s="128"/>
      <c r="WG83" s="128"/>
      <c r="WH83" s="128"/>
      <c r="WI83" s="128"/>
      <c r="WJ83" s="128"/>
      <c r="WK83" s="128"/>
      <c r="WL83" s="128"/>
      <c r="WM83" s="128"/>
      <c r="WN83" s="128"/>
      <c r="WO83" s="128"/>
      <c r="WP83" s="128"/>
      <c r="WQ83" s="128"/>
      <c r="WR83" s="128"/>
      <c r="WS83" s="128"/>
      <c r="WT83" s="128"/>
      <c r="WU83" s="128"/>
      <c r="WV83" s="128"/>
      <c r="WW83" s="128"/>
      <c r="WX83" s="128"/>
      <c r="WY83" s="128"/>
      <c r="WZ83" s="128"/>
      <c r="XA83" s="128"/>
      <c r="XB83" s="128"/>
      <c r="XC83" s="128"/>
      <c r="XD83" s="128"/>
      <c r="XE83" s="128"/>
      <c r="XF83" s="128"/>
      <c r="XG83" s="128"/>
      <c r="XH83" s="128"/>
      <c r="XI83" s="128"/>
      <c r="XJ83" s="128"/>
      <c r="XK83" s="128"/>
      <c r="XL83" s="128"/>
      <c r="XM83" s="128"/>
      <c r="XN83" s="128"/>
      <c r="XO83" s="128"/>
      <c r="XP83" s="128"/>
      <c r="XQ83" s="128"/>
      <c r="XR83" s="128"/>
      <c r="XS83" s="128"/>
      <c r="XT83" s="128"/>
      <c r="XU83" s="128"/>
      <c r="XV83" s="128"/>
      <c r="XW83" s="128"/>
      <c r="XX83" s="128"/>
      <c r="XY83" s="128"/>
      <c r="XZ83" s="128"/>
      <c r="YA83" s="128"/>
      <c r="YB83" s="128"/>
      <c r="YC83" s="128"/>
      <c r="YD83" s="128"/>
      <c r="YE83" s="128"/>
      <c r="YF83" s="128"/>
      <c r="YG83" s="128"/>
      <c r="YH83" s="128"/>
      <c r="YI83" s="128"/>
      <c r="YJ83" s="128"/>
      <c r="YK83" s="128"/>
      <c r="YL83" s="128"/>
      <c r="YM83" s="128"/>
      <c r="YN83" s="128"/>
      <c r="YO83" s="128"/>
      <c r="YP83" s="128"/>
      <c r="YQ83" s="128"/>
      <c r="YR83" s="128"/>
      <c r="YS83" s="128"/>
      <c r="YT83" s="128"/>
      <c r="YU83" s="128"/>
      <c r="YV83" s="128"/>
      <c r="YW83" s="128"/>
      <c r="YX83" s="128"/>
      <c r="YY83" s="128"/>
      <c r="YZ83" s="128"/>
      <c r="ZA83" s="128"/>
      <c r="ZB83" s="128"/>
      <c r="ZC83" s="128"/>
      <c r="ZD83" s="128"/>
      <c r="ZE83" s="128"/>
      <c r="ZF83" s="128"/>
      <c r="ZG83" s="128"/>
      <c r="ZH83" s="128"/>
      <c r="ZI83" s="128"/>
      <c r="ZJ83" s="128"/>
      <c r="ZK83" s="128"/>
      <c r="ZL83" s="128"/>
      <c r="ZM83" s="128"/>
      <c r="ZN83" s="128"/>
      <c r="ZO83" s="128"/>
      <c r="ZP83" s="128"/>
      <c r="ZQ83" s="128"/>
      <c r="ZR83" s="128"/>
      <c r="ZS83" s="128"/>
      <c r="ZT83" s="128"/>
      <c r="ZU83" s="128"/>
      <c r="ZV83" s="128"/>
      <c r="ZW83" s="128"/>
      <c r="ZX83" s="128"/>
      <c r="ZY83" s="128"/>
      <c r="ZZ83" s="128"/>
      <c r="AAA83" s="128"/>
      <c r="AAB83" s="128"/>
      <c r="AAC83" s="128"/>
      <c r="AAD83" s="128"/>
      <c r="AAE83" s="128"/>
      <c r="AAF83" s="128"/>
      <c r="AAG83" s="128"/>
      <c r="AAH83" s="128"/>
      <c r="AAI83" s="128"/>
      <c r="AAJ83" s="128"/>
      <c r="AAK83" s="128"/>
      <c r="AAL83" s="128"/>
      <c r="AAM83" s="128"/>
      <c r="AAN83" s="128"/>
      <c r="AAO83" s="128"/>
      <c r="AAP83" s="128"/>
      <c r="AAQ83" s="128"/>
      <c r="AAR83" s="128"/>
      <c r="AAS83" s="128"/>
      <c r="AAT83" s="128"/>
      <c r="AAU83" s="128"/>
      <c r="AAV83" s="128"/>
      <c r="AAW83" s="128"/>
      <c r="AAX83" s="128"/>
      <c r="AAY83" s="128"/>
      <c r="AAZ83" s="128"/>
      <c r="ABA83" s="128"/>
      <c r="ABB83" s="128"/>
      <c r="ABC83" s="128"/>
      <c r="ABD83" s="128"/>
      <c r="ABE83" s="128"/>
      <c r="ABF83" s="128"/>
      <c r="ABG83" s="128"/>
      <c r="ABH83" s="128"/>
      <c r="ABI83" s="128"/>
      <c r="ABJ83" s="128"/>
      <c r="ABK83" s="128"/>
      <c r="ABL83" s="128"/>
      <c r="ABM83" s="128"/>
      <c r="ABN83" s="128"/>
      <c r="ABO83" s="128"/>
      <c r="ABP83" s="128"/>
      <c r="ABQ83" s="128"/>
      <c r="ABR83" s="128"/>
      <c r="ABS83" s="128"/>
      <c r="ABT83" s="128"/>
      <c r="ABU83" s="128"/>
      <c r="ABV83" s="128"/>
      <c r="ABW83" s="128"/>
      <c r="ABX83" s="128"/>
      <c r="ABY83" s="128"/>
      <c r="ABZ83" s="128"/>
      <c r="ACA83" s="128"/>
      <c r="ACB83" s="128"/>
      <c r="ACC83" s="128"/>
      <c r="ACD83" s="128"/>
      <c r="ACE83" s="128"/>
      <c r="ACF83" s="128"/>
      <c r="ACG83" s="128"/>
      <c r="ACH83" s="128"/>
      <c r="ACI83" s="128"/>
      <c r="ACJ83" s="128"/>
      <c r="ACK83" s="128"/>
      <c r="ACL83" s="128"/>
      <c r="ACM83" s="128"/>
      <c r="ACN83" s="128"/>
      <c r="ACO83" s="128"/>
      <c r="ACP83" s="128"/>
      <c r="ACQ83" s="128"/>
      <c r="ACR83" s="128"/>
      <c r="ACS83" s="128"/>
      <c r="ACT83" s="128"/>
      <c r="ACU83" s="128"/>
      <c r="ACV83" s="128"/>
      <c r="ACW83" s="128"/>
      <c r="ACX83" s="128"/>
      <c r="ACY83" s="128"/>
      <c r="ACZ83" s="128"/>
      <c r="ADA83" s="128"/>
      <c r="ADB83" s="128"/>
      <c r="ADC83" s="128"/>
      <c r="ADD83" s="128"/>
      <c r="ADE83" s="128"/>
      <c r="ADF83" s="128"/>
      <c r="ADG83" s="128"/>
      <c r="ADH83" s="128"/>
      <c r="ADI83" s="128"/>
      <c r="ADJ83" s="128"/>
      <c r="ADK83" s="128"/>
      <c r="ADL83" s="128"/>
      <c r="ADM83" s="128"/>
      <c r="ADN83" s="128"/>
      <c r="ADO83" s="128"/>
      <c r="ADP83" s="128"/>
      <c r="ADQ83" s="128"/>
      <c r="ADR83" s="128"/>
      <c r="ADS83" s="128"/>
      <c r="ADT83" s="128"/>
      <c r="ADU83" s="128"/>
      <c r="ADV83" s="128"/>
      <c r="ADW83" s="128"/>
      <c r="ADX83" s="128"/>
      <c r="ADY83" s="128"/>
      <c r="ADZ83" s="128"/>
      <c r="AEA83" s="128"/>
      <c r="AEB83" s="128"/>
      <c r="AEC83" s="128"/>
      <c r="AED83" s="128"/>
      <c r="AEE83" s="128"/>
      <c r="AEF83" s="128"/>
      <c r="AEG83" s="128"/>
      <c r="AEH83" s="128"/>
      <c r="AEI83" s="128"/>
      <c r="AEJ83" s="128"/>
      <c r="AEK83" s="128"/>
      <c r="AEL83" s="128"/>
      <c r="AEM83" s="128"/>
      <c r="AEN83" s="128"/>
      <c r="AEO83" s="128"/>
      <c r="AEP83" s="128"/>
      <c r="AEQ83" s="128"/>
      <c r="AER83" s="128"/>
      <c r="AES83" s="128"/>
      <c r="AET83" s="128"/>
      <c r="AEU83" s="128"/>
      <c r="AEV83" s="128"/>
      <c r="AEW83" s="128"/>
      <c r="AEX83" s="128"/>
      <c r="AEY83" s="128"/>
      <c r="AEZ83" s="128"/>
      <c r="AFA83" s="128"/>
      <c r="AFB83" s="128"/>
      <c r="AFC83" s="128"/>
      <c r="AFD83" s="128"/>
      <c r="AFE83" s="128"/>
      <c r="AFF83" s="128"/>
      <c r="AFG83" s="128"/>
      <c r="AFH83" s="128"/>
      <c r="AFI83" s="128"/>
      <c r="AFJ83" s="128"/>
      <c r="AFK83" s="128"/>
      <c r="AFL83" s="128"/>
      <c r="AFM83" s="128"/>
      <c r="AFN83" s="128"/>
      <c r="AFO83" s="128"/>
      <c r="AFP83" s="128"/>
      <c r="AFQ83" s="128"/>
      <c r="AFR83" s="128"/>
      <c r="AFS83" s="128"/>
      <c r="AFT83" s="128"/>
      <c r="AFU83" s="128"/>
      <c r="AFV83" s="128"/>
      <c r="AFW83" s="128"/>
      <c r="AFX83" s="128"/>
      <c r="AFY83" s="128"/>
      <c r="AFZ83" s="128"/>
      <c r="AGA83" s="128"/>
      <c r="AGB83" s="128"/>
      <c r="AGC83" s="128"/>
      <c r="AGD83" s="128"/>
      <c r="AGE83" s="128"/>
      <c r="AGF83" s="128"/>
      <c r="AGG83" s="128"/>
      <c r="AGH83" s="128"/>
      <c r="AGI83" s="128"/>
      <c r="AGJ83" s="128"/>
      <c r="AGK83" s="128"/>
      <c r="AGL83" s="128"/>
      <c r="AGM83" s="128"/>
      <c r="AGN83" s="128"/>
      <c r="AGO83" s="128"/>
      <c r="AGP83" s="128"/>
      <c r="AGQ83" s="128"/>
      <c r="AGR83" s="128"/>
      <c r="AGS83" s="128"/>
      <c r="AGT83" s="128"/>
      <c r="AGU83" s="128"/>
      <c r="AGV83" s="128"/>
      <c r="AGW83" s="128"/>
      <c r="AGX83" s="128"/>
      <c r="AGY83" s="128"/>
      <c r="AGZ83" s="128"/>
      <c r="AHA83" s="128"/>
      <c r="AHB83" s="128"/>
      <c r="AHC83" s="128"/>
      <c r="AHD83" s="128"/>
      <c r="AHE83" s="128"/>
      <c r="AHF83" s="128"/>
      <c r="AHG83" s="128"/>
      <c r="AHH83" s="128"/>
      <c r="AHI83" s="128"/>
      <c r="AHJ83" s="128"/>
      <c r="AHK83" s="128"/>
      <c r="AHL83" s="128"/>
      <c r="AHM83" s="128"/>
      <c r="AHN83" s="128"/>
      <c r="AHO83" s="128"/>
      <c r="AHP83" s="128"/>
      <c r="AHQ83" s="128"/>
      <c r="AHR83" s="128"/>
      <c r="AHS83" s="128"/>
      <c r="AHT83" s="128"/>
      <c r="AHU83" s="128"/>
      <c r="AHV83" s="128"/>
      <c r="AHW83" s="128"/>
      <c r="AHX83" s="128"/>
      <c r="AHY83" s="128"/>
      <c r="AHZ83" s="128"/>
      <c r="AIA83" s="128"/>
      <c r="AIB83" s="128"/>
      <c r="AIC83" s="128"/>
      <c r="AID83" s="128"/>
      <c r="AIE83" s="128"/>
      <c r="AIF83" s="128"/>
      <c r="AIG83" s="128"/>
      <c r="AIH83" s="128"/>
      <c r="AII83" s="128"/>
      <c r="AIJ83" s="128"/>
      <c r="AIK83" s="128"/>
      <c r="AIL83" s="128"/>
      <c r="AIM83" s="128"/>
      <c r="AIN83" s="128"/>
      <c r="AIO83" s="128"/>
      <c r="AIP83" s="128"/>
      <c r="AIQ83" s="128"/>
      <c r="AIR83" s="128"/>
      <c r="AIS83" s="128"/>
      <c r="AIT83" s="128"/>
      <c r="AIU83" s="128"/>
      <c r="AIV83" s="128"/>
      <c r="AIW83" s="128"/>
      <c r="AIX83" s="128"/>
      <c r="AIY83" s="128"/>
      <c r="AIZ83" s="128"/>
      <c r="AJA83" s="128"/>
      <c r="AJB83" s="128"/>
      <c r="AJC83" s="128"/>
      <c r="AJD83" s="128"/>
      <c r="AJE83" s="128"/>
      <c r="AJF83" s="128"/>
      <c r="AJG83" s="128"/>
      <c r="AJH83" s="128"/>
      <c r="AJI83" s="128"/>
      <c r="AJJ83" s="128"/>
      <c r="AJK83" s="128"/>
      <c r="AJL83" s="128"/>
      <c r="AJM83" s="128"/>
      <c r="AJN83" s="128"/>
      <c r="AJO83" s="128"/>
      <c r="AJP83" s="128"/>
      <c r="AJQ83" s="128"/>
      <c r="AJR83" s="128"/>
      <c r="AJS83" s="128"/>
      <c r="AJT83" s="128"/>
      <c r="AJU83" s="128"/>
      <c r="AJV83" s="128"/>
      <c r="AJW83" s="128"/>
      <c r="AJX83" s="128"/>
      <c r="AJY83" s="128"/>
      <c r="AJZ83" s="128"/>
      <c r="AKA83" s="128"/>
      <c r="AKB83" s="128"/>
      <c r="AKC83" s="128"/>
      <c r="AKD83" s="128"/>
      <c r="AKE83" s="128"/>
      <c r="AKF83" s="128"/>
      <c r="AKG83" s="128"/>
      <c r="AKH83" s="128"/>
      <c r="AKI83" s="128"/>
      <c r="AKJ83" s="128"/>
      <c r="AKK83" s="128"/>
      <c r="AKL83" s="128"/>
      <c r="AKM83" s="128"/>
      <c r="AKN83" s="128"/>
      <c r="AKO83" s="128"/>
      <c r="AKP83" s="128"/>
      <c r="AKQ83" s="128"/>
      <c r="AKR83" s="128"/>
      <c r="AKS83" s="128"/>
      <c r="AKT83" s="128"/>
      <c r="AKU83" s="128"/>
      <c r="AKV83" s="128"/>
      <c r="AKW83" s="128"/>
      <c r="AKX83" s="128"/>
      <c r="AKY83" s="128"/>
      <c r="AKZ83" s="128"/>
      <c r="ALA83" s="128"/>
      <c r="ALB83" s="128"/>
      <c r="ALC83" s="128"/>
      <c r="ALD83" s="128"/>
      <c r="ALE83" s="128"/>
      <c r="ALF83" s="128"/>
      <c r="ALG83" s="128"/>
      <c r="ALH83" s="128"/>
      <c r="ALI83" s="128"/>
      <c r="ALJ83" s="128"/>
      <c r="ALK83" s="128"/>
      <c r="ALL83" s="128"/>
      <c r="ALM83" s="128"/>
      <c r="ALN83" s="128"/>
      <c r="ALO83" s="128"/>
      <c r="ALP83" s="128"/>
      <c r="ALQ83" s="128"/>
      <c r="ALR83" s="128"/>
      <c r="ALS83"/>
      <c r="ALT83"/>
      <c r="ALU83"/>
    </row>
    <row r="84" spans="1:1009" s="96" customFormat="1" ht="12" customHeight="1">
      <c r="A84" s="136"/>
      <c r="B84" s="136"/>
      <c r="C84" s="136"/>
      <c r="D84" s="136"/>
      <c r="E84" s="136"/>
      <c r="F84" s="136"/>
      <c r="I84" s="225"/>
      <c r="J84" s="159"/>
      <c r="L84" s="173"/>
      <c r="N84" s="277"/>
      <c r="R84"/>
      <c r="S84" s="179"/>
      <c r="U84" s="159"/>
      <c r="X84"/>
      <c r="Y84" s="128"/>
      <c r="Z84" s="128"/>
      <c r="AA84" s="128"/>
      <c r="AB84" s="128"/>
      <c r="AC84" s="128"/>
      <c r="AD84" s="128"/>
      <c r="AE84" s="128"/>
      <c r="AF84" s="128"/>
      <c r="AG84" s="128"/>
      <c r="AH84" s="128"/>
      <c r="AI84" s="128"/>
      <c r="AJ84" s="128"/>
      <c r="AK84" s="128"/>
      <c r="AL84" s="128"/>
      <c r="AM84" s="128"/>
      <c r="AN84" s="128"/>
      <c r="AO84" s="128"/>
      <c r="AP84" s="128"/>
      <c r="AQ84" s="128"/>
      <c r="AR84" s="128"/>
      <c r="AS84" s="128"/>
      <c r="AT84" s="128"/>
      <c r="AU84" s="128"/>
      <c r="AV84" s="128"/>
      <c r="AW84" s="128"/>
      <c r="AX84" s="128"/>
      <c r="AY84" s="128"/>
      <c r="AZ84" s="128"/>
      <c r="BA84" s="128"/>
      <c r="BB84" s="128"/>
      <c r="BC84" s="128"/>
      <c r="BD84" s="128"/>
      <c r="BE84" s="128"/>
      <c r="BF84" s="128"/>
      <c r="BG84" s="128"/>
      <c r="BH84" s="128"/>
      <c r="BI84" s="128"/>
      <c r="BJ84" s="128"/>
      <c r="BK84" s="128"/>
      <c r="BL84" s="128"/>
      <c r="BM84" s="128"/>
      <c r="BN84" s="128"/>
      <c r="BO84" s="128"/>
      <c r="BP84" s="128"/>
      <c r="BQ84" s="128"/>
      <c r="BR84" s="128"/>
      <c r="BS84" s="128"/>
      <c r="BT84" s="128"/>
      <c r="BU84" s="128"/>
      <c r="BV84" s="128"/>
      <c r="BW84" s="128"/>
      <c r="BX84" s="128"/>
      <c r="BY84" s="128"/>
      <c r="BZ84" s="128"/>
      <c r="CA84" s="128"/>
      <c r="CB84" s="128"/>
      <c r="CC84" s="128"/>
      <c r="CD84" s="128"/>
      <c r="CE84" s="128"/>
      <c r="CF84" s="128"/>
      <c r="CG84" s="128"/>
      <c r="CH84" s="128"/>
      <c r="CI84" s="128"/>
      <c r="CJ84" s="128"/>
      <c r="CK84" s="128"/>
      <c r="CL84" s="128"/>
      <c r="CM84" s="128"/>
      <c r="CN84" s="128"/>
      <c r="CO84" s="128"/>
      <c r="CP84" s="128"/>
      <c r="CQ84" s="128"/>
      <c r="CR84" s="128"/>
      <c r="CS84" s="128"/>
      <c r="CT84" s="128"/>
      <c r="CU84" s="128"/>
      <c r="CV84" s="128"/>
      <c r="CW84" s="128"/>
      <c r="CX84" s="128"/>
      <c r="CY84" s="128"/>
      <c r="CZ84" s="128"/>
      <c r="DA84" s="128"/>
      <c r="DB84" s="128"/>
      <c r="DC84" s="128"/>
      <c r="DD84" s="128"/>
      <c r="DE84" s="128"/>
      <c r="DF84" s="128"/>
      <c r="DG84" s="128"/>
      <c r="DH84" s="128"/>
      <c r="DI84" s="128"/>
      <c r="DJ84" s="128"/>
      <c r="DK84" s="128"/>
      <c r="DL84" s="128"/>
      <c r="DM84" s="128"/>
      <c r="DN84" s="128"/>
      <c r="DO84" s="128"/>
      <c r="DP84" s="128"/>
      <c r="DQ84" s="128"/>
      <c r="DR84" s="128"/>
      <c r="DS84" s="128"/>
      <c r="DT84" s="128"/>
      <c r="DU84" s="128"/>
      <c r="DV84" s="128"/>
      <c r="DW84" s="128"/>
      <c r="DX84" s="128"/>
      <c r="DY84" s="128"/>
      <c r="DZ84" s="128"/>
      <c r="EA84" s="128"/>
      <c r="EB84" s="128"/>
      <c r="EC84" s="128"/>
      <c r="ED84" s="128"/>
      <c r="EE84" s="128"/>
      <c r="EF84" s="128"/>
      <c r="EG84" s="128"/>
      <c r="EH84" s="128"/>
      <c r="EI84" s="128"/>
      <c r="EJ84" s="128"/>
      <c r="EK84" s="128"/>
      <c r="EL84" s="128"/>
      <c r="EM84" s="128"/>
      <c r="EN84" s="128"/>
      <c r="EO84" s="128"/>
      <c r="EP84" s="128"/>
      <c r="EQ84" s="128"/>
      <c r="ER84" s="128"/>
      <c r="ES84" s="128"/>
      <c r="ET84" s="128"/>
      <c r="EU84" s="128"/>
      <c r="EV84" s="128"/>
      <c r="EW84" s="128"/>
      <c r="EX84" s="128"/>
      <c r="EY84" s="128"/>
      <c r="EZ84" s="128"/>
      <c r="FA84" s="128"/>
      <c r="FB84" s="128"/>
      <c r="FC84" s="128"/>
      <c r="FD84" s="128"/>
      <c r="FE84" s="128"/>
      <c r="FF84" s="128"/>
      <c r="FG84" s="128"/>
      <c r="FH84" s="128"/>
      <c r="FI84" s="128"/>
      <c r="FJ84" s="128"/>
      <c r="FK84" s="128"/>
      <c r="FL84" s="128"/>
      <c r="FM84" s="128"/>
      <c r="FN84" s="128"/>
      <c r="FO84" s="128"/>
      <c r="FP84" s="128"/>
      <c r="FQ84" s="128"/>
      <c r="FR84" s="128"/>
      <c r="FS84" s="128"/>
      <c r="FT84" s="128"/>
      <c r="FU84" s="128"/>
      <c r="FV84" s="128"/>
      <c r="FW84" s="128"/>
      <c r="FX84" s="128"/>
      <c r="FY84" s="128"/>
      <c r="FZ84" s="128"/>
      <c r="GA84" s="128"/>
      <c r="GB84" s="128"/>
      <c r="GC84" s="128"/>
      <c r="GD84" s="128"/>
      <c r="GE84" s="128"/>
      <c r="GF84" s="128"/>
      <c r="GG84" s="128"/>
      <c r="GH84" s="128"/>
      <c r="GI84" s="128"/>
      <c r="GJ84" s="128"/>
      <c r="GK84" s="128"/>
      <c r="GL84" s="128"/>
      <c r="GM84" s="128"/>
      <c r="GN84" s="128"/>
      <c r="GO84" s="128"/>
      <c r="GP84" s="128"/>
      <c r="GQ84" s="128"/>
      <c r="GR84" s="128"/>
      <c r="GS84" s="128"/>
      <c r="GT84" s="128"/>
      <c r="GU84" s="128"/>
      <c r="GV84" s="128"/>
      <c r="GW84" s="128"/>
      <c r="GX84" s="128"/>
      <c r="GY84" s="128"/>
      <c r="GZ84" s="128"/>
      <c r="HA84" s="128"/>
      <c r="HB84" s="128"/>
      <c r="HC84" s="128"/>
      <c r="HD84" s="128"/>
      <c r="HE84" s="128"/>
      <c r="HF84" s="128"/>
      <c r="HG84" s="128"/>
      <c r="HH84" s="128"/>
      <c r="HI84" s="128"/>
      <c r="HJ84" s="128"/>
      <c r="HK84" s="128"/>
      <c r="HL84" s="128"/>
      <c r="HM84" s="128"/>
      <c r="HN84" s="128"/>
      <c r="HO84" s="128"/>
      <c r="HP84" s="128"/>
      <c r="HQ84" s="128"/>
      <c r="HR84" s="128"/>
      <c r="HS84" s="128"/>
      <c r="HT84" s="128"/>
      <c r="HU84" s="128"/>
      <c r="HV84" s="128"/>
      <c r="HW84" s="128"/>
      <c r="HX84" s="128"/>
      <c r="HY84" s="128"/>
      <c r="HZ84" s="128"/>
      <c r="IA84" s="128"/>
      <c r="IB84" s="128"/>
      <c r="IC84" s="128"/>
      <c r="ID84" s="128"/>
      <c r="IE84" s="128"/>
      <c r="IF84" s="128"/>
      <c r="IG84" s="128"/>
      <c r="IH84" s="128"/>
      <c r="II84" s="128"/>
      <c r="IJ84" s="128"/>
      <c r="IK84" s="128"/>
      <c r="IL84" s="128"/>
      <c r="IM84" s="128"/>
      <c r="IN84" s="128"/>
      <c r="IO84" s="128"/>
      <c r="IP84" s="128"/>
      <c r="IQ84" s="128"/>
      <c r="IR84" s="128"/>
      <c r="IS84" s="128"/>
      <c r="IT84" s="128"/>
      <c r="IU84" s="128"/>
      <c r="IV84" s="128"/>
      <c r="IW84" s="128"/>
      <c r="IX84" s="128"/>
      <c r="IY84" s="128"/>
      <c r="IZ84" s="128"/>
      <c r="JA84" s="128"/>
      <c r="JB84" s="128"/>
      <c r="JC84" s="128"/>
      <c r="JD84" s="128"/>
      <c r="JE84" s="128"/>
      <c r="JF84" s="128"/>
      <c r="JG84" s="128"/>
      <c r="JH84" s="128"/>
      <c r="JI84" s="128"/>
      <c r="JJ84" s="128"/>
      <c r="JK84" s="128"/>
      <c r="JL84" s="128"/>
      <c r="JM84" s="128"/>
      <c r="JN84" s="128"/>
      <c r="JO84" s="128"/>
      <c r="JP84" s="128"/>
      <c r="JQ84" s="128"/>
      <c r="JR84" s="128"/>
      <c r="JS84" s="128"/>
      <c r="JT84" s="128"/>
      <c r="JU84" s="128"/>
      <c r="JV84" s="128"/>
      <c r="JW84" s="128"/>
      <c r="JX84" s="128"/>
      <c r="JY84" s="128"/>
      <c r="JZ84" s="128"/>
      <c r="KA84" s="128"/>
      <c r="KB84" s="128"/>
      <c r="KC84" s="128"/>
      <c r="KD84" s="128"/>
      <c r="KE84" s="128"/>
      <c r="KF84" s="128"/>
      <c r="KG84" s="128"/>
      <c r="KH84" s="128"/>
      <c r="KI84" s="128"/>
      <c r="KJ84" s="128"/>
      <c r="KK84" s="128"/>
      <c r="KL84" s="128"/>
      <c r="KM84" s="128"/>
      <c r="KN84" s="128"/>
      <c r="KO84" s="128"/>
      <c r="KP84" s="128"/>
      <c r="KQ84" s="128"/>
      <c r="KR84" s="128"/>
      <c r="KS84" s="128"/>
      <c r="KT84" s="128"/>
      <c r="KU84" s="128"/>
      <c r="KV84" s="128"/>
      <c r="KW84" s="128"/>
      <c r="KX84" s="128"/>
      <c r="KY84" s="128"/>
      <c r="KZ84" s="128"/>
      <c r="LA84" s="128"/>
      <c r="LB84" s="128"/>
      <c r="LC84" s="128"/>
      <c r="LD84" s="128"/>
      <c r="LE84" s="128"/>
      <c r="LF84" s="128"/>
      <c r="LG84" s="128"/>
      <c r="LH84" s="128"/>
      <c r="LI84" s="128"/>
      <c r="LJ84" s="128"/>
      <c r="LK84" s="128"/>
      <c r="LL84" s="128"/>
      <c r="LM84" s="128"/>
      <c r="LN84" s="128"/>
      <c r="LO84" s="128"/>
      <c r="LP84" s="128"/>
      <c r="LQ84" s="128"/>
      <c r="LR84" s="128"/>
      <c r="LS84" s="128"/>
      <c r="LT84" s="128"/>
      <c r="LU84" s="128"/>
      <c r="LV84" s="128"/>
      <c r="LW84" s="128"/>
      <c r="LX84" s="128"/>
      <c r="LY84" s="128"/>
      <c r="LZ84" s="128"/>
      <c r="MA84" s="128"/>
      <c r="MB84" s="128"/>
      <c r="MC84" s="128"/>
      <c r="MD84" s="128"/>
      <c r="ME84" s="128"/>
      <c r="MF84" s="128"/>
      <c r="MG84" s="128"/>
      <c r="MH84" s="128"/>
      <c r="MI84" s="128"/>
      <c r="MJ84" s="128"/>
      <c r="MK84" s="128"/>
      <c r="ML84" s="128"/>
      <c r="MM84" s="128"/>
      <c r="MN84" s="128"/>
      <c r="MO84" s="128"/>
      <c r="MP84" s="128"/>
      <c r="MQ84" s="128"/>
      <c r="MR84" s="128"/>
      <c r="MS84" s="128"/>
      <c r="MT84" s="128"/>
      <c r="MU84" s="128"/>
      <c r="MV84" s="128"/>
      <c r="MW84" s="128"/>
      <c r="MX84" s="128"/>
      <c r="MY84" s="128"/>
      <c r="MZ84" s="128"/>
      <c r="NA84" s="128"/>
      <c r="NB84" s="128"/>
      <c r="NC84" s="128"/>
      <c r="ND84" s="128"/>
      <c r="NE84" s="128"/>
      <c r="NF84" s="128"/>
      <c r="NG84" s="128"/>
      <c r="NH84" s="128"/>
      <c r="NI84" s="128"/>
      <c r="NJ84" s="128"/>
      <c r="NK84" s="128"/>
      <c r="NL84" s="128"/>
      <c r="NM84" s="128"/>
      <c r="NN84" s="128"/>
      <c r="NO84" s="128"/>
      <c r="NP84" s="128"/>
      <c r="NQ84" s="128"/>
      <c r="NR84" s="128"/>
      <c r="NS84" s="128"/>
      <c r="NT84" s="128"/>
      <c r="NU84" s="128"/>
      <c r="NV84" s="128"/>
      <c r="NW84" s="128"/>
      <c r="NX84" s="128"/>
      <c r="NY84" s="128"/>
      <c r="NZ84" s="128"/>
      <c r="OA84" s="128"/>
      <c r="OB84" s="128"/>
      <c r="OC84" s="128"/>
      <c r="OD84" s="128"/>
      <c r="OE84" s="128"/>
      <c r="OF84" s="128"/>
      <c r="OG84" s="128"/>
      <c r="OH84" s="128"/>
      <c r="OI84" s="128"/>
      <c r="OJ84" s="128"/>
      <c r="OK84" s="128"/>
      <c r="OL84" s="128"/>
      <c r="OM84" s="128"/>
      <c r="ON84" s="128"/>
      <c r="OO84" s="128"/>
      <c r="OP84" s="128"/>
      <c r="OQ84" s="128"/>
      <c r="OR84" s="128"/>
      <c r="OS84" s="128"/>
      <c r="OT84" s="128"/>
      <c r="OU84" s="128"/>
      <c r="OV84" s="128"/>
      <c r="OW84" s="128"/>
      <c r="OX84" s="128"/>
      <c r="OY84" s="128"/>
      <c r="OZ84" s="128"/>
      <c r="PA84" s="128"/>
      <c r="PB84" s="128"/>
      <c r="PC84" s="128"/>
      <c r="PD84" s="128"/>
      <c r="PE84" s="128"/>
      <c r="PF84" s="128"/>
      <c r="PG84" s="128"/>
      <c r="PH84" s="128"/>
      <c r="PI84" s="128"/>
      <c r="PJ84" s="128"/>
      <c r="PK84" s="128"/>
      <c r="PL84" s="128"/>
      <c r="PM84" s="128"/>
      <c r="PN84" s="128"/>
      <c r="PO84" s="128"/>
      <c r="PP84" s="128"/>
      <c r="PQ84" s="128"/>
      <c r="PR84" s="128"/>
      <c r="PS84" s="128"/>
      <c r="PT84" s="128"/>
      <c r="PU84" s="128"/>
      <c r="PV84" s="128"/>
      <c r="PW84" s="128"/>
      <c r="PX84" s="128"/>
      <c r="PY84" s="128"/>
      <c r="PZ84" s="128"/>
      <c r="QA84" s="128"/>
      <c r="QB84" s="128"/>
      <c r="QC84" s="128"/>
      <c r="QD84" s="128"/>
      <c r="QE84" s="128"/>
      <c r="QF84" s="128"/>
      <c r="QG84" s="128"/>
      <c r="QH84" s="128"/>
      <c r="QI84" s="128"/>
      <c r="QJ84" s="128"/>
      <c r="QK84" s="128"/>
      <c r="QL84" s="128"/>
      <c r="QM84" s="128"/>
      <c r="QN84" s="128"/>
      <c r="QO84" s="128"/>
      <c r="QP84" s="128"/>
      <c r="QQ84" s="128"/>
      <c r="QR84" s="128"/>
      <c r="QS84" s="128"/>
      <c r="QT84" s="128"/>
      <c r="QU84" s="128"/>
      <c r="QV84" s="128"/>
      <c r="QW84" s="128"/>
      <c r="QX84" s="128"/>
      <c r="QY84" s="128"/>
      <c r="QZ84" s="128"/>
      <c r="RA84" s="128"/>
      <c r="RB84" s="128"/>
      <c r="RC84" s="128"/>
      <c r="RD84" s="128"/>
      <c r="RE84" s="128"/>
      <c r="RF84" s="128"/>
      <c r="RG84" s="128"/>
      <c r="RH84" s="128"/>
      <c r="RI84" s="128"/>
      <c r="RJ84" s="128"/>
      <c r="RK84" s="128"/>
      <c r="RL84" s="128"/>
      <c r="RM84" s="128"/>
      <c r="RN84" s="128"/>
      <c r="RO84" s="128"/>
      <c r="RP84" s="128"/>
      <c r="RQ84" s="128"/>
      <c r="RR84" s="128"/>
      <c r="RS84" s="128"/>
      <c r="RT84" s="128"/>
      <c r="RU84" s="128"/>
      <c r="RV84" s="128"/>
      <c r="RW84" s="128"/>
      <c r="RX84" s="128"/>
      <c r="RY84" s="128"/>
      <c r="RZ84" s="128"/>
      <c r="SA84" s="128"/>
      <c r="SB84" s="128"/>
      <c r="SC84" s="128"/>
      <c r="SD84" s="128"/>
      <c r="SE84" s="128"/>
      <c r="SF84" s="128"/>
      <c r="SG84" s="128"/>
      <c r="SH84" s="128"/>
      <c r="SI84" s="128"/>
      <c r="SJ84" s="128"/>
      <c r="SK84" s="128"/>
      <c r="SL84" s="128"/>
      <c r="SM84" s="128"/>
      <c r="SN84" s="128"/>
      <c r="SO84" s="128"/>
      <c r="SP84" s="128"/>
      <c r="SQ84" s="128"/>
      <c r="SR84" s="128"/>
      <c r="SS84" s="128"/>
      <c r="ST84" s="128"/>
      <c r="SU84" s="128"/>
      <c r="SV84" s="128"/>
      <c r="SW84" s="128"/>
      <c r="SX84" s="128"/>
      <c r="SY84" s="128"/>
      <c r="SZ84" s="128"/>
      <c r="TA84" s="128"/>
      <c r="TB84" s="128"/>
      <c r="TC84" s="128"/>
      <c r="TD84" s="128"/>
      <c r="TE84" s="128"/>
      <c r="TF84" s="128"/>
      <c r="TG84" s="128"/>
      <c r="TH84" s="128"/>
      <c r="TI84" s="128"/>
      <c r="TJ84" s="128"/>
      <c r="TK84" s="128"/>
      <c r="TL84" s="128"/>
      <c r="TM84" s="128"/>
      <c r="TN84" s="128"/>
      <c r="TO84" s="128"/>
      <c r="TP84" s="128"/>
      <c r="TQ84" s="128"/>
      <c r="TR84" s="128"/>
      <c r="TS84" s="128"/>
      <c r="TT84" s="128"/>
      <c r="TU84" s="128"/>
      <c r="TV84" s="128"/>
      <c r="TW84" s="128"/>
      <c r="TX84" s="128"/>
      <c r="TY84" s="128"/>
      <c r="TZ84" s="128"/>
      <c r="UA84" s="128"/>
      <c r="UB84" s="128"/>
      <c r="UC84" s="128"/>
      <c r="UD84" s="128"/>
      <c r="UE84" s="128"/>
      <c r="UF84" s="128"/>
      <c r="UG84" s="128"/>
      <c r="UH84" s="128"/>
      <c r="UI84" s="128"/>
      <c r="UJ84" s="128"/>
      <c r="UK84" s="128"/>
      <c r="UL84" s="128"/>
      <c r="UM84" s="128"/>
      <c r="UN84" s="128"/>
      <c r="UO84" s="128"/>
      <c r="UP84" s="128"/>
      <c r="UQ84" s="128"/>
      <c r="UR84" s="128"/>
      <c r="US84" s="128"/>
      <c r="UT84" s="128"/>
      <c r="UU84" s="128"/>
      <c r="UV84" s="128"/>
      <c r="UW84" s="128"/>
      <c r="UX84" s="128"/>
      <c r="UY84" s="128"/>
      <c r="UZ84" s="128"/>
      <c r="VA84" s="128"/>
      <c r="VB84" s="128"/>
      <c r="VC84" s="128"/>
      <c r="VD84" s="128"/>
      <c r="VE84" s="128"/>
      <c r="VF84" s="128"/>
      <c r="VG84" s="128"/>
      <c r="VH84" s="128"/>
      <c r="VI84" s="128"/>
      <c r="VJ84" s="128"/>
      <c r="VK84" s="128"/>
      <c r="VL84" s="128"/>
      <c r="VM84" s="128"/>
      <c r="VN84" s="128"/>
      <c r="VO84" s="128"/>
      <c r="VP84" s="128"/>
      <c r="VQ84" s="128"/>
      <c r="VR84" s="128"/>
      <c r="VS84" s="128"/>
      <c r="VT84" s="128"/>
      <c r="VU84" s="128"/>
      <c r="VV84" s="128"/>
      <c r="VW84" s="128"/>
      <c r="VX84" s="128"/>
      <c r="VY84" s="128"/>
      <c r="VZ84" s="128"/>
      <c r="WA84" s="128"/>
      <c r="WB84" s="128"/>
      <c r="WC84" s="128"/>
      <c r="WD84" s="128"/>
      <c r="WE84" s="128"/>
      <c r="WF84" s="128"/>
      <c r="WG84" s="128"/>
      <c r="WH84" s="128"/>
      <c r="WI84" s="128"/>
      <c r="WJ84" s="128"/>
      <c r="WK84" s="128"/>
      <c r="WL84" s="128"/>
      <c r="WM84" s="128"/>
      <c r="WN84" s="128"/>
      <c r="WO84" s="128"/>
      <c r="WP84" s="128"/>
      <c r="WQ84" s="128"/>
      <c r="WR84" s="128"/>
      <c r="WS84" s="128"/>
      <c r="WT84" s="128"/>
      <c r="WU84" s="128"/>
      <c r="WV84" s="128"/>
      <c r="WW84" s="128"/>
      <c r="WX84" s="128"/>
      <c r="WY84" s="128"/>
      <c r="WZ84" s="128"/>
      <c r="XA84" s="128"/>
      <c r="XB84" s="128"/>
      <c r="XC84" s="128"/>
      <c r="XD84" s="128"/>
      <c r="XE84" s="128"/>
      <c r="XF84" s="128"/>
      <c r="XG84" s="128"/>
      <c r="XH84" s="128"/>
      <c r="XI84" s="128"/>
      <c r="XJ84" s="128"/>
      <c r="XK84" s="128"/>
      <c r="XL84" s="128"/>
      <c r="XM84" s="128"/>
      <c r="XN84" s="128"/>
      <c r="XO84" s="128"/>
      <c r="XP84" s="128"/>
      <c r="XQ84" s="128"/>
      <c r="XR84" s="128"/>
      <c r="XS84" s="128"/>
      <c r="XT84" s="128"/>
      <c r="XU84" s="128"/>
      <c r="XV84" s="128"/>
      <c r="XW84" s="128"/>
      <c r="XX84" s="128"/>
      <c r="XY84" s="128"/>
      <c r="XZ84" s="128"/>
      <c r="YA84" s="128"/>
      <c r="YB84" s="128"/>
      <c r="YC84" s="128"/>
      <c r="YD84" s="128"/>
      <c r="YE84" s="128"/>
      <c r="YF84" s="128"/>
      <c r="YG84" s="128"/>
      <c r="YH84" s="128"/>
      <c r="YI84" s="128"/>
      <c r="YJ84" s="128"/>
      <c r="YK84" s="128"/>
      <c r="YL84" s="128"/>
      <c r="YM84" s="128"/>
      <c r="YN84" s="128"/>
      <c r="YO84" s="128"/>
      <c r="YP84" s="128"/>
      <c r="YQ84" s="128"/>
      <c r="YR84" s="128"/>
      <c r="YS84" s="128"/>
      <c r="YT84" s="128"/>
      <c r="YU84" s="128"/>
      <c r="YV84" s="128"/>
      <c r="YW84" s="128"/>
      <c r="YX84" s="128"/>
      <c r="YY84" s="128"/>
      <c r="YZ84" s="128"/>
      <c r="ZA84" s="128"/>
      <c r="ZB84" s="128"/>
      <c r="ZC84" s="128"/>
      <c r="ZD84" s="128"/>
      <c r="ZE84" s="128"/>
      <c r="ZF84" s="128"/>
      <c r="ZG84" s="128"/>
      <c r="ZH84" s="128"/>
      <c r="ZI84" s="128"/>
      <c r="ZJ84" s="128"/>
      <c r="ZK84" s="128"/>
      <c r="ZL84" s="128"/>
      <c r="ZM84" s="128"/>
      <c r="ZN84" s="128"/>
      <c r="ZO84" s="128"/>
      <c r="ZP84" s="128"/>
      <c r="ZQ84" s="128"/>
      <c r="ZR84" s="128"/>
      <c r="ZS84" s="128"/>
      <c r="ZT84" s="128"/>
      <c r="ZU84" s="128"/>
      <c r="ZV84" s="128"/>
      <c r="ZW84" s="128"/>
      <c r="ZX84" s="128"/>
      <c r="ZY84" s="128"/>
      <c r="ZZ84" s="128"/>
      <c r="AAA84" s="128"/>
      <c r="AAB84" s="128"/>
      <c r="AAC84" s="128"/>
      <c r="AAD84" s="128"/>
      <c r="AAE84" s="128"/>
      <c r="AAF84" s="128"/>
      <c r="AAG84" s="128"/>
      <c r="AAH84" s="128"/>
      <c r="AAI84" s="128"/>
      <c r="AAJ84" s="128"/>
      <c r="AAK84" s="128"/>
      <c r="AAL84" s="128"/>
      <c r="AAM84" s="128"/>
      <c r="AAN84" s="128"/>
      <c r="AAO84" s="128"/>
      <c r="AAP84" s="128"/>
      <c r="AAQ84" s="128"/>
      <c r="AAR84" s="128"/>
      <c r="AAS84" s="128"/>
      <c r="AAT84" s="128"/>
      <c r="AAU84" s="128"/>
      <c r="AAV84" s="128"/>
      <c r="AAW84" s="128"/>
      <c r="AAX84" s="128"/>
      <c r="AAY84" s="128"/>
      <c r="AAZ84" s="128"/>
      <c r="ABA84" s="128"/>
      <c r="ABB84" s="128"/>
      <c r="ABC84" s="128"/>
      <c r="ABD84" s="128"/>
      <c r="ABE84" s="128"/>
      <c r="ABF84" s="128"/>
      <c r="ABG84" s="128"/>
      <c r="ABH84" s="128"/>
      <c r="ABI84" s="128"/>
      <c r="ABJ84" s="128"/>
      <c r="ABK84" s="128"/>
      <c r="ABL84" s="128"/>
      <c r="ABM84" s="128"/>
      <c r="ABN84" s="128"/>
      <c r="ABO84" s="128"/>
      <c r="ABP84" s="128"/>
      <c r="ABQ84" s="128"/>
      <c r="ABR84" s="128"/>
      <c r="ABS84" s="128"/>
      <c r="ABT84" s="128"/>
      <c r="ABU84" s="128"/>
      <c r="ABV84" s="128"/>
      <c r="ABW84" s="128"/>
      <c r="ABX84" s="128"/>
      <c r="ABY84" s="128"/>
      <c r="ABZ84" s="128"/>
      <c r="ACA84" s="128"/>
      <c r="ACB84" s="128"/>
      <c r="ACC84" s="128"/>
      <c r="ACD84" s="128"/>
      <c r="ACE84" s="128"/>
      <c r="ACF84" s="128"/>
      <c r="ACG84" s="128"/>
      <c r="ACH84" s="128"/>
      <c r="ACI84" s="128"/>
      <c r="ACJ84" s="128"/>
      <c r="ACK84" s="128"/>
      <c r="ACL84" s="128"/>
      <c r="ACM84" s="128"/>
      <c r="ACN84" s="128"/>
      <c r="ACO84" s="128"/>
      <c r="ACP84" s="128"/>
      <c r="ACQ84" s="128"/>
      <c r="ACR84" s="128"/>
      <c r="ACS84" s="128"/>
      <c r="ACT84" s="128"/>
      <c r="ACU84" s="128"/>
      <c r="ACV84" s="128"/>
      <c r="ACW84" s="128"/>
      <c r="ACX84" s="128"/>
      <c r="ACY84" s="128"/>
      <c r="ACZ84" s="128"/>
      <c r="ADA84" s="128"/>
      <c r="ADB84" s="128"/>
      <c r="ADC84" s="128"/>
      <c r="ADD84" s="128"/>
      <c r="ADE84" s="128"/>
      <c r="ADF84" s="128"/>
      <c r="ADG84" s="128"/>
      <c r="ADH84" s="128"/>
      <c r="ADI84" s="128"/>
      <c r="ADJ84" s="128"/>
      <c r="ADK84" s="128"/>
      <c r="ADL84" s="128"/>
      <c r="ADM84" s="128"/>
      <c r="ADN84" s="128"/>
      <c r="ADO84" s="128"/>
      <c r="ADP84" s="128"/>
      <c r="ADQ84" s="128"/>
      <c r="ADR84" s="128"/>
      <c r="ADS84" s="128"/>
      <c r="ADT84" s="128"/>
      <c r="ADU84" s="128"/>
      <c r="ADV84" s="128"/>
      <c r="ADW84" s="128"/>
      <c r="ADX84" s="128"/>
      <c r="ADY84" s="128"/>
      <c r="ADZ84" s="128"/>
      <c r="AEA84" s="128"/>
      <c r="AEB84" s="128"/>
      <c r="AEC84" s="128"/>
      <c r="AED84" s="128"/>
      <c r="AEE84" s="128"/>
      <c r="AEF84" s="128"/>
      <c r="AEG84" s="128"/>
      <c r="AEH84" s="128"/>
      <c r="AEI84" s="128"/>
      <c r="AEJ84" s="128"/>
      <c r="AEK84" s="128"/>
      <c r="AEL84" s="128"/>
      <c r="AEM84" s="128"/>
      <c r="AEN84" s="128"/>
      <c r="AEO84" s="128"/>
      <c r="AEP84" s="128"/>
      <c r="AEQ84" s="128"/>
      <c r="AER84" s="128"/>
      <c r="AES84" s="128"/>
      <c r="AET84" s="128"/>
      <c r="AEU84" s="128"/>
      <c r="AEV84" s="128"/>
      <c r="AEW84" s="128"/>
      <c r="AEX84" s="128"/>
      <c r="AEY84" s="128"/>
      <c r="AEZ84" s="128"/>
      <c r="AFA84" s="128"/>
      <c r="AFB84" s="128"/>
      <c r="AFC84" s="128"/>
      <c r="AFD84" s="128"/>
      <c r="AFE84" s="128"/>
      <c r="AFF84" s="128"/>
      <c r="AFG84" s="128"/>
      <c r="AFH84" s="128"/>
      <c r="AFI84" s="128"/>
      <c r="AFJ84" s="128"/>
      <c r="AFK84" s="128"/>
      <c r="AFL84" s="128"/>
      <c r="AFM84" s="128"/>
      <c r="AFN84" s="128"/>
      <c r="AFO84" s="128"/>
      <c r="AFP84" s="128"/>
      <c r="AFQ84" s="128"/>
      <c r="AFR84" s="128"/>
      <c r="AFS84" s="128"/>
      <c r="AFT84" s="128"/>
      <c r="AFU84" s="128"/>
      <c r="AFV84" s="128"/>
      <c r="AFW84" s="128"/>
      <c r="AFX84" s="128"/>
      <c r="AFY84" s="128"/>
      <c r="AFZ84" s="128"/>
      <c r="AGA84" s="128"/>
      <c r="AGB84" s="128"/>
      <c r="AGC84" s="128"/>
      <c r="AGD84" s="128"/>
      <c r="AGE84" s="128"/>
      <c r="AGF84" s="128"/>
      <c r="AGG84" s="128"/>
      <c r="AGH84" s="128"/>
      <c r="AGI84" s="128"/>
      <c r="AGJ84" s="128"/>
      <c r="AGK84" s="128"/>
      <c r="AGL84" s="128"/>
      <c r="AGM84" s="128"/>
      <c r="AGN84" s="128"/>
      <c r="AGO84" s="128"/>
      <c r="AGP84" s="128"/>
      <c r="AGQ84" s="128"/>
      <c r="AGR84" s="128"/>
      <c r="AGS84" s="128"/>
      <c r="AGT84" s="128"/>
      <c r="AGU84" s="128"/>
      <c r="AGV84" s="128"/>
      <c r="AGW84" s="128"/>
      <c r="AGX84" s="128"/>
      <c r="AGY84" s="128"/>
      <c r="AGZ84" s="128"/>
      <c r="AHA84" s="128"/>
      <c r="AHB84" s="128"/>
      <c r="AHC84" s="128"/>
      <c r="AHD84" s="128"/>
      <c r="AHE84" s="128"/>
      <c r="AHF84" s="128"/>
      <c r="AHG84" s="128"/>
      <c r="AHH84" s="128"/>
      <c r="AHI84" s="128"/>
      <c r="AHJ84" s="128"/>
      <c r="AHK84" s="128"/>
      <c r="AHL84" s="128"/>
      <c r="AHM84" s="128"/>
      <c r="AHN84" s="128"/>
      <c r="AHO84" s="128"/>
      <c r="AHP84" s="128"/>
      <c r="AHQ84" s="128"/>
      <c r="AHR84" s="128"/>
      <c r="AHS84" s="128"/>
      <c r="AHT84" s="128"/>
      <c r="AHU84" s="128"/>
      <c r="AHV84" s="128"/>
      <c r="AHW84" s="128"/>
      <c r="AHX84" s="128"/>
      <c r="AHY84" s="128"/>
      <c r="AHZ84" s="128"/>
      <c r="AIA84" s="128"/>
      <c r="AIB84" s="128"/>
      <c r="AIC84" s="128"/>
      <c r="AID84" s="128"/>
      <c r="AIE84" s="128"/>
      <c r="AIF84" s="128"/>
      <c r="AIG84" s="128"/>
      <c r="AIH84" s="128"/>
      <c r="AII84" s="128"/>
      <c r="AIJ84" s="128"/>
      <c r="AIK84" s="128"/>
      <c r="AIL84" s="128"/>
      <c r="AIM84" s="128"/>
      <c r="AIN84" s="128"/>
      <c r="AIO84" s="128"/>
      <c r="AIP84" s="128"/>
      <c r="AIQ84" s="128"/>
      <c r="AIR84" s="128"/>
      <c r="AIS84" s="128"/>
      <c r="AIT84" s="128"/>
      <c r="AIU84" s="128"/>
      <c r="AIV84" s="128"/>
      <c r="AIW84" s="128"/>
      <c r="AIX84" s="128"/>
      <c r="AIY84" s="128"/>
      <c r="AIZ84" s="128"/>
      <c r="AJA84" s="128"/>
      <c r="AJB84" s="128"/>
      <c r="AJC84" s="128"/>
      <c r="AJD84" s="128"/>
      <c r="AJE84" s="128"/>
      <c r="AJF84" s="128"/>
      <c r="AJG84" s="128"/>
      <c r="AJH84" s="128"/>
      <c r="AJI84" s="128"/>
      <c r="AJJ84" s="128"/>
      <c r="AJK84" s="128"/>
      <c r="AJL84" s="128"/>
      <c r="AJM84" s="128"/>
      <c r="AJN84" s="128"/>
      <c r="AJO84" s="128"/>
      <c r="AJP84" s="128"/>
      <c r="AJQ84" s="128"/>
      <c r="AJR84" s="128"/>
      <c r="AJS84" s="128"/>
      <c r="AJT84" s="128"/>
      <c r="AJU84" s="128"/>
      <c r="AJV84" s="128"/>
      <c r="AJW84" s="128"/>
      <c r="AJX84" s="128"/>
      <c r="AJY84" s="128"/>
      <c r="AJZ84" s="128"/>
      <c r="AKA84" s="128"/>
      <c r="AKB84" s="128"/>
      <c r="AKC84" s="128"/>
      <c r="AKD84" s="128"/>
      <c r="AKE84" s="128"/>
      <c r="AKF84" s="128"/>
      <c r="AKG84" s="128"/>
      <c r="AKH84" s="128"/>
      <c r="AKI84" s="128"/>
      <c r="AKJ84" s="128"/>
      <c r="AKK84" s="128"/>
      <c r="AKL84" s="128"/>
      <c r="AKM84" s="128"/>
      <c r="AKN84" s="128"/>
      <c r="AKO84" s="128"/>
      <c r="AKP84" s="128"/>
      <c r="AKQ84" s="128"/>
      <c r="AKR84" s="128"/>
      <c r="AKS84" s="128"/>
      <c r="AKT84" s="128"/>
      <c r="AKU84" s="128"/>
      <c r="AKV84" s="128"/>
      <c r="AKW84" s="128"/>
      <c r="AKX84" s="128"/>
      <c r="AKY84" s="128"/>
      <c r="AKZ84" s="128"/>
      <c r="ALA84" s="128"/>
      <c r="ALB84" s="128"/>
      <c r="ALC84" s="128"/>
      <c r="ALD84" s="128"/>
      <c r="ALE84" s="128"/>
      <c r="ALF84" s="128"/>
      <c r="ALG84" s="128"/>
      <c r="ALH84" s="128"/>
      <c r="ALI84" s="128"/>
      <c r="ALJ84" s="128"/>
      <c r="ALK84" s="128"/>
      <c r="ALL84" s="128"/>
      <c r="ALM84" s="128"/>
      <c r="ALN84" s="128"/>
      <c r="ALO84" s="128"/>
      <c r="ALP84" s="128"/>
      <c r="ALQ84" s="128"/>
      <c r="ALR84" s="128"/>
      <c r="ALS84"/>
      <c r="ALT84"/>
      <c r="ALU84"/>
    </row>
  </sheetData>
  <mergeCells count="2">
    <mergeCell ref="H1:I2"/>
    <mergeCell ref="P7:Q7"/>
  </mergeCells>
  <conditionalFormatting sqref="A74:F75 A78:F896">
    <cfRule type="expression" dxfId="298" priority="129">
      <formula>$W74=1</formula>
    </cfRule>
    <cfRule type="expression" dxfId="297" priority="128">
      <formula>AND($W74=1,$V74=1)</formula>
    </cfRule>
    <cfRule type="expression" dxfId="296" priority="130">
      <formula>$V74=1</formula>
    </cfRule>
    <cfRule type="expression" dxfId="295" priority="127">
      <formula>OR($W74="X",$V74="X")</formula>
    </cfRule>
  </conditionalFormatting>
  <conditionalFormatting sqref="A9:G9 B10:G14 A10:A16 A63:A71 C15:G15">
    <cfRule type="expression" dxfId="294" priority="132">
      <formula>AND($W9=1,#REF!=1)</formula>
    </cfRule>
  </conditionalFormatting>
  <conditionalFormatting sqref="A9:G9 B10:G14 A10:A16 A63:A71">
    <cfRule type="expression" dxfId="293" priority="134">
      <formula>OR($W9="X",#REF!="X")</formula>
    </cfRule>
    <cfRule type="expression" dxfId="292" priority="131">
      <formula>#REF!=1</formula>
    </cfRule>
  </conditionalFormatting>
  <conditionalFormatting sqref="A9:G9 B10:G14 A10:A16 C15:G15 A63:A71">
    <cfRule type="expression" dxfId="291" priority="133">
      <formula>AND(NOT(ISBLANK($Q9)),ISBLANK(#REF!),ISBLANK($W9))</formula>
    </cfRule>
    <cfRule type="expression" dxfId="290" priority="121">
      <formula>$W9=1</formula>
    </cfRule>
  </conditionalFormatting>
  <conditionalFormatting sqref="B17:G20 A17:A62 B21:C21 D21:D23 B22:B23 F22:G23 B24:G62">
    <cfRule type="expression" dxfId="289" priority="10">
      <formula>OR($AE17="X",$AD17="X")</formula>
    </cfRule>
  </conditionalFormatting>
  <conditionalFormatting sqref="B17:G20 A17:A62 B21:D21 B22:B23 D22:D23 F22:G23 B24:G62">
    <cfRule type="expression" dxfId="288" priority="11">
      <formula>AND($AE17=1,$AD17=1)</formula>
    </cfRule>
    <cfRule type="expression" dxfId="287" priority="12">
      <formula>$AE17=1</formula>
    </cfRule>
  </conditionalFormatting>
  <conditionalFormatting sqref="B17:G20 A17:A62 D21:G21 B21:C23 D22:D23 F22:G23 B24:G62">
    <cfRule type="expression" dxfId="286" priority="14">
      <formula>AND(NOT(ISBLANK($W17)),ISBLANK($AD17),ISBLANK($AE17))</formula>
    </cfRule>
  </conditionalFormatting>
  <conditionalFormatting sqref="B17:G21 A17:A62 B22:B23 D22:D23 F22:G23 B24:G62">
    <cfRule type="expression" dxfId="285" priority="13">
      <formula>$AD17=1</formula>
    </cfRule>
  </conditionalFormatting>
  <conditionalFormatting sqref="C9:C11">
    <cfRule type="expression" dxfId="284" priority="122">
      <formula>AND($L9="X",$B9&lt;&gt;"")</formula>
    </cfRule>
  </conditionalFormatting>
  <conditionalFormatting sqref="C12">
    <cfRule type="expression" dxfId="283" priority="150">
      <formula>$AD16=1</formula>
    </cfRule>
    <cfRule type="expression" dxfId="282" priority="149">
      <formula>AND($AD16=1,$AC16=1)</formula>
    </cfRule>
    <cfRule type="expression" dxfId="281" priority="151">
      <formula>$AC16=1</formula>
    </cfRule>
    <cfRule type="expression" dxfId="280" priority="148">
      <formula>OR($AD16="X",$AC16="X")</formula>
    </cfRule>
    <cfRule type="expression" dxfId="279" priority="152">
      <formula>AND(NOT(ISBLANK($W16)),ISBLANK($AC16),ISBLANK($AD16))</formula>
    </cfRule>
  </conditionalFormatting>
  <conditionalFormatting sqref="C13">
    <cfRule type="expression" dxfId="278" priority="1722">
      <formula>#REF!=1</formula>
    </cfRule>
    <cfRule type="expression" dxfId="277" priority="1723">
      <formula>#REF!=1</formula>
    </cfRule>
    <cfRule type="expression" dxfId="276" priority="1724">
      <formula>AND(NOT(ISBLANK(#REF!)),ISBLANK(#REF!),ISBLANK(#REF!))</formula>
    </cfRule>
    <cfRule type="expression" dxfId="275" priority="1721">
      <formula>AND(#REF!=1,#REF!=1)</formula>
    </cfRule>
    <cfRule type="expression" dxfId="274" priority="1720">
      <formula>OR(#REF!="X",#REF!="X")</formula>
    </cfRule>
  </conditionalFormatting>
  <conditionalFormatting sqref="C14">
    <cfRule type="expression" dxfId="273" priority="1700">
      <formula>AND(NOT(ISBLANK(#REF!)),ISBLANK(#REF!),ISBLANK(#REF!))</formula>
    </cfRule>
    <cfRule type="expression" dxfId="272" priority="1699">
      <formula>#REF!=1</formula>
    </cfRule>
    <cfRule type="expression" dxfId="271" priority="1698">
      <formula>#REF!=1</formula>
    </cfRule>
    <cfRule type="expression" dxfId="270" priority="1697">
      <formula>AND(#REF!=1,#REF!=1)</formula>
    </cfRule>
    <cfRule type="expression" dxfId="269" priority="1696">
      <formula>OR(#REF!="X",#REF!="X")</formula>
    </cfRule>
  </conditionalFormatting>
  <conditionalFormatting sqref="C17:C20 C24:C62">
    <cfRule type="expression" dxfId="268" priority="19">
      <formula>AND($L17="X",$B17&lt;&gt;"")</formula>
    </cfRule>
  </conditionalFormatting>
  <conditionalFormatting sqref="C21 D21:D23">
    <cfRule type="expression" dxfId="267" priority="24">
      <formula>AND($L21="X",OR($B21&lt;&gt;"",#REF!&lt;&gt;""))</formula>
    </cfRule>
  </conditionalFormatting>
  <conditionalFormatting sqref="C22:C23">
    <cfRule type="expression" dxfId="266" priority="25">
      <formula>AND($L22="X",OR(#REF!&lt;&gt;"",$B22&lt;&gt;""))</formula>
    </cfRule>
    <cfRule type="expression" dxfId="265" priority="28">
      <formula>$AE22=1</formula>
    </cfRule>
    <cfRule type="expression" dxfId="264" priority="27">
      <formula>AND($AE22=1,$AD22=1)</formula>
    </cfRule>
    <cfRule type="expression" dxfId="263" priority="26">
      <formula>OR($AE22="X",$AD22="X")</formula>
    </cfRule>
    <cfRule type="expression" dxfId="262" priority="29">
      <formula>$AD22=1</formula>
    </cfRule>
  </conditionalFormatting>
  <conditionalFormatting sqref="C15:G15">
    <cfRule type="expression" dxfId="261" priority="136">
      <formula>#REF!=1</formula>
    </cfRule>
    <cfRule type="expression" dxfId="260" priority="135">
      <formula>OR($W15="X",#REF!="X")</formula>
    </cfRule>
  </conditionalFormatting>
  <conditionalFormatting sqref="D9:D11">
    <cfRule type="expression" dxfId="259" priority="123">
      <formula>AND($L9="X",OR($B9&lt;&gt;"",$C9&lt;&gt;""))</formula>
    </cfRule>
  </conditionalFormatting>
  <conditionalFormatting sqref="D12:D14">
    <cfRule type="expression" dxfId="258" priority="153">
      <formula>AND($L12="X",OR($B12&lt;&gt;"",#REF!&lt;&gt;""))</formula>
    </cfRule>
  </conditionalFormatting>
  <conditionalFormatting sqref="D15">
    <cfRule type="expression" dxfId="257" priority="144">
      <formula>AND($L15="X",OR($C15&lt;&gt;"",#REF!&lt;&gt;""))</formula>
    </cfRule>
  </conditionalFormatting>
  <conditionalFormatting sqref="D16">
    <cfRule type="expression" dxfId="256" priority="195">
      <formula>AND($R16="X",OR($C12&lt;&gt;"",#REF!&lt;&gt;""))</formula>
    </cfRule>
  </conditionalFormatting>
  <conditionalFormatting sqref="D17:D20 D24:D62">
    <cfRule type="expression" dxfId="255" priority="20">
      <formula>AND($L17="X",OR($B17&lt;&gt;"",$C17&lt;&gt;""))</formula>
    </cfRule>
  </conditionalFormatting>
  <conditionalFormatting sqref="D21">
    <cfRule type="expression" dxfId="254" priority="38">
      <formula>AND($L21="X",OR($B21&lt;&gt;"",#REF!&lt;&gt;""))</formula>
    </cfRule>
    <cfRule type="expression" dxfId="253" priority="37">
      <formula>AND($L21="X",$B21&lt;&gt;"")</formula>
    </cfRule>
    <cfRule type="expression" dxfId="252" priority="36">
      <formula>$AE21=1</formula>
    </cfRule>
    <cfRule type="expression" dxfId="251" priority="35">
      <formula>AND($AE21=1,$AD21=1)</formula>
    </cfRule>
    <cfRule type="expression" dxfId="250" priority="30">
      <formula>AND($L21="X",OR($B21&lt;&gt;"",#REF!&lt;&gt;"",$C21&lt;&gt;""))</formula>
    </cfRule>
    <cfRule type="expression" dxfId="249" priority="34">
      <formula>AND($L21="X",OR($B21&lt;&gt;"",#REF!&lt;&gt;"",$C21&lt;&gt;""))</formula>
    </cfRule>
    <cfRule type="expression" dxfId="248" priority="33">
      <formula>$AD21=1</formula>
    </cfRule>
    <cfRule type="expression" dxfId="247" priority="32">
      <formula>AND($L21="X",OR($B21&lt;&gt;"",#REF!&lt;&gt;"",$D21&lt;&gt;"",#REF!&lt;&gt;""))</formula>
    </cfRule>
    <cfRule type="expression" dxfId="246" priority="31">
      <formula>AND($L21="X",OR($B21&lt;&gt;"",#REF!&lt;&gt;"",$C21&lt;&gt;"",$D21&lt;&gt;""))</formula>
    </cfRule>
  </conditionalFormatting>
  <conditionalFormatting sqref="D63:D64">
    <cfRule type="expression" dxfId="245" priority="1956">
      <formula>AND($R63="X",OR($C15&lt;&gt;"",#REF!&lt;&gt;""))</formula>
    </cfRule>
  </conditionalFormatting>
  <conditionalFormatting sqref="D65:D68">
    <cfRule type="expression" dxfId="244" priority="1960">
      <formula>AND($R65="X",OR($C13&lt;&gt;"",#REF!&lt;&gt;""))</formula>
    </cfRule>
  </conditionalFormatting>
  <conditionalFormatting sqref="D69:D70">
    <cfRule type="expression" dxfId="243" priority="1964">
      <formula>AND($R69="X",OR($C13&lt;&gt;"",#REF!&lt;&gt;""))</formula>
    </cfRule>
  </conditionalFormatting>
  <conditionalFormatting sqref="D71">
    <cfRule type="expression" dxfId="242" priority="1877">
      <formula>AND($R71="X",OR($C13&lt;&gt;"",#REF!&lt;&gt;""))</formula>
    </cfRule>
  </conditionalFormatting>
  <conditionalFormatting sqref="D16:G16 D63:G71">
    <cfRule type="expression" dxfId="241" priority="110">
      <formula>OR($AD16="X",$AC16="X")</formula>
    </cfRule>
    <cfRule type="expression" dxfId="240" priority="114">
      <formula>AND(NOT(ISBLANK($W16)),ISBLANK($AC16),ISBLANK($AD16))</formula>
    </cfRule>
    <cfRule type="expression" dxfId="239" priority="111">
      <formula>AND($AD16=1,$AC16=1)</formula>
    </cfRule>
    <cfRule type="expression" dxfId="238" priority="113">
      <formula>$AC16=1</formula>
    </cfRule>
    <cfRule type="expression" dxfId="237" priority="112">
      <formula>$AD16=1</formula>
    </cfRule>
  </conditionalFormatting>
  <conditionalFormatting sqref="D21:G21">
    <cfRule type="expression" dxfId="236" priority="42">
      <formula>OR($AE21="X",$AD21="X")</formula>
    </cfRule>
    <cfRule type="expression" dxfId="235" priority="41">
      <formula>$AE21=1</formula>
    </cfRule>
    <cfRule type="expression" dxfId="234" priority="40">
      <formula>AND($AE21=1,$AD21=1)</formula>
    </cfRule>
    <cfRule type="expression" dxfId="233" priority="39">
      <formula>AND($L21="X",OR($B21&lt;&gt;"",$C21&lt;&gt;"",$D21&lt;&gt;"",$E21&lt;&gt;"",$F21&lt;&gt;""))</formula>
    </cfRule>
  </conditionalFormatting>
  <conditionalFormatting sqref="E9:E11">
    <cfRule type="expression" dxfId="232" priority="124">
      <formula>AND($L9="X",OR($B9&lt;&gt;"",$C9&lt;&gt;"",$D9&lt;&gt;""))</formula>
    </cfRule>
  </conditionalFormatting>
  <conditionalFormatting sqref="E12:E14">
    <cfRule type="expression" dxfId="231" priority="154">
      <formula>AND($L12="X",OR($B12&lt;&gt;"",#REF!&lt;&gt;"",$D12&lt;&gt;""))</formula>
    </cfRule>
  </conditionalFormatting>
  <conditionalFormatting sqref="E15">
    <cfRule type="expression" dxfId="230" priority="145">
      <formula>AND($L15="X",OR($C15&lt;&gt;"",#REF!&lt;&gt;"",$D15&lt;&gt;""))</formula>
    </cfRule>
  </conditionalFormatting>
  <conditionalFormatting sqref="E16">
    <cfRule type="expression" dxfId="229" priority="196">
      <formula>AND($R16="X",OR($C12&lt;&gt;"",#REF!&lt;&gt;"",$D16&lt;&gt;""))</formula>
    </cfRule>
  </conditionalFormatting>
  <conditionalFormatting sqref="E17:E20 E24:E62">
    <cfRule type="expression" dxfId="228" priority="21">
      <formula>AND($L17="X",OR($B17&lt;&gt;"",$C17&lt;&gt;"",$D17&lt;&gt;""))</formula>
    </cfRule>
  </conditionalFormatting>
  <conditionalFormatting sqref="E22:E23">
    <cfRule type="expression" dxfId="227" priority="44">
      <formula>AND($AE22=1,$AD22=1)</formula>
    </cfRule>
    <cfRule type="expression" dxfId="226" priority="48">
      <formula>AND($L22="X",OR($B22&lt;&gt;"",#REF!&lt;&gt;"",$D22&lt;&gt;"",#REF!&lt;&gt;""))</formula>
    </cfRule>
    <cfRule type="expression" dxfId="225" priority="47">
      <formula>AND(NOT(ISBLANK($W22)),ISBLANK($AD22),ISBLANK($AE22))</formula>
    </cfRule>
    <cfRule type="expression" dxfId="224" priority="46">
      <formula>$AD22=1</formula>
    </cfRule>
    <cfRule type="expression" dxfId="223" priority="45">
      <formula>$AE22=1</formula>
    </cfRule>
    <cfRule type="expression" dxfId="222" priority="43">
      <formula>OR($AE22="X",$AD22="X")</formula>
    </cfRule>
  </conditionalFormatting>
  <conditionalFormatting sqref="E63:E64">
    <cfRule type="expression" dxfId="221" priority="1957">
      <formula>AND($R63="X",OR($C15&lt;&gt;"",#REF!&lt;&gt;"",$D63&lt;&gt;""))</formula>
    </cfRule>
  </conditionalFormatting>
  <conditionalFormatting sqref="E65:E68">
    <cfRule type="expression" dxfId="220" priority="1961">
      <formula>AND($R65="X",OR($C13&lt;&gt;"",#REF!&lt;&gt;"",$D65&lt;&gt;""))</formula>
    </cfRule>
  </conditionalFormatting>
  <conditionalFormatting sqref="E69:E70">
    <cfRule type="expression" dxfId="219" priority="1965">
      <formula>AND($R69="X",OR($C13&lt;&gt;"",#REF!&lt;&gt;"",$D69&lt;&gt;""))</formula>
    </cfRule>
  </conditionalFormatting>
  <conditionalFormatting sqref="E71">
    <cfRule type="expression" dxfId="218" priority="1879">
      <formula>AND($R71="X",OR($C13&lt;&gt;"",#REF!&lt;&gt;"",$D71&lt;&gt;""))</formula>
    </cfRule>
  </conditionalFormatting>
  <conditionalFormatting sqref="F1:F2">
    <cfRule type="dataBar" priority="11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217" priority="125">
      <formula>AND($L9="X",OR($B9&lt;&gt;"",$C9&lt;&gt;"",$D9&lt;&gt;"",$E9&lt;&gt;""))</formula>
    </cfRule>
  </conditionalFormatting>
  <conditionalFormatting sqref="F12:F14">
    <cfRule type="expression" dxfId="216" priority="155">
      <formula>AND($L12="X",OR($B12&lt;&gt;"",#REF!&lt;&gt;"",$D12&lt;&gt;"",$E12&lt;&gt;""))</formula>
    </cfRule>
  </conditionalFormatting>
  <conditionalFormatting sqref="F15">
    <cfRule type="expression" dxfId="215" priority="146">
      <formula>AND($L15="X",OR($C15&lt;&gt;"",#REF!&lt;&gt;"",$D15&lt;&gt;"",$E15&lt;&gt;""))</formula>
    </cfRule>
  </conditionalFormatting>
  <conditionalFormatting sqref="F16">
    <cfRule type="expression" dxfId="214" priority="197">
      <formula>AND($R16="X",OR($C12&lt;&gt;"",#REF!&lt;&gt;"",$D16&lt;&gt;"",$E16&lt;&gt;""))</formula>
    </cfRule>
  </conditionalFormatting>
  <conditionalFormatting sqref="F17:F20 F24:F62">
    <cfRule type="expression" dxfId="213" priority="22">
      <formula>AND($L17="X",OR($B17&lt;&gt;"",$C17&lt;&gt;"",$D17&lt;&gt;"",$E17&lt;&gt;""))</formula>
    </cfRule>
  </conditionalFormatting>
  <conditionalFormatting sqref="F22:F23">
    <cfRule type="expression" dxfId="212" priority="49">
      <formula>AND($L22="X",OR($B22&lt;&gt;"",#REF!&lt;&gt;"",$D22&lt;&gt;"",#REF!&lt;&gt;""))</formula>
    </cfRule>
  </conditionalFormatting>
  <conditionalFormatting sqref="F63:F64">
    <cfRule type="expression" dxfId="211" priority="1958">
      <formula>AND($R63="X",OR($C15&lt;&gt;"",#REF!&lt;&gt;"",$D63&lt;&gt;"",$E63&lt;&gt;""))</formula>
    </cfRule>
  </conditionalFormatting>
  <conditionalFormatting sqref="F65:F68">
    <cfRule type="expression" dxfId="210" priority="1962">
      <formula>AND($R65="X",OR($C13&lt;&gt;"",#REF!&lt;&gt;"",$D65&lt;&gt;"",$E65&lt;&gt;""))</formula>
    </cfRule>
  </conditionalFormatting>
  <conditionalFormatting sqref="F69:F70">
    <cfRule type="expression" dxfId="209" priority="1966">
      <formula>AND($R69="X",OR($C13&lt;&gt;"",#REF!&lt;&gt;"",$D69&lt;&gt;"",$E69&lt;&gt;""))</formula>
    </cfRule>
  </conditionalFormatting>
  <conditionalFormatting sqref="F71">
    <cfRule type="expression" dxfId="208" priority="1881">
      <formula>AND($R71="X",OR($C13&lt;&gt;"",#REF!&lt;&gt;"",$D71&lt;&gt;"",$E71&lt;&gt;""))</formula>
    </cfRule>
  </conditionalFormatting>
  <conditionalFormatting sqref="G9:G11">
    <cfRule type="expression" dxfId="207" priority="126">
      <formula>AND($L9="X",OR($B9&lt;&gt;"",$C9&lt;&gt;"",$D9&lt;&gt;"",$E9&lt;&gt;"",$F9&lt;&gt;""))</formula>
    </cfRule>
  </conditionalFormatting>
  <conditionalFormatting sqref="G12:G14">
    <cfRule type="expression" dxfId="206" priority="156">
      <formula>AND($L12="X",OR($B12&lt;&gt;"",#REF!&lt;&gt;"",$D12&lt;&gt;"",$E12&lt;&gt;"",$F12&lt;&gt;""))</formula>
    </cfRule>
  </conditionalFormatting>
  <conditionalFormatting sqref="G15">
    <cfRule type="expression" dxfId="205" priority="147">
      <formula>AND($L15="X",OR($C15&lt;&gt;"",#REF!&lt;&gt;"",$D15&lt;&gt;"",$E15&lt;&gt;"",$F15&lt;&gt;""))</formula>
    </cfRule>
  </conditionalFormatting>
  <conditionalFormatting sqref="G16">
    <cfRule type="expression" dxfId="204" priority="198">
      <formula>AND($R16="X",OR($C12&lt;&gt;"",#REF!&lt;&gt;"",$D16&lt;&gt;"",$E16&lt;&gt;"",$F16&lt;&gt;""))</formula>
    </cfRule>
  </conditionalFormatting>
  <conditionalFormatting sqref="G17:G20 G24:G62">
    <cfRule type="expression" dxfId="203" priority="23">
      <formula>AND($L17="X",OR($B17&lt;&gt;"",$C17&lt;&gt;"",$D17&lt;&gt;"",$E17&lt;&gt;"",$F17&lt;&gt;""))</formula>
    </cfRule>
  </conditionalFormatting>
  <conditionalFormatting sqref="G22:G23">
    <cfRule type="expression" dxfId="202" priority="50">
      <formula>AND($L22="X",OR($B22&lt;&gt;"",#REF!&lt;&gt;"",$D22&lt;&gt;"",#REF!&lt;&gt;"",$F22&lt;&gt;""))</formula>
    </cfRule>
  </conditionalFormatting>
  <conditionalFormatting sqref="G63:G64">
    <cfRule type="expression" dxfId="201" priority="1959">
      <formula>AND($R63="X",OR($C15&lt;&gt;"",#REF!&lt;&gt;"",$D63&lt;&gt;"",$E63&lt;&gt;"",$F63&lt;&gt;""))</formula>
    </cfRule>
  </conditionalFormatting>
  <conditionalFormatting sqref="G65:G68">
    <cfRule type="expression" dxfId="200" priority="1963">
      <formula>AND($R65="X",OR($C13&lt;&gt;"",#REF!&lt;&gt;"",$D65&lt;&gt;"",$E65&lt;&gt;"",$F65&lt;&gt;""))</formula>
    </cfRule>
  </conditionalFormatting>
  <conditionalFormatting sqref="G69:G70">
    <cfRule type="expression" dxfId="199" priority="1967">
      <formula>AND($R69="X",OR($C13&lt;&gt;"",#REF!&lt;&gt;"",$D69&lt;&gt;"",$E69&lt;&gt;"",$F69&lt;&gt;""))</formula>
    </cfRule>
  </conditionalFormatting>
  <conditionalFormatting sqref="G71">
    <cfRule type="expression" dxfId="198" priority="1883">
      <formula>AND($R71="X",OR($C13&lt;&gt;"",#REF!&lt;&gt;"",$D71&lt;&gt;"",$E71&lt;&gt;"",$F71&lt;&gt;""))</formula>
    </cfRule>
  </conditionalFormatting>
  <conditionalFormatting sqref="H74:H75 H78:H896">
    <cfRule type="expression" dxfId="197" priority="120">
      <formula>$K74="X"</formula>
    </cfRule>
  </conditionalFormatting>
  <conditionalFormatting sqref="I11">
    <cfRule type="expression" dxfId="196" priority="109">
      <formula>$R16="X"</formula>
    </cfRule>
  </conditionalFormatting>
  <conditionalFormatting sqref="I17:I62">
    <cfRule type="expression" dxfId="195" priority="18">
      <formula>$L17="X"</formula>
    </cfRule>
  </conditionalFormatting>
  <conditionalFormatting sqref="J21:J60">
    <cfRule type="cellIs" dxfId="194" priority="6" operator="equal">
      <formula>"0..1"</formula>
    </cfRule>
    <cfRule type="cellIs" dxfId="193" priority="5" operator="equal">
      <formula>"0..n"</formula>
    </cfRule>
    <cfRule type="cellIs" dxfId="192" priority="4" operator="equal">
      <formula>"1..1"</formula>
    </cfRule>
  </conditionalFormatting>
  <conditionalFormatting sqref="J62">
    <cfRule type="cellIs" dxfId="191" priority="1" operator="equal">
      <formula>"1..1"</formula>
    </cfRule>
    <cfRule type="cellIs" dxfId="190" priority="3" operator="equal">
      <formula>"0..1"</formula>
    </cfRule>
    <cfRule type="cellIs" dxfId="189" priority="2" operator="equal">
      <formula>"0..n"</formula>
    </cfRule>
  </conditionalFormatting>
  <conditionalFormatting sqref="K9:K10">
    <cfRule type="cellIs" dxfId="188" priority="51" operator="equal">
      <formula>"1..1"</formula>
    </cfRule>
    <cfRule type="cellIs" dxfId="187" priority="53" operator="equal">
      <formula>"0..1"</formula>
    </cfRule>
    <cfRule type="cellIs" dxfId="186" priority="52" operator="equal">
      <formula>"0..n"</formula>
    </cfRule>
  </conditionalFormatting>
  <conditionalFormatting sqref="K12 K15">
    <cfRule type="cellIs" dxfId="185" priority="117" operator="equal">
      <formula>"0..1"</formula>
    </cfRule>
    <cfRule type="cellIs" dxfId="184" priority="115" operator="equal">
      <formula>"1..1"</formula>
    </cfRule>
    <cfRule type="cellIs" dxfId="183" priority="116" operator="equal">
      <formula>"0..n"</formula>
    </cfRule>
  </conditionalFormatting>
  <conditionalFormatting sqref="K17:K62">
    <cfRule type="cellIs" dxfId="182" priority="8" operator="equal">
      <formula>"0..n"</formula>
    </cfRule>
    <cfRule type="cellIs" dxfId="181" priority="7" operator="equal">
      <formula>"1..1"</formula>
    </cfRule>
    <cfRule type="cellIs" dxfId="180" priority="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173" customWidth="1"/>
    <col min="13" max="13" width="18.5" style="96" customWidth="1"/>
    <col min="14" max="14" width="12.6640625" style="277"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45"/>
      <c r="I1" s="745"/>
      <c r="X1" s="128"/>
      <c r="ALR1"/>
    </row>
    <row r="2" spans="1:1006" ht="13.5" customHeight="1">
      <c r="C2" s="141"/>
      <c r="D2" s="284"/>
      <c r="E2" s="152"/>
      <c r="F2" s="157"/>
      <c r="G2" s="128"/>
      <c r="H2" s="745"/>
      <c r="I2" s="745"/>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48" t="s">
        <v>829</v>
      </c>
      <c r="Q7" s="748"/>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2142</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2195</v>
      </c>
      <c r="C10" s="240"/>
      <c r="D10" s="241"/>
      <c r="E10" s="241"/>
      <c r="F10" s="241"/>
      <c r="G10" s="241"/>
      <c r="H10" s="677" t="s">
        <v>2213</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2214</v>
      </c>
      <c r="C11" s="240"/>
      <c r="D11" s="241"/>
      <c r="E11" s="241"/>
      <c r="F11" s="241"/>
      <c r="G11" s="241"/>
      <c r="H11" s="677" t="s">
        <v>2199</v>
      </c>
      <c r="I11" s="678" t="s">
        <v>930</v>
      </c>
      <c r="J11" s="677" t="s">
        <v>2200</v>
      </c>
      <c r="K11" s="677" t="s">
        <v>817</v>
      </c>
      <c r="L11" s="680" t="s">
        <v>864</v>
      </c>
      <c r="M11" s="677" t="s">
        <v>2201</v>
      </c>
      <c r="N11" s="681"/>
      <c r="O11" s="677" t="s">
        <v>932</v>
      </c>
      <c r="P11" s="682"/>
      <c r="Q11" s="682" t="s">
        <v>864</v>
      </c>
      <c r="R11" s="232"/>
      <c r="S11" s="683"/>
      <c r="T11" s="677"/>
      <c r="U11" s="684"/>
      <c r="V11" s="677"/>
      <c r="W11" s="681"/>
    </row>
    <row r="12" spans="1:1006" s="224" customFormat="1" ht="13.5" customHeight="1">
      <c r="A12" s="225">
        <v>4</v>
      </c>
      <c r="B12" s="217"/>
      <c r="C12" s="217" t="s">
        <v>2215</v>
      </c>
      <c r="D12" s="241"/>
      <c r="E12" s="241"/>
      <c r="F12" s="241"/>
      <c r="G12" s="241"/>
      <c r="H12" s="677" t="s">
        <v>2203</v>
      </c>
      <c r="I12" s="694"/>
      <c r="J12" s="678" t="s">
        <v>2150</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2216</v>
      </c>
      <c r="D13" s="241"/>
      <c r="E13" s="241"/>
      <c r="F13" s="241"/>
      <c r="G13" s="241"/>
      <c r="H13" s="677" t="s">
        <v>2217</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2218</v>
      </c>
      <c r="D14" s="241"/>
      <c r="E14" s="241"/>
      <c r="F14" s="241"/>
      <c r="G14" s="241"/>
      <c r="H14" s="677" t="s">
        <v>2219</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2220</v>
      </c>
      <c r="D15" s="241"/>
      <c r="E15" s="241"/>
      <c r="F15" s="241"/>
      <c r="G15" s="241"/>
      <c r="H15" s="677" t="s">
        <v>2221</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2145</v>
      </c>
      <c r="C16" s="240"/>
      <c r="D16" s="241"/>
      <c r="E16" s="241"/>
      <c r="F16" s="241"/>
      <c r="G16" s="241"/>
      <c r="H16" s="677" t="s">
        <v>2146</v>
      </c>
      <c r="I16" s="678"/>
      <c r="J16" s="678" t="s">
        <v>2147</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2148</v>
      </c>
      <c r="D17" s="241"/>
      <c r="E17" s="241"/>
      <c r="F17" s="241"/>
      <c r="G17" s="241"/>
      <c r="H17" s="677" t="s">
        <v>2149</v>
      </c>
      <c r="I17" s="678"/>
      <c r="J17" s="678" t="s">
        <v>2150</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2151</v>
      </c>
      <c r="D18" s="241"/>
      <c r="E18" s="241"/>
      <c r="F18" s="241"/>
      <c r="G18" s="241"/>
      <c r="H18" s="255" t="s">
        <v>2152</v>
      </c>
      <c r="I18" s="678"/>
      <c r="J18" s="678" t="s">
        <v>2153</v>
      </c>
      <c r="K18" s="677" t="s">
        <v>820</v>
      </c>
      <c r="L18" s="680"/>
      <c r="M18" s="677" t="s">
        <v>863</v>
      </c>
      <c r="N18" s="681"/>
      <c r="O18" s="677"/>
      <c r="P18" s="682"/>
      <c r="Q18" s="682" t="s">
        <v>864</v>
      </c>
      <c r="R18" s="232"/>
      <c r="S18" s="683" t="s">
        <v>2154</v>
      </c>
      <c r="T18" s="677"/>
      <c r="U18" s="684"/>
      <c r="V18" s="677"/>
      <c r="W18" s="681"/>
    </row>
    <row r="19" spans="1:23" s="224" customFormat="1" ht="13.5" customHeight="1">
      <c r="A19" s="225">
        <v>12</v>
      </c>
      <c r="B19" s="217"/>
      <c r="C19" s="241" t="s">
        <v>1102</v>
      </c>
      <c r="D19" s="241"/>
      <c r="E19" s="241"/>
      <c r="F19" s="241"/>
      <c r="G19" s="241"/>
      <c r="H19" s="677" t="s">
        <v>2155</v>
      </c>
      <c r="I19" s="678"/>
      <c r="J19" s="678" t="s">
        <v>970</v>
      </c>
      <c r="K19" s="677" t="s">
        <v>820</v>
      </c>
      <c r="L19" s="680"/>
      <c r="M19" s="677" t="s">
        <v>863</v>
      </c>
      <c r="N19" s="681" t="s">
        <v>864</v>
      </c>
      <c r="O19" s="255" t="s">
        <v>2156</v>
      </c>
      <c r="P19" s="682"/>
      <c r="Q19" s="682" t="s">
        <v>864</v>
      </c>
      <c r="R19" s="232"/>
      <c r="S19" s="683"/>
      <c r="T19" s="677"/>
      <c r="U19" s="684"/>
      <c r="V19" s="677"/>
      <c r="W19" s="681"/>
    </row>
    <row r="20" spans="1:23" s="224" customFormat="1" ht="13.5" customHeight="1">
      <c r="A20" s="225">
        <v>13</v>
      </c>
      <c r="B20" s="217"/>
      <c r="C20" s="679" t="s">
        <v>2157</v>
      </c>
      <c r="D20" s="241"/>
      <c r="E20" s="241"/>
      <c r="F20" s="241"/>
      <c r="G20" s="241"/>
      <c r="H20" s="677"/>
      <c r="I20" s="678"/>
      <c r="J20" s="678" t="s">
        <v>2158</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2159</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2006</v>
      </c>
      <c r="D22" s="241"/>
      <c r="E22" s="241"/>
      <c r="F22" s="241"/>
      <c r="G22" s="241"/>
      <c r="H22" s="677" t="s">
        <v>2160</v>
      </c>
      <c r="I22" s="678"/>
      <c r="J22" s="678" t="s">
        <v>2161</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2162</v>
      </c>
      <c r="D23" s="241"/>
      <c r="E23" s="241"/>
      <c r="F23" s="241"/>
      <c r="G23" s="241"/>
      <c r="H23" s="677" t="s">
        <v>2163</v>
      </c>
      <c r="I23" s="678"/>
      <c r="J23" s="678" t="s">
        <v>2164</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2165</v>
      </c>
      <c r="D24" s="241"/>
      <c r="E24" s="241"/>
      <c r="F24" s="241"/>
      <c r="G24" s="241"/>
      <c r="H24" s="677"/>
      <c r="I24" s="678"/>
      <c r="J24" s="678" t="s">
        <v>2166</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2167</v>
      </c>
      <c r="D25" s="241"/>
      <c r="E25" s="241"/>
      <c r="F25" s="241"/>
      <c r="G25" s="241"/>
      <c r="H25" s="677" t="s">
        <v>2168</v>
      </c>
      <c r="I25" s="678"/>
      <c r="J25" s="678" t="s">
        <v>2169</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2170</v>
      </c>
      <c r="D26" s="241"/>
      <c r="E26" s="241"/>
      <c r="F26" s="241"/>
      <c r="G26" s="241"/>
      <c r="H26" s="677" t="s">
        <v>2170</v>
      </c>
      <c r="I26" s="678"/>
      <c r="J26" s="678" t="s">
        <v>2171</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2172</v>
      </c>
      <c r="D27" s="241"/>
      <c r="E27" s="241"/>
      <c r="F27" s="241"/>
      <c r="G27" s="241"/>
      <c r="H27" s="677" t="s">
        <v>2172</v>
      </c>
      <c r="I27" s="678"/>
      <c r="J27" s="678" t="s">
        <v>2173</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2174</v>
      </c>
      <c r="D28" s="241"/>
      <c r="E28" s="241"/>
      <c r="F28" s="241"/>
      <c r="G28" s="241"/>
      <c r="H28" s="677" t="s">
        <v>2175</v>
      </c>
      <c r="I28" s="678"/>
      <c r="J28" s="678" t="s">
        <v>2176</v>
      </c>
      <c r="K28" s="677" t="s">
        <v>817</v>
      </c>
      <c r="L28" s="680" t="s">
        <v>864</v>
      </c>
      <c r="M28" s="243" t="s">
        <v>2176</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2177</v>
      </c>
      <c r="I29" s="678"/>
      <c r="J29" s="678" t="s">
        <v>970</v>
      </c>
      <c r="K29" s="677" t="s">
        <v>817</v>
      </c>
      <c r="L29" s="680"/>
      <c r="M29" s="677" t="s">
        <v>863</v>
      </c>
      <c r="N29" s="681" t="s">
        <v>864</v>
      </c>
      <c r="O29" s="677" t="s">
        <v>2178</v>
      </c>
      <c r="P29" s="682"/>
      <c r="Q29" s="682" t="s">
        <v>864</v>
      </c>
      <c r="R29" s="232"/>
      <c r="S29" s="683" t="s">
        <v>2179</v>
      </c>
      <c r="T29" s="677"/>
      <c r="U29" s="684"/>
      <c r="V29" s="677"/>
      <c r="W29" s="681"/>
    </row>
    <row r="30" spans="1:23" s="224" customFormat="1" ht="13.5" customHeight="1">
      <c r="A30" s="225">
        <v>23</v>
      </c>
      <c r="B30" s="217"/>
      <c r="C30" s="241"/>
      <c r="D30" s="241" t="s">
        <v>1104</v>
      </c>
      <c r="E30" s="241"/>
      <c r="F30" s="241"/>
      <c r="G30" s="241"/>
      <c r="H30" s="677" t="s">
        <v>2180</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2181</v>
      </c>
      <c r="D31" s="241"/>
      <c r="E31" s="241"/>
      <c r="F31" s="241"/>
      <c r="G31" s="241"/>
      <c r="H31" s="677"/>
      <c r="I31" s="678"/>
      <c r="J31" s="678" t="s">
        <v>2182</v>
      </c>
      <c r="K31" s="677" t="s">
        <v>817</v>
      </c>
      <c r="L31" s="680" t="s">
        <v>864</v>
      </c>
      <c r="M31" s="243" t="s">
        <v>2182</v>
      </c>
      <c r="N31" s="681"/>
      <c r="O31" s="677"/>
      <c r="P31" s="682"/>
      <c r="Q31" s="682" t="s">
        <v>864</v>
      </c>
      <c r="R31" s="232"/>
      <c r="S31" s="683"/>
      <c r="T31" s="677"/>
      <c r="U31" s="684"/>
      <c r="V31" s="677"/>
      <c r="W31" s="681"/>
    </row>
    <row r="32" spans="1:23" s="224" customFormat="1" ht="13.5" customHeight="1">
      <c r="A32" s="225">
        <v>25</v>
      </c>
      <c r="B32" s="217"/>
      <c r="C32" s="217"/>
      <c r="D32" s="241" t="s">
        <v>2183</v>
      </c>
      <c r="E32" s="241"/>
      <c r="F32" s="241"/>
      <c r="G32" s="241"/>
      <c r="H32" s="677"/>
      <c r="I32" s="678"/>
      <c r="J32" s="678" t="s">
        <v>2150</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2184</v>
      </c>
      <c r="E33" s="241"/>
      <c r="F33" s="241"/>
      <c r="G33" s="241"/>
      <c r="H33" s="677" t="s">
        <v>2185</v>
      </c>
      <c r="I33" s="678"/>
      <c r="J33" s="678" t="s">
        <v>888</v>
      </c>
      <c r="K33" s="677" t="s">
        <v>817</v>
      </c>
      <c r="L33" s="680"/>
      <c r="M33" s="677" t="s">
        <v>863</v>
      </c>
      <c r="N33" s="681" t="s">
        <v>864</v>
      </c>
      <c r="O33" s="677" t="s">
        <v>2186</v>
      </c>
      <c r="P33" s="682"/>
      <c r="Q33" s="682" t="s">
        <v>864</v>
      </c>
      <c r="R33" s="232"/>
      <c r="S33" s="683" t="s">
        <v>2179</v>
      </c>
      <c r="T33" s="677"/>
      <c r="U33" s="684"/>
      <c r="V33" s="677"/>
      <c r="W33" s="681"/>
    </row>
    <row r="34" spans="1:1009" s="224" customFormat="1" ht="13.5" customHeight="1">
      <c r="A34" s="225">
        <v>27</v>
      </c>
      <c r="B34" s="217"/>
      <c r="C34" s="217"/>
      <c r="D34" s="241" t="s">
        <v>2187</v>
      </c>
      <c r="E34" s="241"/>
      <c r="F34" s="241"/>
      <c r="G34" s="241"/>
      <c r="H34" s="677" t="s">
        <v>2188</v>
      </c>
      <c r="I34" s="678"/>
      <c r="J34" s="678" t="s">
        <v>2189</v>
      </c>
      <c r="K34" s="677" t="s">
        <v>817</v>
      </c>
      <c r="L34" s="680"/>
      <c r="M34" s="677" t="s">
        <v>863</v>
      </c>
      <c r="N34" s="681" t="s">
        <v>864</v>
      </c>
      <c r="O34" s="677" t="s">
        <v>2190</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2191</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2192</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2193</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2194</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1">
      <formula>AND(NOT(ISBLANK($Q13)),ISBLANK(#REF!),ISBLANK($W13))</formula>
    </cfRule>
    <cfRule type="expression" dxfId="178" priority="30">
      <formula>AND($W13=1,#REF!=1)</formula>
    </cfRule>
    <cfRule type="expression" dxfId="177" priority="32">
      <formula>OR($W13="X",#REF!="X")</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2">
      <formula>$W40=1</formula>
    </cfRule>
    <cfRule type="expression" dxfId="170" priority="113">
      <formula>$V40=1</formula>
    </cfRule>
    <cfRule type="expression" dxfId="169" priority="110">
      <formula>OR($W40="X",$V40="X")</formula>
    </cfRule>
    <cfRule type="expression" dxfId="168" priority="111">
      <formula>AND($W40=1,$V40=1)</formula>
    </cfRule>
  </conditionalFormatting>
  <conditionalFormatting sqref="A9:G9 A10 C10:G10 A11:G12 A16:A38">
    <cfRule type="expression" dxfId="167" priority="115">
      <formula>AND($W9=1,#REF!=1)</formula>
    </cfRule>
    <cfRule type="expression" dxfId="166" priority="116">
      <formula>AND(NOT(ISBLANK($Q9)),ISBLANK(#REF!),ISBLANK($W9))</formula>
    </cfRule>
    <cfRule type="expression" dxfId="165" priority="117">
      <formula>OR($W9="X",#REF!="X")</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1">
      <formula>$W10=1</formula>
    </cfRule>
    <cfRule type="expression" dxfId="161" priority="4">
      <formula>AND(NOT(ISBLANK($Q10)),ISBLANK(#REF!),ISBLANK($W10))</formula>
    </cfRule>
    <cfRule type="expression" dxfId="160" priority="2">
      <formula>#REF!=1</formula>
    </cfRule>
    <cfRule type="expression" dxfId="159" priority="3">
      <formula>AND($W10=1,#REF!=1)</formula>
    </cfRule>
    <cfRule type="expression" dxfId="158" priority="5">
      <formula>OR($W10="X",#REF!="X")</formula>
    </cfRule>
  </conditionalFormatting>
  <conditionalFormatting sqref="B13:C14">
    <cfRule type="expression" dxfId="157" priority="40">
      <formula>OR($W32="X",#REF!="X")</formula>
    </cfRule>
    <cfRule type="expression" dxfId="156" priority="41">
      <formula>#REF!=1</formula>
    </cfRule>
    <cfRule type="expression" dxfId="155" priority="37">
      <formula>AND($W32=1,#REF!=1)</formula>
    </cfRule>
    <cfRule type="expression" dxfId="154" priority="38">
      <formula>$W32=1</formula>
    </cfRule>
    <cfRule type="expression" dxfId="153" priority="39">
      <formula>AND(NOT(ISBLANK($Q32)),ISBLANK(#REF!),ISBLANK($W32))</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9">
      <formula>AND(NOT(ISBLANK(#REF!)),ISBLANK(#REF!),ISBLANK(#REF!))</formula>
    </cfRule>
    <cfRule type="expression" dxfId="144" priority="1687">
      <formula>#REF!=1</formula>
    </cfRule>
    <cfRule type="expression" dxfId="143" priority="1685">
      <formula>OR(#REF!="X",#REF!="X")</formula>
    </cfRule>
    <cfRule type="expression" dxfId="142" priority="1686">
      <formula>AND(#REF!=1,#REF!=1)</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5">
      <formula>OR($W21="X",#REF!="X")</formula>
    </cfRule>
    <cfRule type="expression" dxfId="137" priority="64">
      <formula>AND(NOT(ISBLANK($Q21)),ISBLANK(#REF!),ISBLANK($W21))</formula>
    </cfRule>
    <cfRule type="expression" dxfId="136" priority="63">
      <formula>AND($W21=1,#REF!=1)</formula>
    </cfRule>
    <cfRule type="expression" dxfId="135" priority="62">
      <formula>$W21=1</formula>
    </cfRule>
  </conditionalFormatting>
  <conditionalFormatting sqref="C31:C34">
    <cfRule type="expression" dxfId="134" priority="85">
      <formula>#REF!=1</formula>
    </cfRule>
    <cfRule type="expression" dxfId="133" priority="82">
      <formula>$W31=1</formula>
    </cfRule>
    <cfRule type="expression" dxfId="132" priority="84">
      <formula>OR($W31="X",#REF!="X")</formula>
    </cfRule>
    <cfRule type="expression" dxfId="131" priority="86">
      <formula>AND($L31="X",$B31&lt;&gt;"")</formula>
    </cfRule>
    <cfRule type="expression" dxfId="130" priority="83">
      <formula>AND(NOT(ISBLANK($Q31)),ISBLANK(#REF!),ISBLANK($W31))</formula>
    </cfRule>
    <cfRule type="expression" dxfId="129" priority="81">
      <formula>AND($W31=1,#REF!=1)</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9">
      <formula>$AC13=1</formula>
    </cfRule>
    <cfRule type="expression" dxfId="114" priority="10">
      <formula>AND(NOT(ISBLANK($W13)),ISBLANK($AC13),ISBLANK($AD13))</formula>
    </cfRule>
    <cfRule type="expression" dxfId="113" priority="8">
      <formula>$AD13=1</formula>
    </cfRule>
    <cfRule type="expression" dxfId="112" priority="7">
      <formula>AND($AD13=1,$AC13=1)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48">
      <formula>AND($W35=1,#REF!=1)</formula>
    </cfRule>
    <cfRule type="expression" dxfId="108" priority="51">
      <formula>#REF!=1</formula>
    </cfRule>
    <cfRule type="expression" dxfId="107" priority="50">
      <formula>OR($W35="X",#REF!="X")</formula>
    </cfRule>
    <cfRule type="expression" dxfId="106" priority="49">
      <formula>AND(NOT(ISBLANK($Q35)),ISBLANK(#REF!),ISBLANK($W35))</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0" operator="equal">
      <formula>"1..1"</formula>
    </cfRule>
    <cfRule type="cellIs" dxfId="71" priority="22" operator="equal">
      <formula>"0..1"</formula>
    </cfRule>
    <cfRule type="cellIs" dxfId="70" priority="21" operator="equal">
      <formula>"0..n"</formula>
    </cfRule>
  </conditionalFormatting>
  <conditionalFormatting sqref="K16:K19 K38">
    <cfRule type="cellIs" dxfId="69" priority="67" operator="equal">
      <formula>"1..1"</formula>
    </cfRule>
    <cfRule type="cellIs" dxfId="68" priority="68" operator="equal">
      <formula>"0..n"</formula>
    </cfRule>
    <cfRule type="cellIs" dxfId="67"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2222</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47" t="s">
        <v>828</v>
      </c>
      <c r="M7" s="747"/>
      <c r="N7" s="747"/>
      <c r="O7" s="747"/>
      <c r="V7" s="748" t="s">
        <v>829</v>
      </c>
      <c r="W7" s="748"/>
      <c r="X7" s="748"/>
      <c r="Y7" s="748"/>
      <c r="AE7" s="747" t="s">
        <v>830</v>
      </c>
      <c r="AF7" s="74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2223</v>
      </c>
      <c r="W8" s="229" t="s">
        <v>1610</v>
      </c>
      <c r="X8" s="229" t="s">
        <v>850</v>
      </c>
      <c r="Y8" s="229" t="s">
        <v>2224</v>
      </c>
      <c r="Z8" s="230" t="s">
        <v>852</v>
      </c>
      <c r="AA8" s="235" t="s">
        <v>853</v>
      </c>
      <c r="AB8" s="235" t="s">
        <v>854</v>
      </c>
      <c r="AC8" s="236" t="s">
        <v>855</v>
      </c>
      <c r="AD8" s="235" t="s">
        <v>856</v>
      </c>
      <c r="AE8" s="235" t="s">
        <v>857</v>
      </c>
      <c r="AF8" s="237" t="s">
        <v>915</v>
      </c>
    </row>
    <row r="9" spans="1:1016" s="224" customFormat="1" ht="13.5" customHeight="1">
      <c r="A9" s="225">
        <v>1</v>
      </c>
      <c r="B9" s="525" t="s">
        <v>2225</v>
      </c>
      <c r="C9" s="520"/>
      <c r="D9" s="520"/>
      <c r="E9" s="520"/>
      <c r="F9" s="520"/>
      <c r="G9" s="520"/>
      <c r="H9" s="695"/>
      <c r="I9" s="521"/>
      <c r="J9" s="677"/>
      <c r="K9" s="678" t="s">
        <v>1790</v>
      </c>
      <c r="L9" s="677"/>
      <c r="M9" s="677"/>
      <c r="N9" s="677"/>
      <c r="O9" s="677"/>
      <c r="P9" s="680"/>
      <c r="Q9" s="677" t="s">
        <v>820</v>
      </c>
      <c r="R9" s="681" t="s">
        <v>864</v>
      </c>
      <c r="S9" s="243" t="s">
        <v>1790</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2226</v>
      </c>
      <c r="D10" s="241"/>
      <c r="E10" s="241"/>
      <c r="F10" s="241"/>
      <c r="G10" s="241"/>
      <c r="H10" s="677" t="s">
        <v>2227</v>
      </c>
      <c r="I10" s="678" t="s">
        <v>1341</v>
      </c>
      <c r="J10" s="677"/>
      <c r="K10" s="678" t="s">
        <v>2228</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2229</v>
      </c>
      <c r="D11" s="241"/>
      <c r="E11" s="241"/>
      <c r="F11" s="241"/>
      <c r="G11" s="241"/>
      <c r="H11" s="677" t="s">
        <v>2230</v>
      </c>
      <c r="I11" s="678" t="s">
        <v>2231</v>
      </c>
      <c r="J11" s="677"/>
      <c r="K11" s="678" t="s">
        <v>2232</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2233</v>
      </c>
      <c r="D12" s="241"/>
      <c r="E12" s="241"/>
      <c r="F12" s="241"/>
      <c r="G12" s="241"/>
      <c r="H12" s="677" t="s">
        <v>2234</v>
      </c>
      <c r="I12" s="678" t="s">
        <v>930</v>
      </c>
      <c r="J12" s="677"/>
      <c r="K12" s="678" t="s">
        <v>2235</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2236</v>
      </c>
      <c r="D13" s="241"/>
      <c r="E13" s="241"/>
      <c r="F13" s="241"/>
      <c r="G13" s="241"/>
      <c r="H13" s="677" t="s">
        <v>2234</v>
      </c>
      <c r="I13" s="678" t="s">
        <v>930</v>
      </c>
      <c r="J13" s="677"/>
      <c r="K13" s="678" t="s">
        <v>2237</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2238</v>
      </c>
      <c r="D14" s="679"/>
      <c r="E14" s="241"/>
      <c r="F14" s="241"/>
      <c r="G14" s="241"/>
      <c r="H14" s="679" t="s">
        <v>2239</v>
      </c>
      <c r="I14" s="678"/>
      <c r="J14" s="677"/>
      <c r="K14" s="678" t="s">
        <v>2240</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2241</v>
      </c>
      <c r="D15" s="679"/>
      <c r="E15" s="241"/>
      <c r="F15" s="241"/>
      <c r="G15" s="241"/>
      <c r="H15" s="679" t="s">
        <v>2242</v>
      </c>
      <c r="I15" s="678"/>
      <c r="J15" s="677"/>
      <c r="K15" s="678" t="s">
        <v>2243</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2244</v>
      </c>
      <c r="D16" s="241"/>
      <c r="E16" s="241"/>
      <c r="F16" s="241"/>
      <c r="G16" s="241"/>
      <c r="H16" s="677" t="s">
        <v>2245</v>
      </c>
      <c r="I16" s="678"/>
      <c r="J16" s="677"/>
      <c r="K16" s="678" t="s">
        <v>2246</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2247</v>
      </c>
      <c r="D17" s="513"/>
      <c r="E17" s="513"/>
      <c r="F17" s="513"/>
      <c r="G17" s="513"/>
      <c r="H17" s="385" t="s">
        <v>2248</v>
      </c>
      <c r="I17" s="514" t="s">
        <v>2249</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2250</v>
      </c>
      <c r="D18" s="522"/>
      <c r="E18" s="522"/>
      <c r="F18" s="522"/>
      <c r="G18" s="522"/>
      <c r="H18" s="695"/>
      <c r="I18" s="696"/>
      <c r="J18" s="677"/>
      <c r="K18" s="678"/>
      <c r="L18" s="677"/>
      <c r="M18" s="677"/>
      <c r="N18" s="677"/>
      <c r="O18" s="677"/>
      <c r="P18" s="680"/>
      <c r="Q18" s="677" t="s">
        <v>820</v>
      </c>
      <c r="R18" s="518" t="s">
        <v>864</v>
      </c>
      <c r="S18" s="524" t="s">
        <v>2251</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2252</v>
      </c>
      <c r="E19" s="513"/>
      <c r="F19" s="513"/>
      <c r="G19" s="513"/>
      <c r="H19" s="385" t="s">
        <v>2253</v>
      </c>
      <c r="I19" s="514" t="s">
        <v>2254</v>
      </c>
      <c r="J19" s="385"/>
      <c r="K19" s="514" t="s">
        <v>2255</v>
      </c>
      <c r="L19" s="385"/>
      <c r="M19" s="385"/>
      <c r="N19" s="385"/>
      <c r="O19" s="385"/>
      <c r="P19" s="515"/>
      <c r="Q19" s="385" t="s">
        <v>820</v>
      </c>
      <c r="R19" s="518"/>
      <c r="S19" s="385" t="s">
        <v>2256</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2257</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2258</v>
      </c>
      <c r="C21" s="522"/>
      <c r="D21" s="522"/>
      <c r="E21" s="522"/>
      <c r="F21" s="522"/>
      <c r="G21" s="522"/>
      <c r="H21" s="695"/>
      <c r="I21" s="696"/>
      <c r="J21" s="677"/>
      <c r="K21" s="678" t="s">
        <v>2259</v>
      </c>
      <c r="L21" s="677"/>
      <c r="M21" s="677"/>
      <c r="N21" s="677"/>
      <c r="O21" s="677"/>
      <c r="P21" s="680"/>
      <c r="Q21" s="677" t="s">
        <v>820</v>
      </c>
      <c r="R21" s="681" t="s">
        <v>864</v>
      </c>
      <c r="S21" s="243" t="s">
        <v>2259</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2260</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2261</v>
      </c>
      <c r="I23" s="678" t="s">
        <v>2262</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2263</v>
      </c>
      <c r="E24" s="241"/>
      <c r="F24" s="241"/>
      <c r="G24" s="241"/>
      <c r="H24" s="677" t="s">
        <v>2264</v>
      </c>
      <c r="I24" s="678" t="s">
        <v>2265</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2266</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2267</v>
      </c>
      <c r="I27" s="678" t="s">
        <v>2268</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2263</v>
      </c>
      <c r="E28" s="241"/>
      <c r="F28" s="241"/>
      <c r="G28" s="241"/>
      <c r="H28" s="677" t="s">
        <v>2269</v>
      </c>
      <c r="I28" s="678" t="s">
        <v>2270</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2271</v>
      </c>
      <c r="D30" s="241"/>
      <c r="E30" s="241"/>
      <c r="F30" s="241"/>
      <c r="G30" s="241"/>
      <c r="H30" s="269" t="s">
        <v>2272</v>
      </c>
      <c r="I30" s="678" t="s">
        <v>2273</v>
      </c>
      <c r="J30" s="677"/>
      <c r="K30" s="678" t="s">
        <v>2274</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2275</v>
      </c>
      <c r="D32" s="241"/>
      <c r="E32" s="241"/>
      <c r="F32" s="241"/>
      <c r="G32" s="241"/>
      <c r="H32" s="677" t="s">
        <v>2276</v>
      </c>
      <c r="I32" s="678" t="s">
        <v>2277</v>
      </c>
      <c r="J32" s="677"/>
      <c r="K32" s="678" t="s">
        <v>2278</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2279</v>
      </c>
      <c r="D34" s="241"/>
      <c r="E34" s="241"/>
      <c r="F34" s="241"/>
      <c r="G34" s="241"/>
      <c r="H34" s="677" t="s">
        <v>2280</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2281</v>
      </c>
      <c r="D35" s="241"/>
      <c r="E35" s="241"/>
      <c r="F35" s="241"/>
      <c r="G35" s="241"/>
      <c r="H35" s="677" t="s">
        <v>2282</v>
      </c>
      <c r="I35" s="678" t="s">
        <v>2283</v>
      </c>
      <c r="J35" s="677"/>
      <c r="K35" s="678" t="s">
        <v>2284</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2285</v>
      </c>
      <c r="D36" s="522"/>
      <c r="E36" s="522"/>
      <c r="F36" s="522"/>
      <c r="G36" s="522"/>
      <c r="H36" s="695"/>
      <c r="I36" s="696"/>
      <c r="J36" s="677"/>
      <c r="K36" s="678" t="s">
        <v>2286</v>
      </c>
      <c r="L36" s="677"/>
      <c r="M36" s="677"/>
      <c r="N36" s="677"/>
      <c r="O36" s="677"/>
      <c r="P36" s="680"/>
      <c r="Q36" s="677" t="s">
        <v>817</v>
      </c>
      <c r="R36" s="681" t="s">
        <v>864</v>
      </c>
      <c r="S36" s="378" t="s">
        <v>2286</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2287</v>
      </c>
      <c r="E37" s="241"/>
      <c r="F37" s="241"/>
      <c r="G37" s="241"/>
      <c r="H37" s="677" t="s">
        <v>2288</v>
      </c>
      <c r="I37" s="678">
        <v>92300</v>
      </c>
      <c r="J37" s="677"/>
      <c r="K37" s="678" t="s">
        <v>2289</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2290</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2291</v>
      </c>
      <c r="C39" s="522"/>
      <c r="D39" s="522"/>
      <c r="E39" s="522"/>
      <c r="F39" s="522"/>
      <c r="G39" s="522"/>
      <c r="H39" s="695"/>
      <c r="I39" s="696"/>
      <c r="J39" s="677"/>
      <c r="K39" s="678" t="s">
        <v>2292</v>
      </c>
      <c r="L39" s="677"/>
      <c r="M39" s="677"/>
      <c r="N39" s="677"/>
      <c r="O39" s="677"/>
      <c r="P39" s="680"/>
      <c r="Q39" s="677" t="s">
        <v>820</v>
      </c>
      <c r="R39" s="681" t="s">
        <v>864</v>
      </c>
      <c r="S39" s="243" t="s">
        <v>2292</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2293</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2294</v>
      </c>
      <c r="E41" s="241"/>
      <c r="F41" s="241"/>
      <c r="G41" s="241"/>
      <c r="H41" s="677" t="s">
        <v>2295</v>
      </c>
      <c r="I41" s="678" t="s">
        <v>2296</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2297</v>
      </c>
      <c r="E42" s="241"/>
      <c r="F42" s="241"/>
      <c r="G42" s="241"/>
      <c r="H42" s="677" t="s">
        <v>2298</v>
      </c>
      <c r="I42" s="678"/>
      <c r="J42" s="677"/>
      <c r="K42" s="678" t="s">
        <v>2299</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2300</v>
      </c>
      <c r="E43" s="241"/>
      <c r="F43" s="241"/>
      <c r="G43" s="241"/>
      <c r="H43" s="677" t="s">
        <v>2301</v>
      </c>
      <c r="I43" s="678"/>
      <c r="J43" s="677"/>
      <c r="K43" s="678" t="s">
        <v>2302</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2303</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2304</v>
      </c>
      <c r="I45" s="678">
        <v>92300</v>
      </c>
      <c r="J45" s="677"/>
      <c r="K45" s="678" t="s">
        <v>2289</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2290</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2305</v>
      </c>
      <c r="D47" s="241"/>
      <c r="E47" s="241"/>
      <c r="F47" s="241"/>
      <c r="G47" s="241"/>
      <c r="H47" s="385" t="s">
        <v>2306</v>
      </c>
      <c r="I47" s="678"/>
      <c r="J47" s="677"/>
      <c r="K47" s="678" t="s">
        <v>2176</v>
      </c>
      <c r="L47" s="677"/>
      <c r="M47" s="677"/>
      <c r="N47" s="677"/>
      <c r="O47" s="677"/>
      <c r="P47" s="680"/>
      <c r="Q47" s="677" t="s">
        <v>820</v>
      </c>
      <c r="R47" s="681" t="s">
        <v>864</v>
      </c>
      <c r="S47" s="243" t="s">
        <v>2176</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2307</v>
      </c>
      <c r="E48" s="241"/>
      <c r="F48" s="241"/>
      <c r="G48" s="241"/>
      <c r="H48" s="677" t="s">
        <v>2308</v>
      </c>
      <c r="I48" s="678" t="s">
        <v>774</v>
      </c>
      <c r="J48" s="677"/>
      <c r="K48" s="678" t="s">
        <v>2309</v>
      </c>
      <c r="L48" s="677"/>
      <c r="M48" s="677"/>
      <c r="N48" s="677"/>
      <c r="O48" s="677"/>
      <c r="P48" s="680"/>
      <c r="Q48" s="677" t="s">
        <v>820</v>
      </c>
      <c r="R48" s="681"/>
      <c r="S48" s="677" t="s">
        <v>2256</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2310</v>
      </c>
      <c r="E49" s="241"/>
      <c r="F49" s="241"/>
      <c r="G49" s="241"/>
      <c r="H49" s="677" t="s">
        <v>2311</v>
      </c>
      <c r="I49" s="678" t="s">
        <v>770</v>
      </c>
      <c r="J49" s="677"/>
      <c r="K49" s="678" t="s">
        <v>2312</v>
      </c>
      <c r="L49" s="677"/>
      <c r="M49" s="677"/>
      <c r="N49" s="677"/>
      <c r="O49" s="677"/>
      <c r="P49" s="680"/>
      <c r="Q49" s="677" t="s">
        <v>820</v>
      </c>
      <c r="R49" s="681"/>
      <c r="S49" s="677" t="s">
        <v>2256</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2313</v>
      </c>
      <c r="E50" s="241"/>
      <c r="F50" s="241"/>
      <c r="G50" s="241"/>
      <c r="H50" s="677" t="s">
        <v>2314</v>
      </c>
      <c r="I50" s="678" t="s">
        <v>774</v>
      </c>
      <c r="J50" s="677"/>
      <c r="K50" s="678" t="s">
        <v>2315</v>
      </c>
      <c r="L50" s="677"/>
      <c r="M50" s="677"/>
      <c r="N50" s="677"/>
      <c r="O50" s="677"/>
      <c r="P50" s="680"/>
      <c r="Q50" s="677" t="s">
        <v>820</v>
      </c>
      <c r="R50" s="681"/>
      <c r="S50" s="677" t="s">
        <v>2256</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2316</v>
      </c>
      <c r="D51" s="241"/>
      <c r="E51" s="241"/>
      <c r="F51" s="241"/>
      <c r="G51" s="241"/>
      <c r="H51" s="677" t="s">
        <v>2317</v>
      </c>
      <c r="I51" s="678" t="s">
        <v>2318</v>
      </c>
      <c r="J51" s="677"/>
      <c r="K51" s="678" t="s">
        <v>2319</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2320</v>
      </c>
      <c r="D52" s="241"/>
      <c r="E52" s="241"/>
      <c r="F52" s="241"/>
      <c r="G52" s="241"/>
      <c r="H52" s="677" t="s">
        <v>2321</v>
      </c>
      <c r="I52" s="678" t="s">
        <v>2322</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2323</v>
      </c>
      <c r="D53" s="241"/>
      <c r="E53" s="241"/>
      <c r="F53" s="241"/>
      <c r="G53" s="241"/>
      <c r="H53" s="677" t="s">
        <v>2321</v>
      </c>
      <c r="I53" s="678" t="s">
        <v>2324</v>
      </c>
      <c r="J53" s="677"/>
      <c r="K53" s="678" t="s">
        <v>2325</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2326</v>
      </c>
      <c r="D54" s="522"/>
      <c r="E54" s="522"/>
      <c r="F54" s="522"/>
      <c r="G54" s="522"/>
      <c r="H54" s="695"/>
      <c r="I54" s="696"/>
      <c r="J54" s="677"/>
      <c r="K54" s="678" t="s">
        <v>2327</v>
      </c>
      <c r="L54" s="677"/>
      <c r="M54" s="677"/>
      <c r="N54" s="677"/>
      <c r="O54" s="677"/>
      <c r="P54" s="680"/>
      <c r="Q54" s="677" t="s">
        <v>817</v>
      </c>
      <c r="R54" s="681" t="s">
        <v>864</v>
      </c>
      <c r="S54" s="243" t="s">
        <v>2328</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2329</v>
      </c>
      <c r="E55" s="241"/>
      <c r="F55" s="241"/>
      <c r="G55" s="241"/>
      <c r="H55" s="677" t="s">
        <v>2234</v>
      </c>
      <c r="I55" s="678" t="s">
        <v>930</v>
      </c>
      <c r="J55" s="677"/>
      <c r="K55" s="678" t="s">
        <v>2330</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2331</v>
      </c>
      <c r="E56" s="241"/>
      <c r="F56" s="241"/>
      <c r="G56" s="241"/>
      <c r="H56" s="677" t="s">
        <v>2234</v>
      </c>
      <c r="I56" s="678" t="s">
        <v>930</v>
      </c>
      <c r="J56" s="677"/>
      <c r="K56" s="678" t="s">
        <v>2332</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2333</v>
      </c>
      <c r="E57" s="241"/>
      <c r="F57" s="241"/>
      <c r="G57" s="241"/>
      <c r="H57" s="677" t="s">
        <v>2234</v>
      </c>
      <c r="I57" s="678" t="s">
        <v>930</v>
      </c>
      <c r="J57" s="677"/>
      <c r="K57" s="678" t="s">
        <v>2334</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2335</v>
      </c>
      <c r="E58" s="241"/>
      <c r="F58" s="241"/>
      <c r="G58" s="241"/>
      <c r="H58" s="677" t="s">
        <v>2234</v>
      </c>
      <c r="I58" s="678" t="s">
        <v>930</v>
      </c>
      <c r="J58" s="677"/>
      <c r="K58" s="678" t="s">
        <v>2336</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2337</v>
      </c>
      <c r="E59" s="241"/>
      <c r="F59" s="241"/>
      <c r="G59" s="241"/>
      <c r="H59" s="677" t="s">
        <v>2234</v>
      </c>
      <c r="I59" s="678" t="s">
        <v>930</v>
      </c>
      <c r="J59" s="677"/>
      <c r="K59" s="678" t="s">
        <v>2338</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2339</v>
      </c>
      <c r="E60" s="241"/>
      <c r="F60" s="241"/>
      <c r="G60" s="241"/>
      <c r="H60" s="677" t="s">
        <v>2234</v>
      </c>
      <c r="I60" s="678" t="s">
        <v>930</v>
      </c>
      <c r="J60" s="677"/>
      <c r="K60" s="678" t="s">
        <v>2340</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2341</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1680</v>
      </c>
      <c r="D62" s="679"/>
      <c r="E62" s="241"/>
      <c r="F62" s="241"/>
      <c r="G62" s="241"/>
      <c r="H62" s="677" t="s">
        <v>2342</v>
      </c>
      <c r="I62" s="678" t="s">
        <v>2343</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2344</v>
      </c>
      <c r="E64" s="241"/>
      <c r="F64" s="241"/>
      <c r="G64" s="241"/>
      <c r="H64" s="677" t="s">
        <v>2345</v>
      </c>
      <c r="I64" s="678" t="s">
        <v>1282</v>
      </c>
      <c r="J64" s="677"/>
      <c r="K64" s="678" t="s">
        <v>2346</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2347</v>
      </c>
      <c r="E65" s="241"/>
      <c r="F65" s="241"/>
      <c r="G65" s="241"/>
      <c r="H65" s="677" t="s">
        <v>2348</v>
      </c>
      <c r="I65" s="678"/>
      <c r="J65" s="677"/>
      <c r="K65" s="678" t="s">
        <v>2349</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2350</v>
      </c>
      <c r="E66" s="241"/>
      <c r="F66" s="241"/>
      <c r="G66" s="241"/>
      <c r="H66" s="677" t="s">
        <v>2351</v>
      </c>
      <c r="I66" s="678"/>
      <c r="J66" s="677"/>
      <c r="K66" s="678" t="s">
        <v>2352</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2353</v>
      </c>
      <c r="E67" s="241"/>
      <c r="F67" s="241"/>
      <c r="G67" s="241"/>
      <c r="H67" s="241" t="s">
        <v>2354</v>
      </c>
      <c r="I67" s="678"/>
      <c r="J67" s="677"/>
      <c r="K67" s="678" t="s">
        <v>2355</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2356</v>
      </c>
      <c r="E68" s="513"/>
      <c r="F68" s="513"/>
      <c r="G68" s="513"/>
      <c r="H68" s="513" t="s">
        <v>2357</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2358</v>
      </c>
      <c r="E69" s="513"/>
      <c r="F69" s="513"/>
      <c r="G69" s="513"/>
      <c r="H69" s="513" t="s">
        <v>2359</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2360</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2361</v>
      </c>
      <c r="E71" s="241"/>
      <c r="F71" s="241"/>
      <c r="G71" s="241"/>
      <c r="H71" s="677" t="s">
        <v>2362</v>
      </c>
      <c r="I71" s="678" t="s">
        <v>2363</v>
      </c>
      <c r="J71" s="677"/>
      <c r="K71" s="678" t="s">
        <v>2364</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2365</v>
      </c>
      <c r="E72" s="241"/>
      <c r="F72" s="241"/>
      <c r="G72" s="241"/>
      <c r="H72" s="677" t="s">
        <v>2366</v>
      </c>
      <c r="I72" s="678" t="s">
        <v>1671</v>
      </c>
      <c r="J72" s="677"/>
      <c r="K72" s="678" t="s">
        <v>1672</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2367</v>
      </c>
      <c r="E73" s="241"/>
      <c r="F73" s="241"/>
      <c r="G73" s="241"/>
      <c r="H73" s="269" t="s">
        <v>2368</v>
      </c>
      <c r="I73" s="678" t="s">
        <v>2273</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5" type="noConversion"/>
  <conditionalFormatting sqref="A75:F76 A96:F936">
    <cfRule type="expression" dxfId="66" priority="244">
      <formula>$AD75=1</formula>
    </cfRule>
    <cfRule type="expression" dxfId="65" priority="243">
      <formula>$AF75=1</formula>
    </cfRule>
    <cfRule type="expression" dxfId="64" priority="242">
      <formula>AND($AF75=1,$AD75=1)</formula>
    </cfRule>
    <cfRule type="expression" dxfId="63" priority="241">
      <formula>OR($AF75="X",$AD75="X")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10" operator="equal">
      <formula>"0..1"</formula>
    </cfRule>
    <cfRule type="cellIs" dxfId="60" priority="108" operator="equal">
      <formula>"1..1"</formula>
    </cfRule>
    <cfRule type="cellIs" dxfId="59" priority="109" operator="equal">
      <formula>"0..n"</formula>
    </cfRule>
  </conditionalFormatting>
  <conditionalFormatting sqref="T9:T11">
    <cfRule type="cellIs" dxfId="58" priority="113" operator="equal">
      <formula>"0..1"</formula>
    </cfRule>
    <cfRule type="cellIs" dxfId="57" priority="112" operator="equal">
      <formula>"0..n"</formula>
    </cfRule>
    <cfRule type="cellIs" dxfId="56" priority="111" operator="equal">
      <formula>"1..1"</formula>
    </cfRule>
  </conditionalFormatting>
  <conditionalFormatting sqref="T19:T20">
    <cfRule type="cellIs" dxfId="55" priority="66" operator="equal">
      <formula>"0..1"</formula>
    </cfRule>
    <cfRule type="cellIs" dxfId="54" priority="65" operator="equal">
      <formula>"0..n"</formula>
    </cfRule>
    <cfRule type="cellIs" dxfId="5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2369</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7" t="s">
        <v>828</v>
      </c>
      <c r="M7" s="747"/>
      <c r="N7" s="747"/>
      <c r="O7" s="747"/>
      <c r="V7" s="748" t="s">
        <v>829</v>
      </c>
      <c r="W7" s="748"/>
      <c r="X7" s="748"/>
      <c r="AC7" s="747" t="s">
        <v>830</v>
      </c>
      <c r="AD7" s="74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1610</v>
      </c>
      <c r="X8" s="229" t="s">
        <v>2370</v>
      </c>
      <c r="Y8" s="235" t="s">
        <v>853</v>
      </c>
      <c r="Z8" s="235" t="s">
        <v>854</v>
      </c>
      <c r="AA8" s="236" t="s">
        <v>855</v>
      </c>
      <c r="AB8" s="235" t="s">
        <v>856</v>
      </c>
      <c r="AC8" s="235" t="s">
        <v>857</v>
      </c>
      <c r="AD8" s="237" t="s">
        <v>915</v>
      </c>
    </row>
    <row r="9" spans="1:1014" s="224" customFormat="1" ht="13.5" customHeight="1">
      <c r="A9" s="225">
        <v>1</v>
      </c>
      <c r="B9" s="217" t="s">
        <v>2371</v>
      </c>
      <c r="C9" s="219"/>
      <c r="D9" s="679"/>
      <c r="E9" s="679"/>
      <c r="F9" s="679"/>
      <c r="G9" s="679"/>
      <c r="H9" s="677" t="s">
        <v>950</v>
      </c>
      <c r="I9" s="316" t="s">
        <v>1727</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2372</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2373</v>
      </c>
      <c r="D13" s="241"/>
      <c r="E13" s="241"/>
      <c r="F13" s="241"/>
      <c r="G13" s="241"/>
      <c r="H13" s="677"/>
      <c r="I13" s="678"/>
      <c r="J13" s="677"/>
      <c r="K13" s="678" t="s">
        <v>2374</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2375</v>
      </c>
      <c r="D14" s="241"/>
      <c r="E14" s="241"/>
      <c r="F14" s="241"/>
      <c r="G14" s="241"/>
      <c r="H14" s="677"/>
      <c r="I14" s="678"/>
      <c r="J14" s="677"/>
      <c r="K14" s="678" t="s">
        <v>2376</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2377</v>
      </c>
      <c r="D15" s="241"/>
      <c r="E15" s="241"/>
      <c r="F15" s="241"/>
      <c r="G15" s="241"/>
      <c r="H15" s="677"/>
      <c r="I15" s="678"/>
      <c r="J15" s="677"/>
      <c r="K15" s="678" t="s">
        <v>2378</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2379</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2380</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2381</v>
      </c>
      <c r="I18" s="677" t="s">
        <v>2382</v>
      </c>
      <c r="J18" s="677"/>
      <c r="K18" s="678" t="s">
        <v>2383</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2384</v>
      </c>
      <c r="D19" s="241"/>
      <c r="E19" s="241"/>
      <c r="F19" s="241"/>
      <c r="G19" s="241"/>
      <c r="H19" s="677"/>
      <c r="I19" s="677" t="s">
        <v>2385</v>
      </c>
      <c r="J19" s="677"/>
      <c r="K19" s="678" t="s">
        <v>2386</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2387</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2388</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2389</v>
      </c>
      <c r="D23" s="241"/>
      <c r="E23" s="241"/>
      <c r="F23" s="241"/>
      <c r="G23" s="241"/>
      <c r="H23" s="677" t="s">
        <v>2390</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2279</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2391</v>
      </c>
      <c r="D25" s="241"/>
      <c r="E25" s="241"/>
      <c r="F25" s="241"/>
      <c r="G25" s="241"/>
      <c r="H25" s="677" t="s">
        <v>2392</v>
      </c>
      <c r="I25" s="678" t="s">
        <v>1282</v>
      </c>
      <c r="J25" s="677"/>
      <c r="K25" s="678" t="s">
        <v>2393</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2285</v>
      </c>
      <c r="D26" s="528"/>
      <c r="E26" s="528"/>
      <c r="F26" s="528"/>
      <c r="G26" s="528"/>
      <c r="H26" s="699"/>
      <c r="I26" s="700"/>
      <c r="J26" s="699"/>
      <c r="K26" s="678" t="s">
        <v>2286</v>
      </c>
      <c r="L26" s="677"/>
      <c r="M26" s="677"/>
      <c r="N26" s="677"/>
      <c r="O26" s="677"/>
      <c r="P26" s="680"/>
      <c r="Q26" s="677" t="s">
        <v>817</v>
      </c>
      <c r="R26" s="681" t="s">
        <v>864</v>
      </c>
      <c r="S26" s="378" t="s">
        <v>2286</v>
      </c>
      <c r="T26" s="681"/>
      <c r="U26" s="677"/>
      <c r="V26" s="682"/>
      <c r="W26" s="682" t="s">
        <v>864</v>
      </c>
      <c r="X26" s="682"/>
      <c r="Y26" s="683"/>
      <c r="Z26" s="677"/>
      <c r="AA26" s="684"/>
      <c r="AB26" s="677"/>
      <c r="AC26" s="681"/>
      <c r="AD26" s="681"/>
    </row>
    <row r="27" spans="1:30" s="224" customFormat="1" ht="13.5" customHeight="1">
      <c r="A27" s="225">
        <v>19</v>
      </c>
      <c r="B27" s="216"/>
      <c r="C27" s="679"/>
      <c r="D27" s="241" t="s">
        <v>2287</v>
      </c>
      <c r="E27" s="241"/>
      <c r="F27" s="241"/>
      <c r="G27" s="241"/>
      <c r="H27" s="677" t="s">
        <v>2288</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2290</v>
      </c>
      <c r="J28" s="677"/>
      <c r="K28" s="678" t="s">
        <v>2289</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2293</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2394</v>
      </c>
      <c r="C41" s="529"/>
      <c r="D41" s="528"/>
      <c r="E41" s="528"/>
      <c r="F41" s="528"/>
      <c r="G41" s="528"/>
      <c r="H41" s="699"/>
      <c r="I41" s="700"/>
      <c r="J41" s="699"/>
      <c r="K41" s="678" t="s">
        <v>2395</v>
      </c>
      <c r="L41" s="677"/>
      <c r="M41" s="677"/>
      <c r="N41" s="677"/>
      <c r="O41" s="677"/>
      <c r="P41" s="680"/>
      <c r="Q41" s="677" t="s">
        <v>820</v>
      </c>
      <c r="R41" s="681" t="s">
        <v>864</v>
      </c>
      <c r="S41" s="378" t="s">
        <v>2395</v>
      </c>
      <c r="T41" s="681"/>
      <c r="U41" s="677"/>
      <c r="V41" s="682" t="s">
        <v>2396</v>
      </c>
      <c r="W41" s="682" t="s">
        <v>864</v>
      </c>
      <c r="X41" s="682"/>
      <c r="Y41" s="683"/>
      <c r="Z41" s="677"/>
      <c r="AA41" s="684"/>
      <c r="AB41" s="677"/>
      <c r="AC41" s="681"/>
      <c r="AD41" s="681"/>
    </row>
    <row r="42" spans="1:30" ht="15" customHeight="1">
      <c r="A42" s="225">
        <v>34</v>
      </c>
      <c r="B42" s="217"/>
      <c r="C42" s="262" t="s">
        <v>2397</v>
      </c>
      <c r="D42" s="529"/>
      <c r="E42" s="528"/>
      <c r="F42" s="528"/>
      <c r="G42" s="528"/>
      <c r="H42" s="699"/>
      <c r="I42" s="700"/>
      <c r="J42" s="699"/>
      <c r="K42" s="678" t="s">
        <v>2398</v>
      </c>
      <c r="L42" s="677"/>
      <c r="M42" s="677"/>
      <c r="N42" s="677"/>
      <c r="O42" s="677"/>
      <c r="P42" s="680"/>
      <c r="Q42" s="677" t="s">
        <v>817</v>
      </c>
      <c r="R42" s="681" t="s">
        <v>864</v>
      </c>
      <c r="S42" s="378" t="s">
        <v>2399</v>
      </c>
      <c r="T42" s="681"/>
      <c r="U42" s="677"/>
      <c r="V42" s="682" t="s">
        <v>2396</v>
      </c>
      <c r="W42" s="682" t="s">
        <v>864</v>
      </c>
      <c r="X42" s="682"/>
      <c r="Y42" s="683"/>
      <c r="Z42" s="677"/>
      <c r="AA42" s="684"/>
      <c r="AB42" s="677"/>
      <c r="AC42" s="681"/>
      <c r="AD42" s="681"/>
    </row>
    <row r="43" spans="1:30" ht="15" customHeight="1">
      <c r="A43" s="225">
        <v>35</v>
      </c>
      <c r="B43" s="217"/>
      <c r="C43" s="219"/>
      <c r="D43" s="219" t="s">
        <v>1534</v>
      </c>
      <c r="E43" s="241"/>
      <c r="F43" s="241"/>
      <c r="G43" s="241"/>
      <c r="H43" s="677" t="s">
        <v>2400</v>
      </c>
      <c r="I43" s="678"/>
      <c r="J43" s="677"/>
      <c r="K43" s="678" t="s">
        <v>1536</v>
      </c>
      <c r="L43" s="677"/>
      <c r="M43" s="677"/>
      <c r="N43" s="677"/>
      <c r="O43" s="677"/>
      <c r="P43" s="680"/>
      <c r="Q43" s="677" t="s">
        <v>817</v>
      </c>
      <c r="R43" s="681"/>
      <c r="S43" s="677" t="s">
        <v>863</v>
      </c>
      <c r="T43" s="681"/>
      <c r="U43" s="677"/>
      <c r="V43" s="682" t="s">
        <v>2396</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2396</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2396</v>
      </c>
      <c r="W45" s="682" t="s">
        <v>864</v>
      </c>
      <c r="X45" s="682"/>
      <c r="Y45" s="683"/>
      <c r="Z45" s="677"/>
      <c r="AA45" s="684"/>
      <c r="AB45" s="677"/>
      <c r="AC45" s="681"/>
      <c r="AD45" s="681"/>
    </row>
    <row r="46" spans="1:30" ht="15" customHeight="1">
      <c r="A46" s="225">
        <v>38</v>
      </c>
      <c r="B46" s="217"/>
      <c r="C46" s="219"/>
      <c r="D46" s="241" t="s">
        <v>2401</v>
      </c>
      <c r="E46" s="241"/>
      <c r="F46" s="241"/>
      <c r="G46" s="241"/>
      <c r="H46" s="677" t="s">
        <v>2402</v>
      </c>
      <c r="I46" s="678"/>
      <c r="J46" s="677"/>
      <c r="K46" s="678" t="s">
        <v>2403</v>
      </c>
      <c r="L46" s="677"/>
      <c r="M46" s="677"/>
      <c r="N46" s="677"/>
      <c r="O46" s="677"/>
      <c r="P46" s="680"/>
      <c r="Q46" s="677" t="s">
        <v>817</v>
      </c>
      <c r="R46" s="681"/>
      <c r="S46" s="677" t="s">
        <v>863</v>
      </c>
      <c r="T46" s="681"/>
      <c r="U46" s="677"/>
      <c r="V46" s="682" t="s">
        <v>2396</v>
      </c>
      <c r="W46" s="682" t="s">
        <v>864</v>
      </c>
      <c r="X46" s="682"/>
      <c r="Y46" s="683"/>
      <c r="Z46" s="677"/>
      <c r="AA46" s="684"/>
      <c r="AB46" s="677"/>
      <c r="AC46" s="681"/>
      <c r="AD46" s="681"/>
    </row>
    <row r="47" spans="1:30" ht="15" customHeight="1">
      <c r="A47" s="225">
        <v>39</v>
      </c>
      <c r="B47" s="217"/>
      <c r="C47" s="262" t="s">
        <v>2404</v>
      </c>
      <c r="D47" s="528"/>
      <c r="E47" s="528"/>
      <c r="F47" s="528"/>
      <c r="G47" s="528"/>
      <c r="H47" s="699"/>
      <c r="I47" s="700"/>
      <c r="J47" s="699"/>
      <c r="K47" s="678" t="s">
        <v>2405</v>
      </c>
      <c r="L47" s="677"/>
      <c r="M47" s="677"/>
      <c r="N47" s="677"/>
      <c r="O47" s="677"/>
      <c r="P47" s="680"/>
      <c r="Q47" s="677" t="s">
        <v>817</v>
      </c>
      <c r="R47" s="681"/>
      <c r="S47" s="378" t="s">
        <v>2405</v>
      </c>
      <c r="T47" s="681"/>
      <c r="U47" s="677"/>
      <c r="V47" s="682" t="s">
        <v>864</v>
      </c>
      <c r="W47" s="682" t="s">
        <v>864</v>
      </c>
      <c r="X47" s="682"/>
      <c r="Y47" s="683"/>
      <c r="Z47" s="677"/>
      <c r="AA47" s="684"/>
      <c r="AB47" s="677"/>
      <c r="AC47" s="681"/>
      <c r="AD47" s="681"/>
    </row>
    <row r="48" spans="1:30" ht="15" customHeight="1">
      <c r="A48" s="225">
        <v>40</v>
      </c>
      <c r="B48" s="217"/>
      <c r="C48" s="219"/>
      <c r="D48" s="219" t="s">
        <v>2406</v>
      </c>
      <c r="E48" s="241"/>
      <c r="F48" s="241"/>
      <c r="G48" s="241"/>
      <c r="H48" s="677" t="s">
        <v>2407</v>
      </c>
      <c r="I48" s="678"/>
      <c r="J48" s="677"/>
      <c r="K48" s="678" t="s">
        <v>2408</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2409</v>
      </c>
      <c r="E49" s="241"/>
      <c r="F49" s="241"/>
      <c r="G49" s="241"/>
      <c r="H49" s="677" t="s">
        <v>2410</v>
      </c>
      <c r="I49" s="678"/>
      <c r="J49" s="677"/>
      <c r="K49" s="678" t="s">
        <v>2411</v>
      </c>
      <c r="L49" s="677"/>
      <c r="M49" s="677"/>
      <c r="N49" s="677"/>
      <c r="O49" s="677"/>
      <c r="P49" s="680"/>
      <c r="Q49" s="677" t="s">
        <v>817</v>
      </c>
      <c r="R49" s="681"/>
      <c r="S49" s="677" t="s">
        <v>2256</v>
      </c>
      <c r="T49" s="681"/>
      <c r="U49" s="677"/>
      <c r="V49" s="682" t="s">
        <v>864</v>
      </c>
      <c r="W49" s="682" t="s">
        <v>864</v>
      </c>
      <c r="X49" s="682"/>
      <c r="Y49" s="683"/>
      <c r="Z49" s="677"/>
      <c r="AA49" s="684"/>
      <c r="AB49" s="677"/>
      <c r="AC49" s="681"/>
      <c r="AD49" s="681"/>
    </row>
    <row r="50" spans="1:30" ht="15" customHeight="1">
      <c r="A50" s="225">
        <v>42</v>
      </c>
      <c r="B50" s="217"/>
      <c r="C50" s="219"/>
      <c r="D50" s="219" t="s">
        <v>2412</v>
      </c>
      <c r="E50" s="241"/>
      <c r="F50" s="241"/>
      <c r="G50" s="241"/>
      <c r="H50" s="677"/>
      <c r="I50" s="678"/>
      <c r="J50" s="677"/>
      <c r="K50" s="678" t="s">
        <v>2413</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2414</v>
      </c>
      <c r="E51" s="241"/>
      <c r="F51" s="241"/>
      <c r="G51" s="241"/>
      <c r="H51" s="677"/>
      <c r="I51" s="678"/>
      <c r="J51" s="677"/>
      <c r="K51" s="678" t="s">
        <v>2415</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2416</v>
      </c>
      <c r="E52" s="241"/>
      <c r="F52" s="241"/>
      <c r="G52" s="241"/>
      <c r="H52" s="677" t="s">
        <v>2417</v>
      </c>
      <c r="I52" s="678"/>
      <c r="J52" s="677"/>
      <c r="K52" s="678" t="s">
        <v>2418</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2419</v>
      </c>
      <c r="E53" s="241"/>
      <c r="F53" s="241"/>
      <c r="G53" s="241"/>
      <c r="H53" s="677"/>
      <c r="I53" s="678"/>
      <c r="J53" s="677"/>
      <c r="K53" s="678" t="s">
        <v>2420</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2421</v>
      </c>
      <c r="E54" s="241"/>
      <c r="F54" s="241"/>
      <c r="G54" s="241"/>
      <c r="H54" s="677"/>
      <c r="I54" s="678"/>
      <c r="J54" s="677"/>
      <c r="K54" s="678" t="s">
        <v>2422</v>
      </c>
      <c r="L54" s="677"/>
      <c r="M54" s="677"/>
      <c r="N54" s="677"/>
      <c r="O54" s="677"/>
      <c r="P54" s="680"/>
      <c r="Q54" s="677" t="s">
        <v>817</v>
      </c>
      <c r="R54" s="681"/>
      <c r="S54" s="677" t="s">
        <v>2256</v>
      </c>
      <c r="T54" s="681"/>
      <c r="U54" s="677"/>
      <c r="V54" s="682" t="s">
        <v>864</v>
      </c>
      <c r="W54" s="682" t="s">
        <v>864</v>
      </c>
      <c r="X54" s="682"/>
      <c r="Y54" s="683"/>
      <c r="Z54" s="677"/>
      <c r="AA54" s="684"/>
      <c r="AB54" s="677"/>
      <c r="AC54" s="681"/>
      <c r="AD54" s="681"/>
    </row>
    <row r="55" spans="1:30" ht="15" customHeight="1">
      <c r="A55" s="225">
        <v>47</v>
      </c>
      <c r="B55" s="217"/>
      <c r="C55" s="219"/>
      <c r="D55" s="219" t="s">
        <v>2423</v>
      </c>
      <c r="E55" s="241"/>
      <c r="F55" s="241"/>
      <c r="G55" s="241"/>
      <c r="H55" s="677"/>
      <c r="I55" s="678"/>
      <c r="J55" s="677"/>
      <c r="K55" s="678" t="s">
        <v>2424</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2425</v>
      </c>
      <c r="E56" s="241"/>
      <c r="F56" s="241"/>
      <c r="G56" s="241"/>
      <c r="H56" s="677"/>
      <c r="I56" s="678"/>
      <c r="J56" s="677"/>
      <c r="K56" s="678" t="s">
        <v>2426</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2427</v>
      </c>
      <c r="D57" s="528"/>
      <c r="E57" s="528"/>
      <c r="F57" s="528"/>
      <c r="G57" s="528"/>
      <c r="H57" s="699"/>
      <c r="I57" s="700"/>
      <c r="J57" s="699"/>
      <c r="K57" s="678" t="s">
        <v>2428</v>
      </c>
      <c r="L57" s="677"/>
      <c r="M57" s="677"/>
      <c r="N57" s="677"/>
      <c r="O57" s="677"/>
      <c r="P57" s="680"/>
      <c r="Q57" s="677" t="s">
        <v>817</v>
      </c>
      <c r="R57" s="681"/>
      <c r="S57" s="378" t="s">
        <v>2428</v>
      </c>
      <c r="T57" s="681"/>
      <c r="U57" s="677"/>
      <c r="V57" s="682"/>
      <c r="W57" s="682" t="s">
        <v>864</v>
      </c>
      <c r="X57" s="682"/>
      <c r="Y57" s="683"/>
      <c r="Z57" s="677"/>
      <c r="AA57" s="684"/>
      <c r="AB57" s="677"/>
      <c r="AC57" s="681"/>
      <c r="AD57" s="681"/>
    </row>
    <row r="58" spans="1:30" ht="15" customHeight="1">
      <c r="A58" s="225">
        <v>50</v>
      </c>
      <c r="B58" s="217"/>
      <c r="C58" s="219"/>
      <c r="D58" s="219" t="s">
        <v>2429</v>
      </c>
      <c r="E58" s="241"/>
      <c r="F58" s="241"/>
      <c r="G58" s="241"/>
      <c r="H58" s="677"/>
      <c r="I58" s="678"/>
      <c r="J58" s="677"/>
      <c r="K58" s="678" t="s">
        <v>2430</v>
      </c>
      <c r="L58" s="677"/>
      <c r="M58" s="677"/>
      <c r="N58" s="677"/>
      <c r="O58" s="677"/>
      <c r="P58" s="680"/>
      <c r="Q58" s="677" t="s">
        <v>817</v>
      </c>
      <c r="R58" s="681"/>
      <c r="S58" s="677" t="s">
        <v>2256</v>
      </c>
      <c r="T58" s="681"/>
      <c r="U58" s="677"/>
      <c r="V58" s="682"/>
      <c r="W58" s="682" t="s">
        <v>864</v>
      </c>
      <c r="X58" s="682"/>
      <c r="Y58" s="683"/>
      <c r="Z58" s="677"/>
      <c r="AA58" s="684"/>
      <c r="AB58" s="677"/>
      <c r="AC58" s="681"/>
      <c r="AD58" s="681"/>
    </row>
    <row r="59" spans="1:30" ht="15" customHeight="1">
      <c r="A59" s="225">
        <v>51</v>
      </c>
      <c r="B59" s="217"/>
      <c r="C59" s="219"/>
      <c r="D59" s="219" t="s">
        <v>2431</v>
      </c>
      <c r="E59" s="241"/>
      <c r="F59" s="241"/>
      <c r="G59" s="241"/>
      <c r="H59" s="677" t="s">
        <v>2432</v>
      </c>
      <c r="I59" s="678"/>
      <c r="J59" s="677"/>
      <c r="K59" s="678" t="s">
        <v>2433</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2434</v>
      </c>
      <c r="E60" s="241"/>
      <c r="F60" s="241"/>
      <c r="G60" s="241"/>
      <c r="H60" s="677" t="s">
        <v>2435</v>
      </c>
      <c r="I60" s="678"/>
      <c r="J60" s="677"/>
      <c r="K60" s="678" t="s">
        <v>2436</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2437</v>
      </c>
      <c r="E61" s="241"/>
      <c r="F61" s="241"/>
      <c r="G61" s="241"/>
      <c r="H61" s="677"/>
      <c r="I61" s="678"/>
      <c r="J61" s="677"/>
      <c r="K61" s="678" t="s">
        <v>2438</v>
      </c>
      <c r="L61" s="677"/>
      <c r="M61" s="677"/>
      <c r="N61" s="677"/>
      <c r="O61" s="677"/>
      <c r="P61" s="680"/>
      <c r="Q61" s="677" t="s">
        <v>817</v>
      </c>
      <c r="R61" s="681"/>
      <c r="S61" s="677" t="s">
        <v>2256</v>
      </c>
      <c r="T61" s="681"/>
      <c r="U61" s="677"/>
      <c r="V61" s="682"/>
      <c r="W61" s="682" t="s">
        <v>864</v>
      </c>
      <c r="X61" s="682"/>
      <c r="Y61" s="683"/>
      <c r="Z61" s="677"/>
      <c r="AA61" s="684"/>
      <c r="AB61" s="677"/>
      <c r="AC61" s="681"/>
      <c r="AD61" s="681"/>
    </row>
    <row r="62" spans="1:30" ht="15" customHeight="1">
      <c r="A62" s="225">
        <v>54</v>
      </c>
      <c r="B62" s="217"/>
      <c r="C62" s="219"/>
      <c r="D62" s="531" t="s">
        <v>2439</v>
      </c>
      <c r="E62" s="241"/>
      <c r="F62" s="241"/>
      <c r="G62" s="241"/>
      <c r="H62" s="677"/>
      <c r="I62" s="678"/>
      <c r="J62" s="677"/>
      <c r="K62" s="678" t="s">
        <v>2440</v>
      </c>
      <c r="L62" s="677"/>
      <c r="M62" s="677"/>
      <c r="N62" s="677"/>
      <c r="O62" s="677"/>
      <c r="P62" s="680"/>
      <c r="Q62" s="677" t="s">
        <v>817</v>
      </c>
      <c r="R62" s="681"/>
      <c r="S62" s="677" t="s">
        <v>2256</v>
      </c>
      <c r="T62" s="681"/>
      <c r="U62" s="677"/>
      <c r="V62" s="682"/>
      <c r="W62" s="682" t="s">
        <v>864</v>
      </c>
      <c r="X62" s="682"/>
      <c r="Y62" s="683"/>
      <c r="Z62" s="677"/>
      <c r="AA62" s="684"/>
      <c r="AB62" s="677"/>
      <c r="AC62" s="681"/>
      <c r="AD62" s="681"/>
    </row>
    <row r="63" spans="1:30" ht="15" customHeight="1">
      <c r="A63" s="225">
        <v>55</v>
      </c>
      <c r="B63" s="217"/>
      <c r="C63" s="219"/>
      <c r="D63" s="531" t="s">
        <v>2441</v>
      </c>
      <c r="E63" s="241"/>
      <c r="F63" s="241"/>
      <c r="G63" s="241"/>
      <c r="H63" s="677"/>
      <c r="I63" s="678"/>
      <c r="J63" s="677"/>
      <c r="K63" s="678" t="s">
        <v>2442</v>
      </c>
      <c r="L63" s="677"/>
      <c r="M63" s="677"/>
      <c r="N63" s="677"/>
      <c r="O63" s="677"/>
      <c r="P63" s="680"/>
      <c r="Q63" s="677" t="s">
        <v>817</v>
      </c>
      <c r="R63" s="681"/>
      <c r="S63" s="677" t="s">
        <v>2256</v>
      </c>
      <c r="T63" s="681"/>
      <c r="U63" s="677"/>
      <c r="V63" s="682"/>
      <c r="W63" s="682" t="s">
        <v>864</v>
      </c>
      <c r="X63" s="682"/>
      <c r="Y63" s="683"/>
      <c r="Z63" s="677"/>
      <c r="AA63" s="684"/>
      <c r="AB63" s="677"/>
      <c r="AC63" s="681"/>
      <c r="AD63" s="681"/>
    </row>
    <row r="64" spans="1:30" ht="15" customHeight="1">
      <c r="A64" s="225">
        <v>56</v>
      </c>
      <c r="B64" s="217"/>
      <c r="C64" s="219"/>
      <c r="D64" s="531" t="s">
        <v>2443</v>
      </c>
      <c r="E64" s="241"/>
      <c r="F64" s="241"/>
      <c r="G64" s="241"/>
      <c r="H64" s="677"/>
      <c r="I64" s="678"/>
      <c r="J64" s="677"/>
      <c r="K64" s="678" t="s">
        <v>2444</v>
      </c>
      <c r="L64" s="677"/>
      <c r="M64" s="677"/>
      <c r="N64" s="677"/>
      <c r="O64" s="677"/>
      <c r="P64" s="680"/>
      <c r="Q64" s="677" t="s">
        <v>817</v>
      </c>
      <c r="R64" s="681"/>
      <c r="S64" s="677" t="s">
        <v>2256</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2445</v>
      </c>
      <c r="E66" s="241"/>
      <c r="F66" s="241"/>
      <c r="G66" s="241"/>
      <c r="H66" s="677"/>
      <c r="I66" s="678"/>
      <c r="J66" s="677"/>
      <c r="K66" s="678" t="s">
        <v>2446</v>
      </c>
      <c r="L66" s="677"/>
      <c r="M66" s="677"/>
      <c r="N66" s="677"/>
      <c r="O66" s="677"/>
      <c r="P66" s="680"/>
      <c r="Q66" s="677" t="s">
        <v>817</v>
      </c>
      <c r="R66" s="681"/>
      <c r="S66" s="677" t="s">
        <v>2256</v>
      </c>
      <c r="T66" s="681"/>
      <c r="U66" s="677"/>
      <c r="V66" s="682"/>
      <c r="W66" s="682" t="s">
        <v>864</v>
      </c>
      <c r="X66" s="682"/>
      <c r="Y66" s="683"/>
      <c r="Z66" s="677"/>
      <c r="AA66" s="684"/>
      <c r="AB66" s="677"/>
      <c r="AC66" s="681"/>
      <c r="AD66" s="681"/>
    </row>
    <row r="67" spans="1:30" ht="15" customHeight="1">
      <c r="A67" s="225">
        <v>59</v>
      </c>
      <c r="B67" s="217"/>
      <c r="C67" s="219"/>
      <c r="D67" s="531" t="s">
        <v>2447</v>
      </c>
      <c r="E67" s="241"/>
      <c r="F67" s="241"/>
      <c r="G67" s="241"/>
      <c r="H67" s="677"/>
      <c r="I67" s="678"/>
      <c r="J67" s="677"/>
      <c r="K67" s="678" t="s">
        <v>2448</v>
      </c>
      <c r="L67" s="677"/>
      <c r="M67" s="677"/>
      <c r="N67" s="677"/>
      <c r="O67" s="677"/>
      <c r="P67" s="680"/>
      <c r="Q67" s="677" t="s">
        <v>817</v>
      </c>
      <c r="R67" s="681"/>
      <c r="S67" s="677" t="s">
        <v>2256</v>
      </c>
      <c r="T67" s="681"/>
      <c r="U67" s="677"/>
      <c r="V67" s="682"/>
      <c r="W67" s="682" t="s">
        <v>864</v>
      </c>
      <c r="X67" s="682"/>
      <c r="Y67" s="683"/>
      <c r="Z67" s="677"/>
      <c r="AA67" s="684"/>
      <c r="AB67" s="677"/>
      <c r="AC67" s="681"/>
      <c r="AD67" s="681"/>
    </row>
    <row r="68" spans="1:30" ht="15" customHeight="1">
      <c r="A68" s="225">
        <v>60</v>
      </c>
      <c r="B68" s="217"/>
      <c r="C68" s="219"/>
      <c r="D68" s="531" t="s">
        <v>2449</v>
      </c>
      <c r="E68" s="241"/>
      <c r="F68" s="241"/>
      <c r="G68" s="241"/>
      <c r="H68" s="677"/>
      <c r="I68" s="678"/>
      <c r="J68" s="677"/>
      <c r="K68" s="678" t="s">
        <v>2450</v>
      </c>
      <c r="L68" s="677"/>
      <c r="M68" s="677"/>
      <c r="N68" s="677"/>
      <c r="O68" s="677"/>
      <c r="P68" s="680"/>
      <c r="Q68" s="677" t="s">
        <v>817</v>
      </c>
      <c r="R68" s="681"/>
      <c r="S68" s="677" t="s">
        <v>2256</v>
      </c>
      <c r="T68" s="681"/>
      <c r="U68" s="677"/>
      <c r="V68" s="682"/>
      <c r="W68" s="682" t="s">
        <v>864</v>
      </c>
      <c r="X68" s="682"/>
      <c r="Y68" s="683"/>
      <c r="Z68" s="677"/>
      <c r="AA68" s="684"/>
      <c r="AB68" s="677"/>
      <c r="AC68" s="681"/>
      <c r="AD68" s="681"/>
    </row>
    <row r="69" spans="1:30" ht="15" customHeight="1">
      <c r="A69" s="225">
        <v>61</v>
      </c>
      <c r="B69" s="216" t="s">
        <v>2451</v>
      </c>
      <c r="C69" s="529"/>
      <c r="D69" s="528"/>
      <c r="E69" s="528"/>
      <c r="F69" s="528"/>
      <c r="G69" s="528"/>
      <c r="H69" s="699"/>
      <c r="I69" s="700"/>
      <c r="J69" s="699"/>
      <c r="K69" s="678" t="s">
        <v>1948</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2452</v>
      </c>
      <c r="D70" s="241"/>
      <c r="E70" s="241"/>
      <c r="F70" s="241"/>
      <c r="G70" s="241"/>
      <c r="H70" s="677" t="s">
        <v>2453</v>
      </c>
      <c r="I70" s="678"/>
      <c r="J70" s="677"/>
      <c r="K70" s="678" t="s">
        <v>2454</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2455</v>
      </c>
      <c r="D71" s="241"/>
      <c r="E71" s="241"/>
      <c r="F71" s="241"/>
      <c r="G71" s="241"/>
      <c r="H71" s="677" t="s">
        <v>2456</v>
      </c>
      <c r="I71" s="678"/>
      <c r="J71" s="677"/>
      <c r="K71" s="678" t="s">
        <v>2415</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2457</v>
      </c>
      <c r="D72" s="241"/>
      <c r="E72" s="241"/>
      <c r="F72" s="241"/>
      <c r="G72" s="241"/>
      <c r="H72" s="677"/>
      <c r="I72" s="678"/>
      <c r="J72" s="677"/>
      <c r="K72" s="678" t="s">
        <v>2458</v>
      </c>
      <c r="L72" s="677"/>
      <c r="M72" s="677"/>
      <c r="N72" s="677"/>
      <c r="O72" s="677"/>
      <c r="P72" s="680"/>
      <c r="Q72" s="677" t="s">
        <v>817</v>
      </c>
      <c r="R72" s="681"/>
      <c r="S72" s="677" t="s">
        <v>2256</v>
      </c>
      <c r="T72" s="681"/>
      <c r="U72" s="677"/>
      <c r="V72" s="682"/>
      <c r="W72" s="682" t="s">
        <v>864</v>
      </c>
      <c r="X72" s="682"/>
      <c r="Y72" s="683"/>
      <c r="Z72" s="677"/>
      <c r="AA72" s="684"/>
      <c r="AB72" s="677"/>
      <c r="AC72" s="681"/>
      <c r="AD72" s="681"/>
    </row>
    <row r="73" spans="1:30" ht="15" customHeight="1">
      <c r="A73" s="225">
        <v>65</v>
      </c>
      <c r="B73" s="217"/>
      <c r="C73" s="219" t="s">
        <v>2459</v>
      </c>
      <c r="D73" s="241"/>
      <c r="E73" s="241"/>
      <c r="F73" s="241"/>
      <c r="G73" s="241"/>
      <c r="H73" s="677"/>
      <c r="I73" s="678"/>
      <c r="J73" s="677"/>
      <c r="K73" s="678"/>
      <c r="L73" s="677"/>
      <c r="M73" s="677"/>
      <c r="N73" s="677"/>
      <c r="O73" s="677"/>
      <c r="P73" s="680"/>
      <c r="Q73" s="677" t="s">
        <v>817</v>
      </c>
      <c r="R73" s="681"/>
      <c r="S73" s="677" t="s">
        <v>2256</v>
      </c>
      <c r="T73" s="681"/>
      <c r="U73" s="677"/>
      <c r="V73" s="682"/>
      <c r="W73" s="682" t="s">
        <v>864</v>
      </c>
      <c r="X73" s="682"/>
      <c r="Y73" s="683"/>
      <c r="Z73" s="677"/>
      <c r="AA73" s="684"/>
      <c r="AB73" s="677"/>
      <c r="AC73" s="681"/>
      <c r="AD73" s="681"/>
    </row>
    <row r="74" spans="1:30" ht="15" customHeight="1">
      <c r="A74" s="225">
        <v>66</v>
      </c>
      <c r="B74" s="217"/>
      <c r="C74" s="219" t="s">
        <v>2460</v>
      </c>
      <c r="D74" s="241"/>
      <c r="E74" s="241"/>
      <c r="F74" s="241"/>
      <c r="G74" s="241"/>
      <c r="H74" s="677"/>
      <c r="I74" s="678"/>
      <c r="J74" s="677"/>
      <c r="K74" s="678" t="s">
        <v>2461</v>
      </c>
      <c r="L74" s="677"/>
      <c r="M74" s="677"/>
      <c r="N74" s="677"/>
      <c r="O74" s="677"/>
      <c r="P74" s="680"/>
      <c r="Q74" s="677" t="s">
        <v>817</v>
      </c>
      <c r="R74" s="681"/>
      <c r="S74" s="677" t="s">
        <v>2256</v>
      </c>
      <c r="T74" s="681"/>
      <c r="U74" s="677"/>
      <c r="V74" s="682"/>
      <c r="W74" s="682" t="s">
        <v>864</v>
      </c>
      <c r="X74" s="682"/>
      <c r="Y74" s="683"/>
      <c r="Z74" s="677"/>
      <c r="AA74" s="684"/>
      <c r="AB74" s="677"/>
      <c r="AC74" s="681"/>
      <c r="AD74" s="681"/>
    </row>
    <row r="75" spans="1:30" ht="15" customHeight="1">
      <c r="A75" s="225">
        <v>67</v>
      </c>
      <c r="B75" s="217"/>
      <c r="C75" s="219" t="s">
        <v>2462</v>
      </c>
      <c r="D75" s="241"/>
      <c r="E75" s="241"/>
      <c r="F75" s="241"/>
      <c r="G75" s="241"/>
      <c r="H75" s="677"/>
      <c r="I75" s="678"/>
      <c r="J75" s="677"/>
      <c r="K75" s="678" t="s">
        <v>2463</v>
      </c>
      <c r="L75" s="677"/>
      <c r="M75" s="677"/>
      <c r="N75" s="677"/>
      <c r="O75" s="677"/>
      <c r="P75" s="680"/>
      <c r="Q75" s="677" t="s">
        <v>817</v>
      </c>
      <c r="R75" s="681"/>
      <c r="S75" s="677" t="s">
        <v>2256</v>
      </c>
      <c r="T75" s="681"/>
      <c r="U75" s="677"/>
      <c r="V75" s="682"/>
      <c r="W75" s="682" t="s">
        <v>864</v>
      </c>
      <c r="X75" s="682"/>
      <c r="Y75" s="683"/>
      <c r="Z75" s="677"/>
      <c r="AA75" s="684"/>
      <c r="AB75" s="677"/>
      <c r="AC75" s="681"/>
      <c r="AD75" s="681"/>
    </row>
    <row r="76" spans="1:30" ht="15" customHeight="1">
      <c r="A76" s="225">
        <v>68</v>
      </c>
      <c r="B76" s="217"/>
      <c r="C76" s="527" t="s">
        <v>2464</v>
      </c>
      <c r="D76" s="241"/>
      <c r="E76" s="241"/>
      <c r="F76" s="241"/>
      <c r="G76" s="241"/>
      <c r="H76" s="677" t="s">
        <v>2465</v>
      </c>
      <c r="I76" s="678"/>
      <c r="J76" s="677"/>
      <c r="K76" s="678"/>
      <c r="L76" s="677"/>
      <c r="M76" s="677"/>
      <c r="N76" s="677"/>
      <c r="O76" s="677"/>
      <c r="P76" s="680"/>
      <c r="Q76" s="677" t="s">
        <v>817</v>
      </c>
      <c r="R76" s="681"/>
      <c r="S76" s="677" t="s">
        <v>2256</v>
      </c>
      <c r="T76" s="681"/>
      <c r="U76" s="677"/>
      <c r="V76" s="682"/>
      <c r="W76" s="682" t="s">
        <v>864</v>
      </c>
      <c r="X76" s="682"/>
      <c r="Y76" s="683"/>
      <c r="Z76" s="677"/>
      <c r="AA76" s="684"/>
      <c r="AB76" s="677"/>
      <c r="AC76" s="681"/>
      <c r="AD76" s="681"/>
    </row>
    <row r="77" spans="1:30" ht="15" customHeight="1">
      <c r="A77" s="225">
        <v>69</v>
      </c>
      <c r="B77" s="217"/>
      <c r="C77" s="527" t="s">
        <v>2466</v>
      </c>
      <c r="D77" s="241"/>
      <c r="E77" s="241"/>
      <c r="F77" s="241"/>
      <c r="G77" s="241"/>
      <c r="H77" s="677" t="s">
        <v>2467</v>
      </c>
      <c r="I77" s="678"/>
      <c r="J77" s="677"/>
      <c r="K77" s="678"/>
      <c r="L77" s="677"/>
      <c r="M77" s="677"/>
      <c r="N77" s="677"/>
      <c r="O77" s="677"/>
      <c r="P77" s="680"/>
      <c r="Q77" s="677" t="s">
        <v>817</v>
      </c>
      <c r="R77" s="681"/>
      <c r="S77" s="677" t="s">
        <v>2256</v>
      </c>
      <c r="T77" s="681"/>
      <c r="U77" s="677"/>
      <c r="V77" s="682"/>
      <c r="W77" s="682" t="s">
        <v>864</v>
      </c>
      <c r="X77" s="682"/>
      <c r="Y77" s="683"/>
      <c r="Z77" s="677"/>
      <c r="AA77" s="684"/>
      <c r="AB77" s="677"/>
      <c r="AC77" s="681"/>
      <c r="AD77" s="681"/>
    </row>
    <row r="78" spans="1:30" ht="15" customHeight="1">
      <c r="A78" s="225">
        <v>70</v>
      </c>
      <c r="B78" s="217"/>
      <c r="C78" s="527" t="s">
        <v>2468</v>
      </c>
      <c r="D78" s="241"/>
      <c r="E78" s="241"/>
      <c r="F78" s="241"/>
      <c r="G78" s="241"/>
      <c r="H78" s="263" t="s">
        <v>2469</v>
      </c>
      <c r="I78" s="678"/>
      <c r="J78" s="677"/>
      <c r="K78" s="678"/>
      <c r="L78" s="677"/>
      <c r="M78" s="677"/>
      <c r="N78" s="677"/>
      <c r="O78" s="677"/>
      <c r="P78" s="680"/>
      <c r="Q78" s="677" t="s">
        <v>817</v>
      </c>
      <c r="R78" s="681"/>
      <c r="S78" s="677" t="s">
        <v>2256</v>
      </c>
      <c r="T78" s="681"/>
      <c r="U78" s="677"/>
      <c r="V78" s="682"/>
      <c r="W78" s="682" t="s">
        <v>864</v>
      </c>
      <c r="X78" s="682"/>
      <c r="Y78" s="683"/>
      <c r="Z78" s="677"/>
      <c r="AA78" s="684"/>
      <c r="AB78" s="677"/>
      <c r="AC78" s="681"/>
      <c r="AD78" s="681"/>
    </row>
    <row r="79" spans="1:30" ht="15" customHeight="1">
      <c r="A79" s="225">
        <v>71</v>
      </c>
      <c r="B79" s="217"/>
      <c r="C79" s="527" t="s">
        <v>2470</v>
      </c>
      <c r="D79" s="241"/>
      <c r="E79" s="241"/>
      <c r="F79" s="241"/>
      <c r="G79" s="241"/>
      <c r="H79" s="677" t="s">
        <v>2471</v>
      </c>
      <c r="I79" s="678"/>
      <c r="J79" s="677"/>
      <c r="K79" s="678"/>
      <c r="L79" s="677"/>
      <c r="M79" s="677"/>
      <c r="N79" s="677"/>
      <c r="O79" s="677"/>
      <c r="P79" s="680"/>
      <c r="Q79" s="677" t="s">
        <v>817</v>
      </c>
      <c r="R79" s="681"/>
      <c r="S79" s="677" t="s">
        <v>2256</v>
      </c>
      <c r="T79" s="681"/>
      <c r="U79" s="677"/>
      <c r="V79" s="682"/>
      <c r="W79" s="682" t="s">
        <v>864</v>
      </c>
      <c r="X79" s="682"/>
      <c r="Y79" s="683"/>
      <c r="Z79" s="677"/>
      <c r="AA79" s="684"/>
      <c r="AB79" s="677"/>
      <c r="AC79" s="681"/>
      <c r="AD79" s="681"/>
    </row>
    <row r="80" spans="1:30" ht="15" customHeight="1">
      <c r="A80" s="225">
        <v>72</v>
      </c>
      <c r="B80" s="217"/>
      <c r="C80" s="527" t="s">
        <v>2472</v>
      </c>
      <c r="D80" s="241"/>
      <c r="E80" s="241"/>
      <c r="F80" s="241"/>
      <c r="G80" s="241"/>
      <c r="H80" s="263" t="s">
        <v>2473</v>
      </c>
      <c r="I80" s="678"/>
      <c r="J80" s="677"/>
      <c r="K80" s="678"/>
      <c r="L80" s="677"/>
      <c r="M80" s="677"/>
      <c r="N80" s="677"/>
      <c r="O80" s="677"/>
      <c r="P80" s="680"/>
      <c r="Q80" s="677" t="s">
        <v>817</v>
      </c>
      <c r="R80" s="681"/>
      <c r="S80" s="677" t="s">
        <v>2256</v>
      </c>
      <c r="T80" s="681"/>
      <c r="U80" s="677"/>
      <c r="V80" s="682"/>
      <c r="W80" s="682" t="s">
        <v>864</v>
      </c>
      <c r="X80" s="682"/>
      <c r="Y80" s="683"/>
      <c r="Z80" s="677"/>
      <c r="AA80" s="684"/>
      <c r="AB80" s="677"/>
      <c r="AC80" s="681"/>
      <c r="AD80" s="681"/>
    </row>
    <row r="81" spans="1:30" ht="15" customHeight="1">
      <c r="A81" s="225">
        <v>73</v>
      </c>
      <c r="B81" s="217"/>
      <c r="C81" s="527" t="s">
        <v>2474</v>
      </c>
      <c r="D81" s="241"/>
      <c r="E81" s="241"/>
      <c r="F81" s="241"/>
      <c r="G81" s="241"/>
      <c r="H81" s="677" t="s">
        <v>2475</v>
      </c>
      <c r="I81" s="678"/>
      <c r="J81" s="677"/>
      <c r="K81" s="678"/>
      <c r="L81" s="677"/>
      <c r="M81" s="677"/>
      <c r="N81" s="677"/>
      <c r="O81" s="677"/>
      <c r="P81" s="680"/>
      <c r="Q81" s="677" t="s">
        <v>817</v>
      </c>
      <c r="R81" s="681"/>
      <c r="S81" s="677" t="s">
        <v>2256</v>
      </c>
      <c r="T81" s="681"/>
      <c r="U81" s="677"/>
      <c r="V81" s="682"/>
      <c r="W81" s="682" t="s">
        <v>864</v>
      </c>
      <c r="X81" s="682"/>
      <c r="Y81" s="683"/>
      <c r="Z81" s="677"/>
      <c r="AA81" s="684"/>
      <c r="AB81" s="677"/>
      <c r="AC81" s="681"/>
      <c r="AD81" s="681"/>
    </row>
    <row r="82" spans="1:30" ht="15" customHeight="1">
      <c r="A82" s="225">
        <v>74</v>
      </c>
      <c r="B82" s="217"/>
      <c r="C82" s="527" t="s">
        <v>2476</v>
      </c>
      <c r="D82" s="241"/>
      <c r="E82" s="241"/>
      <c r="F82" s="241"/>
      <c r="G82" s="241"/>
      <c r="H82" s="677" t="s">
        <v>2477</v>
      </c>
      <c r="I82" s="678"/>
      <c r="J82" s="677"/>
      <c r="K82" s="678"/>
      <c r="L82" s="677"/>
      <c r="M82" s="677"/>
      <c r="N82" s="677"/>
      <c r="O82" s="677"/>
      <c r="P82" s="680"/>
      <c r="Q82" s="677" t="s">
        <v>817</v>
      </c>
      <c r="R82" s="681"/>
      <c r="S82" s="677" t="s">
        <v>2256</v>
      </c>
      <c r="T82" s="681"/>
      <c r="U82" s="677"/>
      <c r="V82" s="682"/>
      <c r="W82" s="682" t="s">
        <v>864</v>
      </c>
      <c r="X82" s="682"/>
      <c r="Y82" s="683"/>
      <c r="Z82" s="677"/>
      <c r="AA82" s="684"/>
      <c r="AB82" s="677"/>
      <c r="AC82" s="681"/>
      <c r="AD82" s="681"/>
    </row>
    <row r="83" spans="1:30" ht="15" customHeight="1">
      <c r="A83" s="225">
        <v>75</v>
      </c>
      <c r="B83" s="216" t="s">
        <v>2478</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2479</v>
      </c>
      <c r="D84" s="529"/>
      <c r="E84" s="528"/>
      <c r="F84" s="528"/>
      <c r="G84" s="528"/>
      <c r="H84" s="699"/>
      <c r="I84" s="700"/>
      <c r="J84" s="699"/>
      <c r="K84" s="678" t="s">
        <v>2480</v>
      </c>
      <c r="L84" s="677"/>
      <c r="M84" s="677"/>
      <c r="N84" s="677"/>
      <c r="O84" s="677"/>
      <c r="P84" s="680"/>
      <c r="Q84" s="677" t="s">
        <v>817</v>
      </c>
      <c r="R84" s="681" t="s">
        <v>864</v>
      </c>
      <c r="S84" s="678" t="s">
        <v>2481</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2342</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2482</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2483</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1664</v>
      </c>
      <c r="F88" s="241"/>
      <c r="G88" s="241"/>
      <c r="H88" s="677"/>
      <c r="I88" s="678"/>
      <c r="J88" s="677"/>
      <c r="K88" s="678" t="s">
        <v>2364</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1669</v>
      </c>
      <c r="F89" s="241"/>
      <c r="G89" s="241"/>
      <c r="H89" s="677"/>
      <c r="I89" s="678"/>
      <c r="J89" s="677"/>
      <c r="K89" s="678" t="s">
        <v>1672</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1675</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2484</v>
      </c>
      <c r="D91" s="217"/>
      <c r="E91" s="241"/>
      <c r="F91" s="241"/>
      <c r="G91" s="241"/>
      <c r="H91" s="677"/>
      <c r="I91" s="678"/>
      <c r="J91" s="677"/>
      <c r="K91" s="678" t="s">
        <v>2485</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2486</v>
      </c>
      <c r="D92" s="217"/>
      <c r="E92" s="241"/>
      <c r="F92" s="241"/>
      <c r="G92" s="241"/>
      <c r="H92" s="677"/>
      <c r="I92" s="678"/>
      <c r="J92" s="677"/>
      <c r="K92" s="678" t="s">
        <v>2487</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72">
      <formula>$AB94=1</formula>
    </cfRule>
    <cfRule type="expression" dxfId="51" priority="271">
      <formula>$AD94=1</formula>
    </cfRule>
    <cfRule type="expression" dxfId="50" priority="270">
      <formula>AND($AD94=1,$AB94=1)</formula>
    </cfRule>
    <cfRule type="expression" dxfId="4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3" operator="equal">
      <formula>"0..1"</formula>
    </cfRule>
    <cfRule type="cellIs" dxfId="46" priority="2" operator="equal">
      <formula>"0..n"</formula>
    </cfRule>
    <cfRule type="cellIs" dxfId="4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2488</v>
      </c>
      <c r="C1" s="129" t="s">
        <v>813</v>
      </c>
      <c r="E1" s="150" t="s">
        <v>814</v>
      </c>
      <c r="G1" s="128"/>
      <c r="H1" s="128"/>
      <c r="I1" s="128"/>
      <c r="J1" s="128"/>
      <c r="K1" s="128"/>
      <c r="L1" s="128"/>
      <c r="Q1" s="746" t="s">
        <v>816</v>
      </c>
      <c r="R1" s="746"/>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47" t="s">
        <v>828</v>
      </c>
      <c r="O7" s="747"/>
      <c r="P7" s="747"/>
      <c r="Q7" s="747"/>
      <c r="X7" s="748" t="s">
        <v>829</v>
      </c>
      <c r="Y7" s="748"/>
      <c r="AE7" s="747" t="s">
        <v>830</v>
      </c>
      <c r="AF7" s="747"/>
      <c r="ALZ7"/>
    </row>
    <row r="8" spans="1:1014" s="238" customFormat="1" ht="55.5" customHeight="1">
      <c r="A8" s="233" t="s">
        <v>831</v>
      </c>
      <c r="B8" s="381" t="s">
        <v>832</v>
      </c>
      <c r="C8" s="278" t="s">
        <v>833</v>
      </c>
      <c r="D8" s="278" t="s">
        <v>834</v>
      </c>
      <c r="E8" s="278" t="s">
        <v>835</v>
      </c>
      <c r="F8" s="278" t="s">
        <v>836</v>
      </c>
      <c r="G8" s="278" t="s">
        <v>837</v>
      </c>
      <c r="H8" s="278" t="s">
        <v>2489</v>
      </c>
      <c r="I8" s="278" t="s">
        <v>2490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1610</v>
      </c>
      <c r="Y8" s="229" t="s">
        <v>2491</v>
      </c>
      <c r="Z8" s="230" t="s">
        <v>852</v>
      </c>
      <c r="AA8" s="235" t="s">
        <v>853</v>
      </c>
      <c r="AB8" s="235" t="s">
        <v>854</v>
      </c>
      <c r="AC8" s="236" t="s">
        <v>855</v>
      </c>
      <c r="AD8" s="235" t="s">
        <v>856</v>
      </c>
      <c r="AE8" s="235" t="s">
        <v>857</v>
      </c>
      <c r="AF8" s="237" t="s">
        <v>915</v>
      </c>
    </row>
    <row r="9" spans="1:1014" s="224" customFormat="1" ht="13.5" customHeight="1">
      <c r="A9" s="225">
        <v>1</v>
      </c>
      <c r="B9" s="216" t="s">
        <v>2492</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1659</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1680</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2360</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1669</v>
      </c>
      <c r="E15" s="241"/>
      <c r="F15" s="241"/>
      <c r="G15" s="241"/>
      <c r="H15" s="241"/>
      <c r="I15" s="241"/>
      <c r="J15" s="692"/>
      <c r="K15" s="678" t="s">
        <v>2493</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1684</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3"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3"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3"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3"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62">
      <formula>$AD66=1</formula>
    </cfRule>
    <cfRule type="expression" dxfId="43" priority="261">
      <formula>$AF66=1</formula>
    </cfRule>
    <cfRule type="expression" dxfId="42" priority="260">
      <formula>AND($AF66=1,$AD66=1)</formula>
    </cfRule>
    <cfRule type="expression" dxfId="41" priority="259">
      <formula>OR($AF66="X",$AD66="X")</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70" operator="equal">
      <formula>"0..1"</formula>
    </cfRule>
    <cfRule type="cellIs" dxfId="36" priority="169" operator="equal">
      <formula>"0..n"</formula>
    </cfRule>
    <cfRule type="cellIs" dxfId="35"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7"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2494</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47" t="s">
        <v>828</v>
      </c>
      <c r="M7" s="747"/>
      <c r="N7" s="747"/>
      <c r="O7" s="747"/>
      <c r="V7" s="748" t="s">
        <v>829</v>
      </c>
      <c r="W7" s="748"/>
      <c r="AC7" s="747" t="s">
        <v>830</v>
      </c>
      <c r="AD7" s="747"/>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2225</v>
      </c>
      <c r="C9" s="520"/>
      <c r="D9" s="520"/>
      <c r="E9" s="520"/>
      <c r="F9" s="520"/>
      <c r="G9" s="520"/>
      <c r="H9" s="695"/>
      <c r="I9" s="521"/>
      <c r="J9" s="677"/>
      <c r="K9" s="678" t="s">
        <v>1790</v>
      </c>
      <c r="L9" s="677"/>
      <c r="M9" s="677"/>
      <c r="N9" s="677"/>
      <c r="O9" s="677"/>
      <c r="P9" s="680"/>
      <c r="Q9" s="677" t="s">
        <v>820</v>
      </c>
      <c r="R9" s="681" t="s">
        <v>864</v>
      </c>
      <c r="S9" s="243" t="s">
        <v>1790</v>
      </c>
      <c r="T9" s="677"/>
      <c r="U9" s="677"/>
      <c r="V9" s="682"/>
      <c r="W9" s="682"/>
      <c r="X9" s="232"/>
      <c r="Y9" s="683"/>
      <c r="Z9" s="677"/>
      <c r="AA9" s="684"/>
      <c r="AB9" s="677"/>
      <c r="AC9" s="681"/>
      <c r="AD9" s="681"/>
    </row>
    <row r="10" spans="1:1017" s="224" customFormat="1" ht="13.5" customHeight="1">
      <c r="A10" s="225">
        <v>2</v>
      </c>
      <c r="B10" s="240"/>
      <c r="C10" s="241" t="s">
        <v>2495</v>
      </c>
      <c r="D10" s="241"/>
      <c r="E10" s="241"/>
      <c r="F10" s="241"/>
      <c r="G10" s="241"/>
      <c r="H10" s="677" t="s">
        <v>2496</v>
      </c>
      <c r="I10" s="678" t="s">
        <v>1341</v>
      </c>
      <c r="J10" s="677"/>
      <c r="K10" s="678" t="s">
        <v>2228</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2229</v>
      </c>
      <c r="D11" s="241"/>
      <c r="E11" s="241"/>
      <c r="F11" s="241"/>
      <c r="G11" s="241"/>
      <c r="H11" s="677" t="s">
        <v>2230</v>
      </c>
      <c r="I11" s="678" t="s">
        <v>2231</v>
      </c>
      <c r="J11" s="677"/>
      <c r="K11" s="678" t="s">
        <v>2232</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2326</v>
      </c>
      <c r="C12" s="522"/>
      <c r="D12" s="522"/>
      <c r="E12" s="522"/>
      <c r="F12" s="522"/>
      <c r="G12" s="522"/>
      <c r="H12" s="695"/>
      <c r="I12" s="696"/>
      <c r="J12" s="677"/>
      <c r="K12" s="678" t="s">
        <v>2497</v>
      </c>
      <c r="L12" s="677"/>
      <c r="M12" s="677"/>
      <c r="N12" s="677"/>
      <c r="O12" s="677"/>
      <c r="P12" s="680"/>
      <c r="Q12" s="677" t="s">
        <v>817</v>
      </c>
      <c r="R12" s="681" t="s">
        <v>864</v>
      </c>
      <c r="S12" s="243" t="s">
        <v>2328</v>
      </c>
      <c r="T12" s="681"/>
      <c r="U12" s="677"/>
      <c r="V12" s="682"/>
      <c r="W12" s="682"/>
      <c r="X12" s="232"/>
      <c r="Y12" s="683"/>
      <c r="Z12" s="677"/>
      <c r="AA12" s="684"/>
      <c r="AB12" s="677"/>
      <c r="AC12" s="681"/>
      <c r="AD12" s="681"/>
    </row>
    <row r="13" spans="1:1017" s="224" customFormat="1" ht="13.5" customHeight="1">
      <c r="A13" s="225">
        <v>5</v>
      </c>
      <c r="B13" s="241"/>
      <c r="C13" s="241" t="s">
        <v>2498</v>
      </c>
      <c r="D13" s="241"/>
      <c r="E13" s="241"/>
      <c r="F13" s="241"/>
      <c r="G13" s="241"/>
      <c r="H13" s="677" t="s">
        <v>2234</v>
      </c>
      <c r="I13" s="678" t="s">
        <v>930</v>
      </c>
      <c r="J13" s="677"/>
      <c r="K13" s="678" t="s">
        <v>2330</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2499</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8">
      <formula>$AB16=1</formula>
    </cfRule>
    <cfRule type="expression" dxfId="33" priority="17">
      <formula>$AD16=1</formula>
    </cfRule>
    <cfRule type="expression" dxfId="32" priority="16">
      <formula>AND($AD16=1,$AB16=1)</formula>
    </cfRule>
    <cfRule type="expression" dxfId="31"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2" operator="equal">
      <formula>"0..1"</formula>
    </cfRule>
    <cfRule type="cellIs" dxfId="25" priority="11" operator="equal">
      <formula>"0..n"</formula>
    </cfRule>
    <cfRule type="cellIs" dxfId="24"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2500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47" t="s">
        <v>828</v>
      </c>
      <c r="M7" s="747"/>
      <c r="N7" s="747"/>
      <c r="O7" s="747"/>
      <c r="V7" s="748" t="s">
        <v>829</v>
      </c>
      <c r="W7" s="748"/>
      <c r="AC7" s="747" t="s">
        <v>830</v>
      </c>
      <c r="AD7" s="74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2501</v>
      </c>
      <c r="B1" s="128"/>
      <c r="C1" s="129" t="s">
        <v>813</v>
      </c>
      <c r="D1" s="128"/>
      <c r="E1" s="150" t="s">
        <v>814</v>
      </c>
      <c r="F1" s="157"/>
      <c r="G1" s="128"/>
      <c r="H1" s="148"/>
      <c r="I1" s="275"/>
      <c r="J1" s="148"/>
      <c r="K1" s="159"/>
      <c r="L1" s="96"/>
      <c r="M1" s="96"/>
      <c r="N1" s="96"/>
      <c r="O1" s="746" t="s">
        <v>816</v>
      </c>
      <c r="P1" s="74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7" t="s">
        <v>828</v>
      </c>
      <c r="M7" s="747"/>
      <c r="N7" s="747"/>
      <c r="O7" s="747"/>
      <c r="P7" s="173"/>
      <c r="Q7" s="96"/>
      <c r="R7" s="96"/>
      <c r="S7" s="96"/>
      <c r="T7" s="277"/>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2503</v>
      </c>
      <c r="C9" s="414"/>
      <c r="D9" s="414"/>
      <c r="E9" s="414"/>
      <c r="F9" s="414"/>
      <c r="G9" s="414"/>
      <c r="H9" s="316" t="s">
        <v>2504</v>
      </c>
      <c r="I9" s="416" t="s">
        <v>1689</v>
      </c>
      <c r="J9" s="316" t="s">
        <v>2505</v>
      </c>
      <c r="K9" s="316" t="s">
        <v>1948</v>
      </c>
      <c r="L9" s="341" t="s">
        <v>864</v>
      </c>
      <c r="M9" s="341" t="s">
        <v>1948</v>
      </c>
      <c r="N9" s="417"/>
      <c r="O9" s="417"/>
      <c r="P9" s="417" t="s">
        <v>864</v>
      </c>
      <c r="Q9" s="416" t="s">
        <v>823</v>
      </c>
      <c r="R9" s="341" t="s">
        <v>864</v>
      </c>
      <c r="S9" s="341" t="s">
        <v>1948</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2506</v>
      </c>
      <c r="D10" s="465"/>
      <c r="E10" s="465"/>
      <c r="F10" s="465"/>
      <c r="G10" s="465"/>
      <c r="H10" s="322" t="s">
        <v>2507</v>
      </c>
      <c r="I10" s="322" t="s">
        <v>2508</v>
      </c>
      <c r="K10" s="322" t="s">
        <v>1218</v>
      </c>
      <c r="Q10" s="324" t="s">
        <v>820</v>
      </c>
      <c r="R10" s="224"/>
      <c r="S10" s="224" t="s">
        <v>863</v>
      </c>
      <c r="V10" s="95" t="s">
        <v>864</v>
      </c>
      <c r="W10" s="95" t="s">
        <v>864</v>
      </c>
    </row>
    <row r="11" spans="1:1014" ht="14.25" customHeight="1">
      <c r="A11" s="395">
        <v>3</v>
      </c>
      <c r="B11" s="396"/>
      <c r="C11" s="396" t="s">
        <v>2509</v>
      </c>
      <c r="D11" s="396"/>
      <c r="E11" s="396"/>
      <c r="F11" s="396"/>
      <c r="G11" s="396"/>
      <c r="H11" s="316" t="s">
        <v>2510</v>
      </c>
      <c r="I11" s="316" t="s">
        <v>2511</v>
      </c>
      <c r="K11" s="316" t="s">
        <v>879</v>
      </c>
      <c r="Q11" s="319" t="s">
        <v>820</v>
      </c>
      <c r="R11" s="224"/>
      <c r="S11" s="224" t="s">
        <v>879</v>
      </c>
      <c r="V11" s="95" t="s">
        <v>864</v>
      </c>
      <c r="W11" s="95" t="s">
        <v>864</v>
      </c>
    </row>
    <row r="12" spans="1:1014" ht="14.25" customHeight="1">
      <c r="A12" s="469">
        <v>4</v>
      </c>
      <c r="B12" s="396"/>
      <c r="C12" s="396" t="s">
        <v>2512</v>
      </c>
      <c r="D12" s="396"/>
      <c r="E12" s="396"/>
      <c r="F12" s="396"/>
      <c r="G12" s="396"/>
      <c r="H12" s="399" t="s">
        <v>2513</v>
      </c>
      <c r="I12" s="399" t="s">
        <v>2514</v>
      </c>
      <c r="K12" s="399" t="s">
        <v>2515</v>
      </c>
      <c r="Q12" s="332" t="s">
        <v>817</v>
      </c>
      <c r="R12" s="224"/>
      <c r="S12" s="224" t="s">
        <v>879</v>
      </c>
      <c r="V12" s="95" t="s">
        <v>864</v>
      </c>
      <c r="W12" s="95" t="s">
        <v>864</v>
      </c>
    </row>
    <row r="13" spans="1:1014" ht="14.25" customHeight="1">
      <c r="A13" s="395">
        <v>5</v>
      </c>
      <c r="B13" s="396"/>
      <c r="C13" s="396" t="s">
        <v>1167</v>
      </c>
      <c r="D13" s="396"/>
      <c r="E13" s="396"/>
      <c r="F13" s="396"/>
      <c r="G13" s="396"/>
      <c r="H13" s="398" t="s">
        <v>2516</v>
      </c>
      <c r="I13" s="393"/>
      <c r="K13" s="398" t="s">
        <v>1169</v>
      </c>
      <c r="Q13" s="394" t="s">
        <v>823</v>
      </c>
      <c r="R13" s="224" t="s">
        <v>864</v>
      </c>
      <c r="S13" s="316" t="s">
        <v>1169</v>
      </c>
      <c r="V13" s="95" t="s">
        <v>864</v>
      </c>
      <c r="W13" s="95" t="s">
        <v>864</v>
      </c>
    </row>
    <row r="14" spans="1:1014" ht="14.25" customHeight="1">
      <c r="A14" s="395">
        <v>6</v>
      </c>
      <c r="B14" s="396"/>
      <c r="C14" s="396"/>
      <c r="D14" s="396" t="s">
        <v>1967</v>
      </c>
      <c r="E14" s="396"/>
      <c r="F14" s="396"/>
      <c r="G14" s="396"/>
      <c r="H14" s="399" t="s">
        <v>2517</v>
      </c>
      <c r="I14" s="399" t="s">
        <v>1970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2518</v>
      </c>
      <c r="I15" s="400" t="s">
        <v>1974</v>
      </c>
      <c r="K15" s="398" t="s">
        <v>1179</v>
      </c>
      <c r="Q15" s="319" t="s">
        <v>820</v>
      </c>
      <c r="R15" s="224"/>
      <c r="S15" s="316" t="s">
        <v>1092</v>
      </c>
      <c r="V15" s="95" t="s">
        <v>864</v>
      </c>
      <c r="W15" s="95" t="s">
        <v>864</v>
      </c>
    </row>
    <row r="16" spans="1:1014" ht="14.25" customHeight="1">
      <c r="A16" s="395">
        <v>8</v>
      </c>
      <c r="B16" s="396"/>
      <c r="C16" s="396"/>
      <c r="D16" s="396" t="s">
        <v>1976</v>
      </c>
      <c r="E16" s="396"/>
      <c r="F16" s="396"/>
      <c r="G16" s="396"/>
      <c r="H16" s="399" t="s">
        <v>2519</v>
      </c>
      <c r="I16" s="401">
        <v>1</v>
      </c>
      <c r="K16" s="399" t="s">
        <v>1182</v>
      </c>
      <c r="Q16" s="332" t="s">
        <v>817</v>
      </c>
      <c r="R16" s="224"/>
      <c r="S16" s="322" t="s">
        <v>1092</v>
      </c>
      <c r="V16" s="95" t="s">
        <v>864</v>
      </c>
      <c r="W16" s="95" t="s">
        <v>864</v>
      </c>
    </row>
    <row r="17" spans="1:23" ht="14.25" customHeight="1">
      <c r="A17" s="395">
        <v>9</v>
      </c>
      <c r="B17" s="396"/>
      <c r="C17" s="396" t="s">
        <v>2520</v>
      </c>
      <c r="D17" s="396"/>
      <c r="E17" s="396"/>
      <c r="F17" s="396"/>
      <c r="G17" s="396"/>
      <c r="H17" s="398" t="s">
        <v>2521</v>
      </c>
      <c r="I17" s="463">
        <v>80</v>
      </c>
      <c r="K17" s="398" t="s">
        <v>1190</v>
      </c>
      <c r="Q17" s="332" t="s">
        <v>817</v>
      </c>
      <c r="R17" s="224"/>
      <c r="S17" s="322" t="s">
        <v>1092</v>
      </c>
      <c r="V17" s="95" t="s">
        <v>864</v>
      </c>
      <c r="W17" s="95" t="s">
        <v>864</v>
      </c>
    </row>
    <row r="18" spans="1:23" ht="14.25" customHeight="1">
      <c r="A18" s="469">
        <v>10</v>
      </c>
      <c r="B18" s="396"/>
      <c r="C18" s="396" t="s">
        <v>2522</v>
      </c>
      <c r="D18" s="396"/>
      <c r="E18" s="396"/>
      <c r="F18" s="396"/>
      <c r="G18" s="396"/>
      <c r="H18" s="399" t="s">
        <v>2523</v>
      </c>
      <c r="I18" s="401">
        <v>96</v>
      </c>
      <c r="K18" s="399" t="s">
        <v>2524</v>
      </c>
      <c r="Q18" s="332" t="s">
        <v>817</v>
      </c>
      <c r="R18" s="224"/>
      <c r="S18" s="224" t="s">
        <v>863</v>
      </c>
      <c r="V18" s="95" t="s">
        <v>864</v>
      </c>
      <c r="W18" s="95" t="s">
        <v>864</v>
      </c>
    </row>
    <row r="19" spans="1:23" ht="14.25" customHeight="1">
      <c r="A19" s="395">
        <v>11</v>
      </c>
      <c r="B19" s="396"/>
      <c r="C19" s="396" t="s">
        <v>2525</v>
      </c>
      <c r="D19" s="396"/>
      <c r="E19" s="396"/>
      <c r="F19" s="396"/>
      <c r="G19" s="396"/>
      <c r="H19" s="398" t="s">
        <v>2526</v>
      </c>
      <c r="I19" s="463" t="s">
        <v>2527</v>
      </c>
      <c r="K19" s="398" t="s">
        <v>2528</v>
      </c>
      <c r="Q19" s="332" t="s">
        <v>817</v>
      </c>
      <c r="R19" s="224"/>
      <c r="S19" s="224" t="s">
        <v>863</v>
      </c>
      <c r="T19" s="456" t="s">
        <v>864</v>
      </c>
      <c r="U19" t="s">
        <v>2529</v>
      </c>
      <c r="V19" s="95" t="s">
        <v>864</v>
      </c>
      <c r="W19" s="95" t="s">
        <v>864</v>
      </c>
    </row>
    <row r="20" spans="1:23" ht="14.25" customHeight="1">
      <c r="A20" s="395">
        <v>12</v>
      </c>
      <c r="B20" s="396"/>
      <c r="C20" s="396" t="s">
        <v>2530</v>
      </c>
      <c r="D20" s="396"/>
      <c r="E20" s="396"/>
      <c r="F20" s="396"/>
      <c r="G20" s="396"/>
      <c r="H20" s="322" t="s">
        <v>2531</v>
      </c>
      <c r="I20" s="375" t="b">
        <v>1</v>
      </c>
      <c r="K20" s="322" t="s">
        <v>2532</v>
      </c>
      <c r="Q20" s="332" t="s">
        <v>817</v>
      </c>
      <c r="R20" s="224"/>
      <c r="S20" s="322" t="s">
        <v>2256</v>
      </c>
      <c r="T20" s="456"/>
      <c r="U20" s="225"/>
      <c r="V20" s="95" t="s">
        <v>864</v>
      </c>
      <c r="W20" s="95" t="s">
        <v>864</v>
      </c>
    </row>
    <row r="21" spans="1:23" ht="14.25" customHeight="1">
      <c r="A21" s="469">
        <v>13</v>
      </c>
      <c r="B21" s="396"/>
      <c r="C21" s="396" t="s">
        <v>2533</v>
      </c>
      <c r="D21" s="396"/>
      <c r="E21" s="396"/>
      <c r="F21" s="396"/>
      <c r="G21" s="396"/>
      <c r="H21" s="398" t="s">
        <v>2534</v>
      </c>
      <c r="I21" s="375" t="b">
        <v>1</v>
      </c>
      <c r="K21" s="398" t="s">
        <v>2535</v>
      </c>
      <c r="Q21" s="332" t="s">
        <v>817</v>
      </c>
      <c r="R21" s="224"/>
      <c r="S21" s="322" t="s">
        <v>2256</v>
      </c>
      <c r="T21" s="456"/>
      <c r="U21" s="225"/>
      <c r="V21" s="95" t="s">
        <v>864</v>
      </c>
      <c r="W21" s="95" t="s">
        <v>864</v>
      </c>
    </row>
    <row r="22" spans="1:23" ht="14.25" customHeight="1">
      <c r="A22" s="395">
        <v>14</v>
      </c>
      <c r="B22" s="396"/>
      <c r="C22" s="396" t="s">
        <v>2122</v>
      </c>
      <c r="D22" s="396"/>
      <c r="E22" s="396"/>
      <c r="F22" s="396"/>
      <c r="G22" s="396"/>
      <c r="H22" s="322" t="s">
        <v>2536</v>
      </c>
      <c r="I22" s="375" t="s">
        <v>2537</v>
      </c>
      <c r="K22" s="322" t="s">
        <v>888</v>
      </c>
      <c r="Q22" s="332" t="s">
        <v>817</v>
      </c>
      <c r="R22" s="224"/>
      <c r="S22" s="224" t="s">
        <v>863</v>
      </c>
      <c r="T22" s="238" t="s">
        <v>864</v>
      </c>
      <c r="U22" s="225" t="s">
        <v>2538</v>
      </c>
      <c r="V22" s="95" t="s">
        <v>864</v>
      </c>
      <c r="W22" s="95" t="s">
        <v>864</v>
      </c>
    </row>
    <row r="23" spans="1:23" ht="14.25" customHeight="1" thickBot="1">
      <c r="A23" s="490">
        <v>15</v>
      </c>
      <c r="B23" s="475"/>
      <c r="C23" s="475" t="s">
        <v>2539</v>
      </c>
      <c r="D23" s="475"/>
      <c r="E23" s="475"/>
      <c r="F23" s="475"/>
      <c r="G23" s="475"/>
      <c r="H23" s="493" t="s">
        <v>2540</v>
      </c>
      <c r="I23" s="494" t="s">
        <v>2541</v>
      </c>
      <c r="J23" s="478"/>
      <c r="K23" s="493" t="s">
        <v>2542</v>
      </c>
      <c r="L23" s="478"/>
      <c r="M23" s="478"/>
      <c r="N23" s="478"/>
      <c r="O23" s="478"/>
      <c r="P23" s="478"/>
      <c r="Q23" s="479" t="s">
        <v>817</v>
      </c>
      <c r="R23" s="481"/>
      <c r="S23" s="481" t="s">
        <v>863</v>
      </c>
      <c r="T23" s="480" t="s">
        <v>864</v>
      </c>
      <c r="U23" s="495" t="s">
        <v>2543</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2544</v>
      </c>
      <c r="B1" s="128"/>
      <c r="C1" s="129" t="s">
        <v>813</v>
      </c>
      <c r="D1" s="128"/>
      <c r="E1" s="150" t="s">
        <v>814</v>
      </c>
      <c r="F1" s="157"/>
      <c r="G1" s="128"/>
      <c r="H1" s="96"/>
      <c r="I1" s="225"/>
      <c r="J1" s="96"/>
      <c r="K1" s="159"/>
      <c r="L1" s="96"/>
      <c r="M1" s="96"/>
      <c r="N1" s="96"/>
      <c r="O1" s="746" t="s">
        <v>816</v>
      </c>
      <c r="P1" s="74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7" t="s">
        <v>828</v>
      </c>
      <c r="M7" s="747"/>
      <c r="N7" s="747"/>
      <c r="O7" s="747"/>
      <c r="P7" s="173"/>
      <c r="Q7" s="96"/>
      <c r="R7" s="96"/>
      <c r="S7" s="96"/>
      <c r="T7" s="277"/>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2545</v>
      </c>
      <c r="C9" s="491"/>
      <c r="D9" s="474"/>
      <c r="E9" s="475"/>
      <c r="F9" s="475"/>
      <c r="G9" s="475"/>
      <c r="H9" s="492" t="s">
        <v>2546</v>
      </c>
      <c r="I9" s="492" t="s">
        <v>2508</v>
      </c>
      <c r="J9" s="478"/>
      <c r="K9" s="492" t="s">
        <v>1675</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2547</v>
      </c>
      <c r="B1" s="128"/>
      <c r="C1" s="129" t="s">
        <v>813</v>
      </c>
      <c r="D1" s="128"/>
      <c r="E1" s="150" t="s">
        <v>814</v>
      </c>
      <c r="F1" s="157"/>
      <c r="G1" s="128"/>
      <c r="H1" s="96"/>
      <c r="I1" s="225"/>
      <c r="J1" s="96"/>
      <c r="K1" s="159"/>
      <c r="L1" s="96"/>
      <c r="M1" s="96"/>
      <c r="N1" s="96"/>
      <c r="O1" s="746" t="s">
        <v>816</v>
      </c>
      <c r="P1" s="74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47" t="s">
        <v>828</v>
      </c>
      <c r="M7" s="747"/>
      <c r="N7" s="747"/>
      <c r="O7" s="747"/>
      <c r="P7" s="173"/>
      <c r="Q7" s="96"/>
      <c r="R7" s="96"/>
      <c r="S7" s="96"/>
      <c r="T7" s="277"/>
      <c r="U7" s="96"/>
      <c r="V7" s="754" t="s">
        <v>829</v>
      </c>
      <c r="W7" s="754"/>
      <c r="Y7" s="179"/>
      <c r="Z7" s="96"/>
      <c r="AA7" s="159"/>
      <c r="AB7" s="96"/>
      <c r="AC7" s="747" t="s">
        <v>830</v>
      </c>
      <c r="AD7" s="74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2055</v>
      </c>
      <c r="C9" s="392"/>
      <c r="D9" s="392"/>
      <c r="E9" s="396"/>
      <c r="F9" s="396"/>
      <c r="G9" s="396"/>
      <c r="H9" s="316" t="s">
        <v>2548</v>
      </c>
      <c r="I9" s="394"/>
      <c r="K9" s="316" t="s">
        <v>1365</v>
      </c>
      <c r="Q9" s="394" t="s">
        <v>823</v>
      </c>
      <c r="R9" s="224" t="s">
        <v>864</v>
      </c>
      <c r="S9" s="224" t="s">
        <v>1365</v>
      </c>
      <c r="T9" s="456"/>
      <c r="U9" s="224"/>
      <c r="V9" t="s">
        <v>864</v>
      </c>
      <c r="W9" t="s">
        <v>864</v>
      </c>
    </row>
    <row r="10" spans="1:1014" ht="13.5" customHeight="1">
      <c r="A10" s="395">
        <v>2</v>
      </c>
      <c r="B10" s="467"/>
      <c r="C10" s="467" t="s">
        <v>2506</v>
      </c>
      <c r="D10" s="467"/>
      <c r="E10" s="465"/>
      <c r="F10" s="465"/>
      <c r="G10" s="396"/>
      <c r="H10" s="322" t="s">
        <v>2507</v>
      </c>
      <c r="I10" s="322" t="s">
        <v>2508</v>
      </c>
      <c r="K10" s="322" t="s">
        <v>1218</v>
      </c>
      <c r="Q10" s="319" t="s">
        <v>820</v>
      </c>
      <c r="R10" s="224"/>
      <c r="S10" s="224" t="s">
        <v>863</v>
      </c>
      <c r="T10" s="456"/>
      <c r="U10" s="224"/>
      <c r="V10" t="s">
        <v>864</v>
      </c>
      <c r="W10" t="s">
        <v>864</v>
      </c>
    </row>
    <row r="11" spans="1:1014" ht="13.5" customHeight="1">
      <c r="A11" s="397">
        <v>3</v>
      </c>
      <c r="B11" s="392"/>
      <c r="C11" s="392" t="s">
        <v>2006</v>
      </c>
      <c r="D11" s="392"/>
      <c r="E11" s="396"/>
      <c r="F11" s="396"/>
      <c r="G11" s="396"/>
      <c r="H11" s="316" t="s">
        <v>2549</v>
      </c>
      <c r="I11" s="316" t="s">
        <v>2550</v>
      </c>
      <c r="K11" s="316" t="s">
        <v>2551</v>
      </c>
      <c r="Q11" s="319" t="s">
        <v>820</v>
      </c>
      <c r="R11" s="224"/>
      <c r="S11" s="224" t="s">
        <v>863</v>
      </c>
      <c r="T11" s="456"/>
      <c r="U11" s="224"/>
      <c r="V11" t="s">
        <v>864</v>
      </c>
      <c r="W11" t="s">
        <v>864</v>
      </c>
    </row>
    <row r="12" spans="1:1014" ht="13.5" customHeight="1">
      <c r="A12" s="395">
        <v>4</v>
      </c>
      <c r="B12" s="392"/>
      <c r="C12" s="392" t="s">
        <v>2085</v>
      </c>
      <c r="D12" s="392"/>
      <c r="E12" s="396"/>
      <c r="F12" s="396"/>
      <c r="G12" s="396"/>
      <c r="H12" s="322" t="s">
        <v>2552</v>
      </c>
      <c r="I12" s="322" t="s">
        <v>2553</v>
      </c>
      <c r="K12" s="322" t="s">
        <v>871</v>
      </c>
      <c r="Q12" s="332" t="s">
        <v>817</v>
      </c>
      <c r="R12" s="224"/>
      <c r="S12" s="224" t="s">
        <v>863</v>
      </c>
      <c r="T12" s="456"/>
      <c r="U12" s="224"/>
      <c r="V12" t="s">
        <v>864</v>
      </c>
      <c r="W12" t="s">
        <v>864</v>
      </c>
    </row>
    <row r="13" spans="1:1014" ht="13.5" customHeight="1">
      <c r="A13" s="397">
        <v>5</v>
      </c>
      <c r="B13" s="392"/>
      <c r="C13" s="392" t="s">
        <v>2554</v>
      </c>
      <c r="D13" s="392"/>
      <c r="E13" s="396"/>
      <c r="F13" s="396"/>
      <c r="G13" s="396"/>
      <c r="H13" s="316" t="s">
        <v>2555</v>
      </c>
      <c r="I13" s="316" t="s">
        <v>2363</v>
      </c>
      <c r="K13" s="316" t="s">
        <v>970</v>
      </c>
      <c r="Q13" s="324" t="s">
        <v>820</v>
      </c>
      <c r="R13" s="224"/>
      <c r="S13" s="224" t="s">
        <v>863</v>
      </c>
      <c r="T13" s="456" t="s">
        <v>864</v>
      </c>
      <c r="U13" s="224" t="s">
        <v>2556</v>
      </c>
      <c r="V13" t="s">
        <v>864</v>
      </c>
      <c r="W13" t="s">
        <v>864</v>
      </c>
    </row>
    <row r="14" spans="1:1014" ht="13.5" customHeight="1">
      <c r="A14" s="395">
        <v>6</v>
      </c>
      <c r="B14" s="392"/>
      <c r="C14" s="392" t="s">
        <v>2557</v>
      </c>
      <c r="D14" s="392"/>
      <c r="E14" s="396"/>
      <c r="F14" s="396"/>
      <c r="G14" s="396"/>
      <c r="H14" s="322" t="s">
        <v>2558</v>
      </c>
      <c r="I14" s="322" t="s">
        <v>2559</v>
      </c>
      <c r="K14" s="322" t="s">
        <v>2560</v>
      </c>
      <c r="Q14" s="332" t="s">
        <v>817</v>
      </c>
      <c r="R14" s="224"/>
      <c r="S14" s="224" t="s">
        <v>863</v>
      </c>
      <c r="T14" s="456" t="s">
        <v>864</v>
      </c>
      <c r="U14" s="224" t="s">
        <v>2561</v>
      </c>
      <c r="V14" t="s">
        <v>864</v>
      </c>
      <c r="W14" t="s">
        <v>864</v>
      </c>
    </row>
    <row r="15" spans="1:1014" ht="13.5" customHeight="1">
      <c r="A15" s="397">
        <v>7</v>
      </c>
      <c r="B15" s="392"/>
      <c r="C15" s="392" t="s">
        <v>2562</v>
      </c>
      <c r="D15" s="392"/>
      <c r="E15" s="396"/>
      <c r="F15" s="396"/>
      <c r="G15" s="396"/>
      <c r="H15" s="316" t="s">
        <v>2563</v>
      </c>
      <c r="I15" s="316" t="s">
        <v>2564</v>
      </c>
      <c r="K15" s="316" t="s">
        <v>2565</v>
      </c>
      <c r="Q15" s="332" t="s">
        <v>817</v>
      </c>
      <c r="R15" s="224"/>
      <c r="S15" s="224" t="s">
        <v>863</v>
      </c>
      <c r="T15" s="456" t="s">
        <v>864</v>
      </c>
      <c r="U15" s="224" t="s">
        <v>2566</v>
      </c>
      <c r="V15" t="s">
        <v>864</v>
      </c>
      <c r="W15" t="s">
        <v>864</v>
      </c>
    </row>
    <row r="16" spans="1:1014" ht="13.5" customHeight="1">
      <c r="A16" s="395">
        <v>8</v>
      </c>
      <c r="B16" s="392"/>
      <c r="C16" s="392" t="s">
        <v>2070</v>
      </c>
      <c r="D16" s="392"/>
      <c r="E16" s="396"/>
      <c r="F16" s="396"/>
      <c r="G16" s="396"/>
      <c r="H16" s="322" t="s">
        <v>2567</v>
      </c>
      <c r="I16" s="322" t="s">
        <v>2568</v>
      </c>
      <c r="K16" s="322" t="s">
        <v>2569</v>
      </c>
      <c r="Q16" s="332" t="s">
        <v>817</v>
      </c>
      <c r="R16" s="224"/>
      <c r="S16" s="224" t="s">
        <v>863</v>
      </c>
      <c r="T16" s="456" t="s">
        <v>864</v>
      </c>
      <c r="U16" s="224" t="s">
        <v>2570</v>
      </c>
      <c r="V16" t="s">
        <v>864</v>
      </c>
      <c r="W16" t="s">
        <v>864</v>
      </c>
    </row>
    <row r="17" spans="1:23" ht="13.5" customHeight="1">
      <c r="A17" s="397">
        <v>9</v>
      </c>
      <c r="B17" s="392"/>
      <c r="C17" s="392" t="s">
        <v>2131</v>
      </c>
      <c r="D17" s="392"/>
      <c r="E17" s="396"/>
      <c r="F17" s="396"/>
      <c r="G17" s="396"/>
      <c r="H17" s="398" t="s">
        <v>2132</v>
      </c>
      <c r="I17" s="393"/>
      <c r="K17" s="316" t="s">
        <v>2571</v>
      </c>
      <c r="Q17" s="394" t="s">
        <v>823</v>
      </c>
      <c r="R17" s="224" t="s">
        <v>864</v>
      </c>
      <c r="S17" s="224" t="s">
        <v>1264</v>
      </c>
      <c r="T17" s="456"/>
      <c r="U17" s="224"/>
      <c r="V17" t="s">
        <v>864</v>
      </c>
      <c r="W17" t="s">
        <v>864</v>
      </c>
    </row>
    <row r="18" spans="1:23" ht="13.5" customHeight="1">
      <c r="A18" s="470">
        <v>10</v>
      </c>
      <c r="B18" s="468"/>
      <c r="C18" s="468"/>
      <c r="D18" s="468" t="s">
        <v>2135</v>
      </c>
      <c r="E18" s="466"/>
      <c r="F18" s="466"/>
      <c r="G18" s="466"/>
      <c r="H18" s="471" t="s">
        <v>2572</v>
      </c>
      <c r="I18" s="471" t="s">
        <v>1268</v>
      </c>
      <c r="K18" s="471" t="s">
        <v>970</v>
      </c>
      <c r="Q18" s="472" t="s">
        <v>817</v>
      </c>
      <c r="R18" s="224"/>
      <c r="S18" s="506" t="s">
        <v>863</v>
      </c>
      <c r="T18" s="456" t="s">
        <v>864</v>
      </c>
      <c r="U18" s="224" t="s">
        <v>2573</v>
      </c>
      <c r="V18" t="s">
        <v>864</v>
      </c>
      <c r="W18" t="s">
        <v>864</v>
      </c>
    </row>
    <row r="19" spans="1:23" ht="13.5" customHeight="1" thickBot="1">
      <c r="A19" s="473">
        <v>11</v>
      </c>
      <c r="B19" s="474"/>
      <c r="C19" s="474"/>
      <c r="D19" s="474" t="s">
        <v>2138</v>
      </c>
      <c r="E19" s="475"/>
      <c r="F19" s="475"/>
      <c r="G19" s="475"/>
      <c r="H19" s="476" t="s">
        <v>2574</v>
      </c>
      <c r="I19" s="477" t="s">
        <v>2575</v>
      </c>
      <c r="J19" s="478"/>
      <c r="K19" s="476" t="s">
        <v>1013</v>
      </c>
      <c r="L19" s="478"/>
      <c r="M19" s="478"/>
      <c r="N19" s="478"/>
      <c r="O19" s="478"/>
      <c r="P19" s="478"/>
      <c r="Q19" s="479" t="s">
        <v>817</v>
      </c>
      <c r="R19" s="481"/>
      <c r="S19" s="507"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2576</v>
      </c>
      <c r="B1" s="272"/>
      <c r="C1" s="129" t="s">
        <v>813</v>
      </c>
      <c r="D1" s="128"/>
      <c r="E1" s="755" t="s">
        <v>814</v>
      </c>
      <c r="F1" s="755"/>
      <c r="G1" s="128"/>
      <c r="H1" s="750" t="s">
        <v>1689</v>
      </c>
      <c r="I1" s="750"/>
      <c r="J1" s="750"/>
      <c r="K1" s="96"/>
      <c r="L1" s="96"/>
      <c r="M1" s="96"/>
      <c r="N1" s="96"/>
      <c r="O1" s="756" t="s">
        <v>816</v>
      </c>
      <c r="P1" s="75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63" t="s">
        <v>819</v>
      </c>
      <c r="F2" s="763"/>
      <c r="G2" s="128"/>
      <c r="H2" s="750"/>
      <c r="I2" s="750"/>
      <c r="J2" s="75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62" t="s">
        <v>822</v>
      </c>
      <c r="F3" s="76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60" t="s">
        <v>825</v>
      </c>
      <c r="F4" s="761"/>
      <c r="G4" s="137" t="s">
        <v>1689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1689</v>
      </c>
      <c r="E5" s="758" t="s">
        <v>912</v>
      </c>
      <c r="F5" s="759"/>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1689</v>
      </c>
      <c r="E6" s="128"/>
      <c r="F6" s="138" t="s">
        <v>1689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1689</v>
      </c>
      <c r="D7" s="409" t="s">
        <v>1689</v>
      </c>
      <c r="E7" s="303" t="s">
        <v>1689</v>
      </c>
      <c r="F7" s="303" t="s">
        <v>1689</v>
      </c>
      <c r="G7" s="96"/>
      <c r="H7" s="96"/>
      <c r="I7" s="5"/>
      <c r="J7" s="96"/>
      <c r="K7" s="96"/>
      <c r="L7" s="751" t="s">
        <v>828</v>
      </c>
      <c r="M7" s="751"/>
      <c r="N7" s="751"/>
      <c r="O7" s="751"/>
      <c r="P7" s="96"/>
      <c r="Q7" s="96"/>
      <c r="R7" s="96"/>
      <c r="S7" s="96"/>
      <c r="T7" s="96"/>
      <c r="U7" s="96"/>
      <c r="V7" s="757" t="s">
        <v>829</v>
      </c>
      <c r="W7" s="757"/>
      <c r="Y7" s="96"/>
      <c r="Z7" s="96"/>
      <c r="AA7" s="96"/>
      <c r="AB7" s="96"/>
      <c r="AC7" s="751" t="s">
        <v>830</v>
      </c>
      <c r="AD7" s="75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2577</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2578</v>
      </c>
      <c r="C9" s="321"/>
      <c r="D9" s="321"/>
      <c r="E9" s="414"/>
      <c r="F9" s="414"/>
      <c r="G9" s="414"/>
      <c r="H9" s="435" t="s">
        <v>2579</v>
      </c>
      <c r="I9" s="415"/>
      <c r="J9" s="417"/>
      <c r="K9" s="316" t="s">
        <v>2580</v>
      </c>
      <c r="L9" s="417"/>
      <c r="M9" s="417"/>
      <c r="N9" s="417"/>
      <c r="O9" s="417"/>
      <c r="P9" s="417"/>
      <c r="Q9" s="416" t="s">
        <v>820</v>
      </c>
      <c r="R9" s="341" t="s">
        <v>864</v>
      </c>
      <c r="S9" s="341" t="s">
        <v>2580</v>
      </c>
      <c r="T9" s="417"/>
      <c r="U9" s="417"/>
      <c r="V9" s="417" t="s">
        <v>864</v>
      </c>
      <c r="W9" s="417" t="s">
        <v>864</v>
      </c>
    </row>
    <row r="10" spans="1:1014" ht="15" customHeight="1">
      <c r="A10" s="424">
        <v>2</v>
      </c>
      <c r="B10" s="321"/>
      <c r="C10" s="321" t="s">
        <v>2581</v>
      </c>
      <c r="D10" s="321"/>
      <c r="E10" s="414"/>
      <c r="F10" s="414"/>
      <c r="G10" s="414"/>
      <c r="H10" s="447" t="s">
        <v>2582</v>
      </c>
      <c r="I10" s="419">
        <v>101</v>
      </c>
      <c r="J10" s="423"/>
      <c r="K10" s="420" t="s">
        <v>2583</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2584</v>
      </c>
      <c r="D11" s="321"/>
      <c r="E11" s="414"/>
      <c r="F11" s="414"/>
      <c r="G11" s="414"/>
      <c r="H11" s="446" t="s">
        <v>2585</v>
      </c>
      <c r="I11" s="422" t="s">
        <v>2586</v>
      </c>
      <c r="J11" s="417"/>
      <c r="K11" s="316" t="s">
        <v>2587</v>
      </c>
      <c r="L11" s="417"/>
      <c r="M11" s="417"/>
      <c r="N11" s="417"/>
      <c r="O11" s="417"/>
      <c r="P11" s="417"/>
      <c r="Q11" s="416" t="s">
        <v>820</v>
      </c>
      <c r="R11" s="341"/>
      <c r="S11" s="341" t="s">
        <v>863</v>
      </c>
      <c r="T11" s="417"/>
      <c r="U11" s="417"/>
      <c r="V11" s="417" t="s">
        <v>864</v>
      </c>
      <c r="W11" s="417" t="s">
        <v>864</v>
      </c>
    </row>
    <row r="12" spans="1:1014" ht="15" customHeight="1">
      <c r="A12" s="424">
        <v>4</v>
      </c>
      <c r="B12" s="321" t="s">
        <v>2588</v>
      </c>
      <c r="C12" s="321"/>
      <c r="D12" s="321"/>
      <c r="E12" s="414"/>
      <c r="F12" s="414"/>
      <c r="G12" s="414"/>
      <c r="H12" s="448" t="s">
        <v>2589</v>
      </c>
      <c r="I12" s="419" t="s">
        <v>2590</v>
      </c>
      <c r="J12" s="423"/>
      <c r="K12" s="420" t="s">
        <v>2591</v>
      </c>
      <c r="L12" s="421"/>
      <c r="M12" s="421"/>
      <c r="N12" s="421"/>
      <c r="O12" s="421"/>
      <c r="P12" s="421"/>
      <c r="Q12" s="416" t="s">
        <v>820</v>
      </c>
      <c r="R12" s="344"/>
      <c r="S12" s="344" t="s">
        <v>863</v>
      </c>
      <c r="T12" s="421"/>
      <c r="U12" s="421"/>
      <c r="V12" s="421" t="s">
        <v>864</v>
      </c>
      <c r="W12" s="421" t="s">
        <v>864</v>
      </c>
    </row>
    <row r="13" spans="1:1014" ht="15" customHeight="1">
      <c r="A13" s="429">
        <v>5</v>
      </c>
      <c r="B13" s="430" t="s">
        <v>2592</v>
      </c>
      <c r="C13" s="430"/>
      <c r="D13" s="430"/>
      <c r="E13" s="431"/>
      <c r="F13" s="431"/>
      <c r="G13" s="431"/>
      <c r="H13" s="449" t="s">
        <v>2593</v>
      </c>
      <c r="I13" s="432"/>
      <c r="J13" s="433"/>
      <c r="K13" s="432" t="s">
        <v>2594</v>
      </c>
      <c r="L13" s="433"/>
      <c r="M13" s="433"/>
      <c r="N13" s="433"/>
      <c r="O13" s="433"/>
      <c r="P13" s="433"/>
      <c r="Q13" s="434" t="s">
        <v>817</v>
      </c>
      <c r="R13" s="508" t="s">
        <v>864</v>
      </c>
      <c r="S13" s="509" t="s">
        <v>2594</v>
      </c>
      <c r="T13" s="433"/>
      <c r="U13" s="433"/>
      <c r="V13" s="433" t="s">
        <v>864</v>
      </c>
      <c r="W13" s="433" t="s">
        <v>864</v>
      </c>
    </row>
    <row r="14" spans="1:1014" ht="15" customHeight="1" thickBot="1">
      <c r="A14" s="483">
        <v>6</v>
      </c>
      <c r="B14" s="484" t="s">
        <v>2595</v>
      </c>
      <c r="C14" s="484"/>
      <c r="D14" s="484"/>
      <c r="E14" s="485"/>
      <c r="F14" s="485"/>
      <c r="G14" s="485"/>
      <c r="H14" s="486" t="s">
        <v>2596</v>
      </c>
      <c r="I14" s="487"/>
      <c r="J14" s="488"/>
      <c r="K14" s="476" t="s">
        <v>2597</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2598</v>
      </c>
      <c r="B1" s="128"/>
      <c r="C1" s="129" t="s">
        <v>813</v>
      </c>
      <c r="D1" s="128"/>
      <c r="E1" s="293" t="s">
        <v>814</v>
      </c>
      <c r="F1" s="128"/>
      <c r="G1" s="128"/>
      <c r="H1" s="750" t="s">
        <v>1689</v>
      </c>
      <c r="I1" s="750"/>
      <c r="J1" s="96"/>
      <c r="K1" s="96"/>
      <c r="L1" s="96"/>
      <c r="M1" s="96"/>
      <c r="N1" s="96"/>
      <c r="O1" s="756" t="s">
        <v>816</v>
      </c>
      <c r="P1" s="75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50"/>
      <c r="I2" s="75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1689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1689</v>
      </c>
      <c r="E5" s="407" t="s">
        <v>912</v>
      </c>
      <c r="F5" s="146" t="s">
        <v>1689</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1689</v>
      </c>
      <c r="E6" s="128"/>
      <c r="F6" s="138" t="s">
        <v>1689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1689</v>
      </c>
      <c r="D7" s="409" t="s">
        <v>1689</v>
      </c>
      <c r="E7" s="303" t="s">
        <v>1689</v>
      </c>
      <c r="F7" s="303" t="s">
        <v>1689</v>
      </c>
      <c r="G7" s="96"/>
      <c r="H7" s="96"/>
      <c r="I7" s="5"/>
      <c r="J7" s="96"/>
      <c r="K7" s="96"/>
      <c r="L7" s="751" t="s">
        <v>828</v>
      </c>
      <c r="M7" s="751"/>
      <c r="N7" s="751"/>
      <c r="O7" s="751"/>
      <c r="P7" s="96"/>
      <c r="Q7" s="96"/>
      <c r="R7" s="96"/>
      <c r="S7" s="96"/>
      <c r="T7" s="96"/>
      <c r="V7" s="410" t="s">
        <v>829</v>
      </c>
      <c r="W7" s="410"/>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2577</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2599</v>
      </c>
      <c r="C9" s="321"/>
      <c r="D9" s="321"/>
      <c r="E9" s="414"/>
      <c r="F9" s="414"/>
      <c r="G9" s="414"/>
      <c r="H9" s="435" t="s">
        <v>2600</v>
      </c>
      <c r="I9" s="398"/>
      <c r="J9" s="417"/>
      <c r="K9" s="316" t="s">
        <v>2598</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1872</v>
      </c>
      <c r="B1" s="272"/>
      <c r="C1" s="129" t="s">
        <v>813</v>
      </c>
      <c r="D1" s="128"/>
      <c r="E1" s="293" t="s">
        <v>814</v>
      </c>
      <c r="F1" s="128"/>
      <c r="G1" s="128"/>
      <c r="H1" s="750" t="s">
        <v>1689</v>
      </c>
      <c r="I1" s="750"/>
      <c r="J1" s="294"/>
      <c r="K1" s="96"/>
      <c r="L1" s="96"/>
      <c r="M1" s="96"/>
      <c r="N1" s="96"/>
      <c r="O1" s="756" t="s">
        <v>816</v>
      </c>
      <c r="P1" s="7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50"/>
      <c r="I2" s="75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1689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1689</v>
      </c>
      <c r="E5" s="407" t="s">
        <v>912</v>
      </c>
      <c r="F5" s="146" t="s">
        <v>1689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1689</v>
      </c>
      <c r="E6" s="128"/>
      <c r="F6" s="138" t="s">
        <v>1689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1689</v>
      </c>
      <c r="D7" s="409" t="s">
        <v>1689</v>
      </c>
      <c r="E7" s="303" t="s">
        <v>1689</v>
      </c>
      <c r="F7" s="303" t="s">
        <v>1689</v>
      </c>
      <c r="G7" s="96"/>
      <c r="H7" s="96"/>
      <c r="I7" s="5"/>
      <c r="J7" s="5"/>
      <c r="K7" s="96"/>
      <c r="L7" s="751" t="s">
        <v>828</v>
      </c>
      <c r="M7" s="751"/>
      <c r="N7" s="751"/>
      <c r="O7" s="751"/>
      <c r="P7" s="96"/>
      <c r="Q7" s="96"/>
      <c r="R7" s="96"/>
      <c r="S7" s="96"/>
      <c r="T7" s="96"/>
      <c r="U7" s="96"/>
      <c r="V7" s="757" t="s">
        <v>829</v>
      </c>
      <c r="W7" s="757"/>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2577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2601</v>
      </c>
      <c r="C9" s="450"/>
      <c r="D9" s="321"/>
      <c r="E9" s="414"/>
      <c r="F9" s="414"/>
      <c r="G9" s="414"/>
      <c r="H9" s="316" t="s">
        <v>2602</v>
      </c>
      <c r="I9" s="416"/>
      <c r="J9" s="398"/>
      <c r="K9" s="316" t="s">
        <v>2603</v>
      </c>
      <c r="L9" s="316"/>
      <c r="M9" s="316"/>
      <c r="N9" s="316"/>
      <c r="O9" s="316"/>
      <c r="P9" s="316"/>
      <c r="Q9" s="416" t="s">
        <v>820</v>
      </c>
      <c r="R9" s="341"/>
      <c r="S9" s="341" t="s">
        <v>863</v>
      </c>
      <c r="T9" s="417"/>
      <c r="U9" s="417"/>
      <c r="V9" s="417" t="s">
        <v>864</v>
      </c>
      <c r="W9" s="417" t="s">
        <v>864</v>
      </c>
    </row>
    <row r="10" spans="1:1020" ht="15" customHeight="1">
      <c r="A10" s="414">
        <v>2</v>
      </c>
      <c r="B10" s="321" t="s">
        <v>2604</v>
      </c>
      <c r="C10" s="450"/>
      <c r="D10" s="321"/>
      <c r="E10" s="414"/>
      <c r="F10" s="414"/>
      <c r="G10" s="414"/>
      <c r="H10" s="316" t="s">
        <v>2605</v>
      </c>
      <c r="I10" s="416"/>
      <c r="J10" s="398"/>
      <c r="K10" s="316" t="s">
        <v>2606</v>
      </c>
      <c r="L10" s="316"/>
      <c r="M10" s="316"/>
      <c r="N10" s="316"/>
      <c r="O10" s="316"/>
      <c r="P10" s="316"/>
      <c r="Q10" s="332" t="s">
        <v>817</v>
      </c>
      <c r="R10" s="344"/>
      <c r="S10" s="344" t="s">
        <v>2256</v>
      </c>
      <c r="T10" s="421"/>
      <c r="U10" s="421"/>
      <c r="V10" s="421" t="s">
        <v>864</v>
      </c>
      <c r="W10" s="421" t="s">
        <v>864</v>
      </c>
    </row>
    <row r="11" spans="1:1020" ht="16">
      <c r="A11" s="414">
        <v>3</v>
      </c>
      <c r="B11" s="321" t="s">
        <v>2607</v>
      </c>
      <c r="C11" s="338"/>
      <c r="D11" s="321"/>
      <c r="E11" s="414"/>
      <c r="F11" s="414"/>
      <c r="G11" s="414"/>
      <c r="H11" s="316" t="s">
        <v>2608</v>
      </c>
      <c r="I11" s="416"/>
      <c r="J11" s="398"/>
      <c r="K11" s="316" t="s">
        <v>2609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2610</v>
      </c>
      <c r="B1" s="272"/>
      <c r="C1" s="129" t="s">
        <v>813</v>
      </c>
      <c r="D1" s="128"/>
      <c r="E1" s="293" t="s">
        <v>814</v>
      </c>
      <c r="F1" s="128"/>
      <c r="G1" s="128"/>
      <c r="H1" s="750" t="s">
        <v>1689</v>
      </c>
      <c r="I1" s="750"/>
      <c r="J1" s="294"/>
      <c r="K1" s="96"/>
      <c r="L1" s="96"/>
      <c r="M1" s="96"/>
      <c r="N1" s="96"/>
      <c r="O1" s="756" t="s">
        <v>816</v>
      </c>
      <c r="P1" s="75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50"/>
      <c r="I2" s="75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1689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1689</v>
      </c>
      <c r="E5" s="407" t="s">
        <v>912</v>
      </c>
      <c r="F5" s="146" t="s">
        <v>1689</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1689</v>
      </c>
      <c r="E6" s="128"/>
      <c r="F6" s="138" t="s">
        <v>1689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1689</v>
      </c>
      <c r="D7" s="409" t="s">
        <v>1689</v>
      </c>
      <c r="E7" s="303" t="s">
        <v>1689</v>
      </c>
      <c r="F7" s="303" t="s">
        <v>1689</v>
      </c>
      <c r="G7" s="96"/>
      <c r="H7" s="96"/>
      <c r="I7" s="5"/>
      <c r="J7" s="5"/>
      <c r="K7" s="96"/>
      <c r="L7" s="751" t="s">
        <v>828</v>
      </c>
      <c r="M7" s="751"/>
      <c r="N7" s="751"/>
      <c r="O7" s="751"/>
      <c r="P7" s="96"/>
      <c r="Q7" s="96"/>
      <c r="R7" s="96"/>
      <c r="S7" s="96"/>
      <c r="T7" s="96"/>
      <c r="U7" s="96"/>
      <c r="V7" s="410" t="s">
        <v>829</v>
      </c>
      <c r="W7" s="410"/>
      <c r="Y7" s="96"/>
      <c r="Z7" s="96"/>
      <c r="AA7" s="96"/>
      <c r="AB7" s="96"/>
      <c r="AC7" s="751" t="s">
        <v>830</v>
      </c>
      <c r="AD7" s="75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2577</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2611</v>
      </c>
    </row>
    <row r="2" spans="2:6" s="4" customFormat="1"/>
    <row r="3" spans="2:6" s="134" customFormat="1">
      <c r="B3" s="133" t="s">
        <v>2612</v>
      </c>
      <c r="C3" s="135"/>
      <c r="D3" s="135"/>
      <c r="E3" s="135"/>
      <c r="F3" s="135"/>
    </row>
    <row r="4" spans="2:6" ht="18" customHeight="1">
      <c r="B4" s="131" t="s">
        <v>2613</v>
      </c>
    </row>
    <row r="5" spans="2:6" ht="18" customHeight="1">
      <c r="B5" s="131" t="s">
        <v>2614</v>
      </c>
    </row>
    <row r="6" spans="2:6" ht="18" customHeight="1">
      <c r="B6" s="131" t="s">
        <v>2615</v>
      </c>
    </row>
    <row r="7" spans="2:6" ht="18" customHeight="1">
      <c r="B7" s="131" t="s">
        <v>2616</v>
      </c>
    </row>
    <row r="8" spans="2:6" ht="18" customHeight="1">
      <c r="B8" s="131" t="s">
        <v>2617</v>
      </c>
    </row>
    <row r="9" spans="2:6" ht="24" customHeight="1">
      <c r="B9" s="764" t="s">
        <v>2618</v>
      </c>
      <c r="C9" s="764"/>
      <c r="D9" s="764"/>
      <c r="E9" s="764"/>
      <c r="F9" s="764"/>
    </row>
    <row r="10" spans="2:6" ht="14.25" customHeight="1">
      <c r="B10" s="765" t="s">
        <v>2619</v>
      </c>
      <c r="C10" s="765"/>
      <c r="D10" s="765"/>
      <c r="E10" s="765"/>
      <c r="F10" s="7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www.w3.org/XML/1998/namespace"/>
    <ds:schemaRef ds:uri="http://schemas.microsoft.com/sharepoint/v3"/>
    <ds:schemaRef ds:uri="http://purl.org/dc/dcmitype/"/>
    <ds:schemaRef ds:uri="http://schemas.openxmlformats.org/package/2006/metadata/core-properties"/>
    <ds:schemaRef ds:uri="http://schemas.microsoft.com/office/2006/metadata/properties"/>
    <ds:schemaRef ds:uri="http://schemas.microsoft.com/office/infopath/2007/PartnerControls"/>
    <ds:schemaRef ds:uri="http://purl.org/dc/elements/1.1/"/>
    <ds:schemaRef ds:uri="1720d4e8-2b1e-4bd1-aad5-1b4debf9b56d"/>
    <ds:schemaRef ds:uri="f6ca01e7-bd19-41f1-999c-e032ef5104c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2024-05-29T08:27:40Z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