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56CE72B-7079-4B6E-85E3-18918858943C}" xr6:coauthVersionLast="47" xr6:coauthVersionMax="47" xr10:uidLastSave="{00000000-0000-0000-0000-000000000000}"/>
  <bookViews>
    <workbookView minimized="1" xWindow="2340" yWindow="2340" windowWidth="21600" windowHeight="11295" tabRatio="848" firstSheet="22"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66" l="1"/>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4"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4" i="73"/>
  <c r="W44" i="73"/>
  <c r="U44" i="73"/>
  <c r="T44" i="73"/>
  <c r="N44" i="73"/>
  <c r="M44" i="73"/>
  <c r="K44" i="73"/>
  <c r="I44" i="73"/>
  <c r="H44" i="73"/>
  <c r="G44" i="73"/>
  <c r="F44" i="73"/>
  <c r="E44" i="73"/>
  <c r="D44" i="73"/>
  <c r="C4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0" i="66"/>
  <c r="C70" i="66"/>
  <c r="D70" i="66"/>
  <c r="E70" i="66"/>
  <c r="F70" i="66"/>
  <c r="G70" i="66"/>
  <c r="H70" i="66"/>
  <c r="I70" i="66"/>
  <c r="J70" i="66"/>
  <c r="K70" i="66"/>
  <c r="L70" i="66"/>
  <c r="M70" i="66"/>
  <c r="N70" i="66"/>
  <c r="O70" i="66"/>
  <c r="P70" i="66"/>
  <c r="R70" i="66"/>
  <c r="S70" i="66"/>
  <c r="AA70" i="66"/>
  <c r="AB70" i="66"/>
  <c r="AD70"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0" i="66"/>
  <c r="AE7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8"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1"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7"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<sst xmlns="http://schemas.openxmlformats.org/spreadsheetml/2006/main" count="11221" uniqueCount="2673">
  <si>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</si>
  <si>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</si>
  <si>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</si>
  <si>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</si>
  <si>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</si>
  <si>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</si>
  <si>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</si>
  <si>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</si>
  <si>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</si>
  <si>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</si>
  <si>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</si>
  <si>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</si>
  <si>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</si>
  <si>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</si>
  <si>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</si>
  <si>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</si>
  <si>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</si>
  <si>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</si>
  <si>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</si>
  <si>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</si>
  <si>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</si>
  <si>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</si>
  <si>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</si>
  <si>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</si>
  <si>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</si>
  <si>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</si>
  <si>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</si>
  <si>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</si>
  <si>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</si>
  <si>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</si>
  <si>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</si>
  <si>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</si>
  <si>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</si>
  <si>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</si>
  <si>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</si>
  <si>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</si>
  <si>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</si>
  <si>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</si>
  <si>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</si>
  <si>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</si>
  <si>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</si>
  <si>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</si>
  <si>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</si>
  <si>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</si>
  <si>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</si>
  <si>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</si>
  <si>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</si>
  <si>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</si>
  <si>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</si>
  <si>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</si>
  <si>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</si>
  <si>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</si>
  <si>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</si>
  <si>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</si>
  <si>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</si>
  <si>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</si>
  <si>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</si>
  <si>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</si>
  <si>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</si>
  <si>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</si>
  <si>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</si>
  <si>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</si>
  <si>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</si>
  <si>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</si>
  <si>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</si>
  <si>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</si>
  <si>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</si>
  <si>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</si>
  <si>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</si>
  <si>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</si>
  <si>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</si>
  <si>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</si>
  <si>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</si>
  <si>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</si>
  <si>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</si>
  <si>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</si>
  <si>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</si>
  <si>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</si>
  <si>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</si>
  <si>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</si>
  <si>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</si>
  <si>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</si>
  <si>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</si>
  <si>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</si>
  <si>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</si>
  <si>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</si>
  <si>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</si>
  <si>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</si>
  <si>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</si>
  <si>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</si>
  <si>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</si>
  <si>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</si>
  <si>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</si>
  <si>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</si>
  <si>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</si>
  <si>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</si>
  <si>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</si>
  <si>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</si>
  <si>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</si>
  <si>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</si>
  <si>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</si>
  <si>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</si>
  <si>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</si>
  <si>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</si>
  <si>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</si>
  <si>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</si>
  <si>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</si>
  <si>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</si>
  <si>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</si>
  <si>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</si>
  <si>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</si>
  <si>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</si>
  <si>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</si>
  <si>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</si>
  <si>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</si>
  <si>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</si>
  <si>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</si>
  <si>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</si>
  <si>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</si>
  <si>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</si>
  <si>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</si>
  <si>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</si>
  <si>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</si>
  <si>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</si>
  <si>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</si>
  <si>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</si>
  <si>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</si>
  <si>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</si>
  <si>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</si>
  <si>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</si>
  <si>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</si>
  <si>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</si>
  <si>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</si>
  <si>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</si>
  <si>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</si>
  <si>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</si>
  <si>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</si>
  <si>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</si>
  <si>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</si>
  <si>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</si>
  <si>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</si>
  <si>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</si>
  <si>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</si>
  <si>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</si>
  <si>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</si>
  <si>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</si>
  <si>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</si>
  <si>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</si>
  <si>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</si>
  <si>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</si>
  <si>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</si>
  <si>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</si>
  <si>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</si>
  <si>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</si>
  <si>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</si>
  <si>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</si>
  <si>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</si>
  <si>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</si>
  <si>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</si>
  <si>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</si>
  <si>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</si>
  <si>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</si>
  <si>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</si>
  <si>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</si>
  <si>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</si>
  <si>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</si>
  <si>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</si>
  <si>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</si>
  <si>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</si>
  <si>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</si>
  <si>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</si>
  <si>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</si>
  <si>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</si>
  <si>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</si>
  <si>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</si>
  <si>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</si>
  <si>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</si>
  <si>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</si>
  <si>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</si>
  <si>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</si>
  <si>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</si>
  <si>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</si>
  <si>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</si>
  <si>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</si>
  <si>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</si>
  <si>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</si>
  <si>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</si>
  <si>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</si>
  <si>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</si>
  <si>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</si>
  <si>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</si>
  <si>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</si>
  <si>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</si>
  <si>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</si>
  <si>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</si>
  <si>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</si>
  <si>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</si>
  <si>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</si>
  <si>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</si>
  <si>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</si>
  <si>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</si>
  <si>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</si>
  <si>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</si>
  <si>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</si>
  <si>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</si>
  <si>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</si>
  <si>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</si>
  <si>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</si>
  <si>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</si>
  <si>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</si>
  <si>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</si>
  <si>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</si>
  <si>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</si>
  <si>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</si>
  <si>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</si>
  <si>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</si>
  <si>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</si>
  <si>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</si>
  <si>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</si>
  <si>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</si>
  <si>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</si>
  <si>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</si>
  <si>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</si>
  <si>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</si>
  <si>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</si>
  <si>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</si>
  <si>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</si>
  <si>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</si>
  <si>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</si>
  <si>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</si>
  <si>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</si>
  <si>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</si>
  <si>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</si>
  <si>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</si>
  <si>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</si>
  <si>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</si>
  <si>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</si>
  <si>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</si>
  <si>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</si>
  <si>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</si>
  <si>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</si>
  <si>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</si>
  <si>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</si>
  <si>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</si>
  <si>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</si>
  <si>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</si>
  <si>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</si>
  <si>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</si>
  <si>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</si>
  <si>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</si>
  <si>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</si>
  <si>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</si>
  <si>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</si>
  <si>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</si>
  <si>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</si>
  <si>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</si>
  <si>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</si>
  <si>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</si>
  <si>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</si>
  <si>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</si>
  <si>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</si>
  <si>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</si>
  <si>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</si>
  <si>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</si>
  <si>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</si>
  <si>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</si>
  <si>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</si>
  <si>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</si>
  <si>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</si>
  <si>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</si>
  <si>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</si>
  <si>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</si>
  <si>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</si>
  <si>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</si>
  <si>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</si>
  <si>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</si>
  <si>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</si>
  <si>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</si>
  <si>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</si>
  <si>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</si>
  <si>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</si>
  <si>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</si>
  <si>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</si>
  <si>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</si>
  <si>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</si>
  <si>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</si>
  <si>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</si>
  <si>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</si>
  <si>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</si>
  <si>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</si>
  <si>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</si>
  <si>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</si>
  <si>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</si>
  <si>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</si>
  <si>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</si>
  <si>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</si>
  <si>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</si>
  <si>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</si>
  <si>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</si>
  <si>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</si>
  <si>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</si>
  <si>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</si>
  <si>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</si>
  <si>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</si>
  <si>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</si>
  <si>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</si>
  <si>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</si>
  <si>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</si>
  <si>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</si>
  <si>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</si>
  <si>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</si>
  <si>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</si>
  <si>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</si>
  <si>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</si>
  <si>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</si>
  <si>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</si>
  <si>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</si>
  <si>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</si>
  <si>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</si>
  <si>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</si>
  <si>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</si>
  <si>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</si>
  <si>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</si>
  <si>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</si>
  <si>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</si>
  <si>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</si>
  <si>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</si>
  <si>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</si>
  <si>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</si>
  <si>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</si>
  <si>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</si>
  <si>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</si>
  <si>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</si>
  <si>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</si>
  <si>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</si>
  <si>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</si>
  <si>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</si>
  <si>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</si>
  <si>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</si>
  <si>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</si>
  <si>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</si>
  <si>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</si>
  <si>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</si>
  <si>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</si>
  <si>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</si>
  <si>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</si>
  <si>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</si>
  <si>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</si>
  <si>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</si>
  <si>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</si>
  <si>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</si>
  <si>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</si>
  <si>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</si>
  <si>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</si>
  <si>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</si>
  <si>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</si>
  <si>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</si>
  <si>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</si>
  <si>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</si>
  <si>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</si>
  <si>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</si>
  <si>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</si>
  <si>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</si>
  <si>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</si>
  <si>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</si>
  <si>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</si>
  <si>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</si>
  <si>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</si>
  <si>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</si>
  <si>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</si>
  <si>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</si>
  <si>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</si>
  <si>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</si>
  <si>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</si>
  <si>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</si>
  <si>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</si>
  <si>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</si>
  <si>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</si>
  <si>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</si>
  <si>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</si>
  <si>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</si>
  <si>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</si>
  <si>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</si>
  <si>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</si>
  <si>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</si>
  <si>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</si>
  <si>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</si>
  <si>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</si>
  <si>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</si>
  <si>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</si>
  <si>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</si>
  <si>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</si>
  <si>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</si>
  <si>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</si>
  <si>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</si>
  <si>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</si>
  <si>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</si>
  <si>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</si>
  <si>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</si>
  <si>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</si>
  <si>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</si>
  <si>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</si>
  <si>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</si>
  <si>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</si>
  <si>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</si>
  <si>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</si>
  <si>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</si>
  <si>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</si>
  <si>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</si>
  <si>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</si>
  <si>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</si>
  <si>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</si>
  <si>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</si>
  <si>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</si>
  <si>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</si>
  <si>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</si>
  <si>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</si>
  <si>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</si>
  <si>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</si>
  <si>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</si>
  <si>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</si>
  <si>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</si>
  <si>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</si>
  <si>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</si>
  <si>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</si>
  <si>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</si>
  <si>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</si>
  <si>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</si>
  <si>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</si>
  <si>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</si>
  <si>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</si>
  <si>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</si>
  <si>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</si>
  <si>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</si>
  <si>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</si>
  <si>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</si>
  <si>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</si>
  <si>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</si>
  <si>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</si>
  <si>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</si>
  <si>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</si>
  <si>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</si>
  <si>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</si>
  <si>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</si>
  <si>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</si>
  <si>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</si>
  <si>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</si>
  <si>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</si>
  <si>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</si>
  <si>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</si>
  <si>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</si>
  <si>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</si>
  <si>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</si>
  <si>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</si>
  <si>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</si>
  <si>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</si>
  <si>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</si>
  <si>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</si>
  <si>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</si>
  <si>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</si>
  <si>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</si>
  <si>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</si>
  <si>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</si>
  <si>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</si>
  <si>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</si>
  <si>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</si>
  <si>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</si>
  <si>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</si>
  <si>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</si>
  <si>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</si>
  <si>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</si>
  <si>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</si>
  <si>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</si>
  <si>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</si>
  <si>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</si>
  <si>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</si>
  <si>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</si>
  <si>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</si>
  <si>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</si>
  <si>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</si>
  <si>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</si>
  <si>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</si>
  <si>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</si>
  <si>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</si>
  <si>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</si>
  <si>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</si>
  <si>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</si>
  <si>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</si>
  <si>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</si>
  <si>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</si>
  <si>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</si>
  <si>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</si>
  <si>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</si>
  <si>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</si>
  <si>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</si>
  <si>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</si>
  <si>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</si>
  <si>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</si>
  <si>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</si>
  <si>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</si>
  <si>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</si>
  <si>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</si>
  <si>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</si>
  <si>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</si>
  <si>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</si>
  <si>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</si>
  <si>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</si>
  <si>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</si>
  <si>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</si>
  <si>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</si>
  <si>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</si>
  <si>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</si>
  <si>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</si>
  <si>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</si>
  <si>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</si>
  <si>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</si>
  <si>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</si>
  <si>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</si>
  <si>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</si>
  <si>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</si>
  <si>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</si>
  <si>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</si>
  <si>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</si>
  <si>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</si>
  <si>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</si>
  <si>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</si>
  <si>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</si>
  <si>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</si>
  <si>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</si>
  <si>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</si>
  <si>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</si>
  <si>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</si>
  <si>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</si>
  <si>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</si>
  <si>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</si>
  <si>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</si>
  <si>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</si>
  <si>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</si>
  <si>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</si>
  <si>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</si>
  <si>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</si>
  <si>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</si>
  <si>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</si>
  <si>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</si>
  <si>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</si>
  <si>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</si>
  <si>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</si>
  <si>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</si>
  <si>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</si>
  <si>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</si>
  <si>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</si>
  <si>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</si>
  <si>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</si>
  <si>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</si>
  <si>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</si>
  <si>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</si>
  <si>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</si>
  <si>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</si>
  <si>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</si>
  <si>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</si>
  <si>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</si>
  <si>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</si>
  <si>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</si>
  <si>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</si>
  <si>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</si>
  <si>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</si>
  <si>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</si>
  <si>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</si>
  <si>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</si>
  <si>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</si>
  <si>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</si>
  <si>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</si>
  <si>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</si>
  <si>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</si>
  <si>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</si>
  <si>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</si>
  <si>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</si>
  <si>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</si>
  <si>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</si>
  <si>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</si>
  <si>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</si>
  <si>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</si>
  <si>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</si>
  <si>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</si>
  <si>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</si>
  <si>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</si>
  <si>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</si>
  <si>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</si>
  <si>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</si>
  <si>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</si>
  <si>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</si>
  <si>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</si>
  <si>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</si>
  <si>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</si>
  <si>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</si>
  <si>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</si>
  <si>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</si>
  <si>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</si>
  <si>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</si>
  <si>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</si>
  <si>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</si>
  <si>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</si>
  <si>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</si>
  <si>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</si>
  <si>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</si>
  <si>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</si>
  <si>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</si>
  <si>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</si>
  <si>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</si>
  <si>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</si>
  <si>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</si>
  <si>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</si>
  <si>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</si>
  <si>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</si>
  <si>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</si>
  <si>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</si>
  <si>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</si>
  <si>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</si>
  <si>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</si>
  <si>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</si>
  <si>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</si>
  <si>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</si>
  <si>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</si>
  <si>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</si>
  <si>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</si>
  <si>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</si>
  <si>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</si>
  <si>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</si>
  <si>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</si>
  <si>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</si>
  <si>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</si>
  <si>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</si>
  <si>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</si>
  <si>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</si>
  <si>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</si>
  <si>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</si>
  <si>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</si>
  <si>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</si>
  <si>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</si>
  <si>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</si>
  <si>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</si>
  <si>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</si>
  <si>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</si>
  <si>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</si>
  <si>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</si>
  <si>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</si>
  <si>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</si>
  <si>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</si>
  <si>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</si>
  <si>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</si>
  <si>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</si>
  <si>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</si>
  <si>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</si>
  <si>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</si>
  <si>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</si>
  <si>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</si>
  <si>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</si>
  <si>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</si>
  <si>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</si>
  <si>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</si>
  <si>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</si>
  <si>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</si>
  <si>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</si>
  <si>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</si>
  <si>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</si>
  <si>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</si>
  <si>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</si>
  <si>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</si>
  <si>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</si>
  <si>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</si>
  <si>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</si>
  <si>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</si>
  <si>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</si>
  <si>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</si>
  <si>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</si>
  <si>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</si>
  <si>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</si>
  <si>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</si>
  <si>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</si>
  <si>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</si>
  <si>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</si>
  <si>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</si>
  <si>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</si>
  <si>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</si>
  <si>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</si>
  <si>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</si>
  <si>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</si>
  <si>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</si>
  <si>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</si>
  <si>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</si>
  <si>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</si>
  <si>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</si>
  <si>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</si>
  <si>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</si>
  <si>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</si>
  <si>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</si>
  <si>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</si>
  <si>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</si>
  <si>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</si>
  <si>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</si>
  <si>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</si>
  <si>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</si>
  <si>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</si>
  <si>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</si>
  <si>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</si>
  <si>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</si>
  <si>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</si>
  <si>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</si>
  <si>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</si>
  <si>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</si>
  <si>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</si>
  <si>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</si>
  <si>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</si>
  <si>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</si>
  <si>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</si>
  <si>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</si>
  <si>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</si>
  <si>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</si>
  <si>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</si>
  <si>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</si>
  <si>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</si>
  <si>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</si>
  <si>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</si>
  <si>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</si>
  <si>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</si>
  <si>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</si>
  <si>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</si>
  <si>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</si>
  <si>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</si>
  <si>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</si>
  <si>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</si>
  <si>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</si>
  <si>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</si>
  <si>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</si>
  <si>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</si>
  <si>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</si>
  <si>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</si>
  <si>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</si>
  <si>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</si>
  <si>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</si>
  <si>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</si>
  <si>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</si>
  <si>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</si>
  <si>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</si>
  <si>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</si>
  <si>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</si>
  <si>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</si>
  <si>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</si>
  <si>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</si>
  <si>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</si>
  <si>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</si>
  <si>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</si>
  <si>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</si>
  <si>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</si>
  <si>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</si>
  <si>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</si>
  <si>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</si>
  <si>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</si>
  <si>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</si>
  <si>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</si>
  <si>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</si>
  <si>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</si>
  <si>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</si>
  <si>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</si>
  <si>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</si>
  <si>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</si>
  <si>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</si>
  <si>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</si>
  <si>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</si>
  <si>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</si>
  <si>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</si>
  <si>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</si>
  <si>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</si>
  <si>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</si>
  <si>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</si>
  <si>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</si>
  <si>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</si>
  <si>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</si>
  <si>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</si>
  <si>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</si>
  <si>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</si>
  <si>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</si>
  <si>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</si>
  <si>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</si>
  <si>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</si>
  <si>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</si>
  <si>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</si>
  <si>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</si>
  <si>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</si>
  <si>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</si>
  <si>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</si>
  <si>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</si>
  <si>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</si>
  <si>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</si>
  <si>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</si>
  <si>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</si>
  <si>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</si>
  <si>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</si>
  <si>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</si>
  <si>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</si>
  <si>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</si>
  <si>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</si>
  <si>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</si>
  <si>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</si>
  <si>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</si>
  <si>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</si>
  <si>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</si>
  <si>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</si>
  <si>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</si>
  <si>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</si>
  <si>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</si>
  <si>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</si>
  <si>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</si>
  <si>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</si>
  <si>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</si>
  <si>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</si>
  <si>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</si>
  <si>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</si>
  <si>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</si>
  <si>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</si>
  <si>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</si>
  <si>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</si>
  <si>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</si>
  <si>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</si>
  <si>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</si>
  <si>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</si>
  <si>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</si>
  <si>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</si>
  <si>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</si>
  <si>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</si>
  <si>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</si>
  <si>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</si>
  <si>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</si>
  <si>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</si>
  <si>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</si>
  <si>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</si>
  <si>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</si>
  <si>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</si>
  <si>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</si>
  <si>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</si>
  <si>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</si>
  <si>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</si>
  <si>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</si>
  <si>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</si>
  <si>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</si>
  <si>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</si>
  <si>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</si>
  <si>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</si>
  <si>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</si>
  <si>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</si>
  <si>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</si>
  <si>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</si>
  <si>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</si>
  <si>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</si>
  <si>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</si>
  <si>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</si>
  <si>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</si>
  <si>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</si>
  <si>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</si>
  <si>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</si>
  <si>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</si>
  <si>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</si>
  <si>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</si>
  <si>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</si>
  <si>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</si>
  <si>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</si>
  <si>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</si>
  <si>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</si>
  <si>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</si>
  <si>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</si>
  <si>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</si>
  <si>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</si>
  <si>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</si>
  <si>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</si>
  <si>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</si>
  <si>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</si>
  <si>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</si>
  <si>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</si>
  <si>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</si>
  <si>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</si>
  <si>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</si>
  <si>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</si>
  <si>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</si>
  <si>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</si>
  <si>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</si>
  <si>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</si>
  <si>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</si>
  <si>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</si>
  <si>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</si>
  <si>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</si>
  <si>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</si>
  <si>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</si>
  <si>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</si>
  <si>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</si>
  <si>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</si>
  <si>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</si>
  <si>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</si>
  <si>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</si>
  <si>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</si>
  <si>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</si>
  <si>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</si>
  <si>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</si>
  <si>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</si>
  <si>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</si>
  <si>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</si>
  <si>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</si>
  <si>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</si>
  <si>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</si>
  <si>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</si>
  <si>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</si>
  <si>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</si>
  <si>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</si>
  <si>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</si>
  <si>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</si>
  <si>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</si>
  <si>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</si>
  <si>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</si>
  <si>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</si>
  <si>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</si>
  <si>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</si>
  <si>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</si>
  <si>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</si>
  <si>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</si>
  <si>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</si>
  <si>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</si>
  <si>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</si>
  <si>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</si>
  <si>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</si>
  <si>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</si>
  <si>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</si>
  <si>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</si>
  <si>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</si>
  <si>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</si>
  <si>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</si>
  <si>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</si>
  <si>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</si>
  <si>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</si>
  <si>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</si>
  <si>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</si>
  <si>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</si>
  <si>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</si>
  <si>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</si>
  <si>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</si>
  <si>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</si>
  <si>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</si>
  <si>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</si>
  <si>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</si>
  <si>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</si>
  <si>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</si>
  <si>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</si>
  <si>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</si>
  <si>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</si>
  <si>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</si>
  <si>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</si>
  <si>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</si>
  <si>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</si>
  <si>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</si>
  <si>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</si>
  <si>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</si>
  <si>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</si>
  <si>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</si>
  <si>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</si>
  <si>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</si>
  <si>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</si>
  <si>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</si>
  <si>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</si>
  <si>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</si>
  <si>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</si>
  <si>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</si>
  <si>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</si>
  <si>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</si>
  <si>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</si>
  <si>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</si>
  <si>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</si>
  <si>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</si>
  <si>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</si>
  <si>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</si>
  <si>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</si>
  <si>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</si>
  <si>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</si>
  <si>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</si>
  <si>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</si>
  <si>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</si>
  <si>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</si>
  <si>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</si>
  <si>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</si>
  <si>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</si>
  <si>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</si>
  <si>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</si>
  <si>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</si>
  <si>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</si>
  <si>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</si>
  <si>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</si>
  <si>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</si>
  <si>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</si>
  <si>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</si>
  <si>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</si>
  <si>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</si>
  <si>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</si>
  <si>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</si>
  <si>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</si>
  <si>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</si>
  <si>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</si>
  <si>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</si>
  <si>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</si>
  <si>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</si>
  <si>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</si>
  <si>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</si>
  <si>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</si>
  <si>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</si>
  <si>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</si>
  <si>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</si>
  <si>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</si>
  <si>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</si>
  <si>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</si>
  <si>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</si>
  <si>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</si>
  <si>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</si>
  <si>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</si>
  <si>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</si>
  <si>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</si>
  <si>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</si>
  <si>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</si>
  <si>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</si>
  <si>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</si>
  <si>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</si>
  <si>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</si>
  <si>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</si>
  <si>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</si>
  <si>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</si>
  <si>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</si>
  <si>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</si>
  <si>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</si>
  <si>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</si>
  <si>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</si>
  <si>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</si>
  <si>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</si>
  <si>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</si>
  <si>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</si>
  <si>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</si>
  <si>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</si>
  <si>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</si>
  <si>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</si>
  <si>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</si>
  <si>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</si>
  <si>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</si>
  <si>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</si>
  <si>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</si>
  <si>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</si>
  <si>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</si>
  <si>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</si>
  <si>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</si>
  <si>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</si>
  <si>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</si>
  <si>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</si>
  <si>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</si>
  <si>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</si>
  <si>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</si>
  <si>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</si>
  <si>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</si>
  <si>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</si>
  <si>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</si>
  <si>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</si>
  <si>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</si>
  <si>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</si>
  <si>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</si>
  <si>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</si>
  <si>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</si>
  <si>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</si>
  <si>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</si>
  <si>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</si>
  <si>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</si>
  <si>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</si>
  <si>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</si>
  <si>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</si>
  <si>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</si>
  <si>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</si>
  <si>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</si>
  <si>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</si>
  <si>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</si>
  <si>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</si>
  <si>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</si>
  <si>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</si>
  <si>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</si>
  <si>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</si>
  <si>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</si>
  <si>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</si>
  <si>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</si>
  <si>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</si>
  <si>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</si>
  <si>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</si>
  <si>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</si>
  <si>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</si>
  <si>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</si>
  <si>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</si>
  <si>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</si>
  <si>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</si>
  <si>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</si>
  <si>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</si>
  <si>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</si>
  <si>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</si>
  <si>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</si>
  <si>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</si>
  <si>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</si>
  <si>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</si>
  <si>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</si>
  <si>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</si>
  <si>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</si>
  <si>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</si>
  <si>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</si>
  <si>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</si>
  <si>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</si>
  <si>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</si>
  <si>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</si>
  <si>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</si>
  <si>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</si>
  <si>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</si>
  <si>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</si>
  <si>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</si>
  <si>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</si>
  <si>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</si>
  <si>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</si>
  <si>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</si>
  <si>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</si>
  <si>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</si>
  <si>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</si>
  <si>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</si>
  <si>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</si>
  <si>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</si>
  <si>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</si>
  <si>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</si>
  <si>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</si>
  <si>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</si>
  <si>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</si>
  <si>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</si>
  <si>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</si>
  <si>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</si>
  <si>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</si>
  <si>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</si>
  <si>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</si>
  <si>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</si>
  <si>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</si>
  <si>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</si>
  <si>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</si>
  <si>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</si>
  <si>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</si>
  <si>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</si>
  <si>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</si>
  <si>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</si>
  <si>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</si>
  <si>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</si>
  <si>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</si>
  <si>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</si>
  <si>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</si>
  <si>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</si>
  <si>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</si>
  <si>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</si>
  <si>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</si>
  <si>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</si>
  <si>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</si>
  <si>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</si>
  <si>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</si>
  <si>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</si>
  <si>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</si>
  <si>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</si>
  <si>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</si>
  <si>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</si>
  <si>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</si>
  <si>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</si>
  <si>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</si>
  <si>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</si>
  <si>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</si>
  <si>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</si>
  <si>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</si>
  <si>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</si>
  <si>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</si>
  <si>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</si>
  <si>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</si>
  <si>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</si>
  <si>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</si>
  <si>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</si>
  <si>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</si>
  <si>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</si>
  <si>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</si>
  <si>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</si>
  <si>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</si>
  <si>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</si>
  <si>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</si>
  <si>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</si>
  <si>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</si>
  <si>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</si>
  <si>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</si>
  <si>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</si>
  <si>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</si>
  <si>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</si>
  <si>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</si>
  <si>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</si>
  <si>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</si>
  <si>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</si>
  <si>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</si>
  <si>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</si>
  <si>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</si>
  <si>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</si>
  <si>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</si>
  <si>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</si>
  <si>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</si>
  <si>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</si>
  <si>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</si>
  <si>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</si>
  <si>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</si>
  <si>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</si>
  <si>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</si>
  <si>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</si>
  <si>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</si>
  <si>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</si>
  <si>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</si>
  <si>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</si>
  <si>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</si>
  <si>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</si>
  <si>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</si>
  <si>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</si>
  <si>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</si>
  <si>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</si>
  <si>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</si>
  <si>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</si>
  <si>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</si>
  <si>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</si>
  <si>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</si>
  <si>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</si>
  <si>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</si>
  <si>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</si>
  <si>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</si>
  <si>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</si>
  <si>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</si>
  <si>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</si>
  <si>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</si>
  <si>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</si>
  <si>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</si>
  <si>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</si>
  <si>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</si>
  <si>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</si>
  <si>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</si>
  <si>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</si>
  <si>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</si>
  <si>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</si>
  <si>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</si>
  <si>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</si>
  <si>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</si>
  <si>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</si>
  <si>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</si>
  <si>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</si>
  <si>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</si>
  <si>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</si>
  <si>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</si>
  <si>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</si>
  <si>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</si>
  <si>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</si>
  <si>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</si>
  <si>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</si>
  <si>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</si>
  <si>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</si>
  <si>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</si>
  <si>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</si>
  <si>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</si>
  <si>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</si>
  <si>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</si>
  <si>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</si>
  <si>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</si>
  <si>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</si>
  <si>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</si>
  <si>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</si>
  <si>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</si>
  <si>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</si>
  <si>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</si>
  <si>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</si>
  <si>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</si>
  <si>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</si>
  <si>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</si>
  <si>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</si>
  <si>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</si>
  <si>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</si>
  <si>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</si>
  <si>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</si>
  <si>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</si>
  <si>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</si>
  <si>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</si>
  <si>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</si>
  <si>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</si>
  <si>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</si>
  <si>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</si>
  <si>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</si>
  <si>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</si>
  <si>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</si>
  <si>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</si>
  <si>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</si>
  <si>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</si>
  <si>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</si>
  <si>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</si>
  <si>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</si>
  <si>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</si>
  <si>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</si>
  <si>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</si>
  <si>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</si>
  <si>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</si>
  <si>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</si>
  <si>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</si>
  <si>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</si>
  <si>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</si>
  <si>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</si>
  <si>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</si>
  <si>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</si>
  <si>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</si>
  <si>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</si>
  <si>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</si>
  <si>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</si>
  <si>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</si>
  <si>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</si>
  <si>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</si>
  <si>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</si>
  <si>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</si>
  <si>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</si>
  <si>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</si>
  <si>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</si>
  <si>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</si>
  <si>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</si>
  <si>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</si>
  <si>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</si>
  <si>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</si>
  <si>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</si>
  <si>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</si>
  <si>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</si>
  <si>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</si>
  <si>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</si>
  <si>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</si>
  <si>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</si>
  <si>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</si>
  <si>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</si>
  <si>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</si>
  <si>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</si>
  <si>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</si>
  <si>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</si>
  <si>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</si>
  <si>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</si>
  <si>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</si>
  <si>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</si>
  <si>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</si>
  <si>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</si>
  <si>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</si>
  <si>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</si>
  <si>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</si>
  <si>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</si>
  <si>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</si>
  <si>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</si>
  <si>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</si>
  <si>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</si>
  <si>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</si>
  <si>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</si>
  <si>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</si>
  <si>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</si>
  <si>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</si>
  <si>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</si>
  <si>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</si>
  <si>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</si>
  <si>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</si>
  <si>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</si>
  <si>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</si>
  <si>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</si>
  <si>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</si>
  <si>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</si>
  <si>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</si>
  <si>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</si>
  <si>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</si>
  <si>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</si>
  <si>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</si>
  <si>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</si>
  <si>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</si>
  <si>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</si>
  <si>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</si>
  <si>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</si>
  <si>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</si>
  <si>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</si>
  <si>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</si>
  <si>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</si>
  <si>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</si>
  <si>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</si>
  <si>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</si>
  <si>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</si>
  <si>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</si>
  <si>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</si>
  <si>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</si>
  <si>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</si>
  <si>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</si>
  <si>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</si>
  <si>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</si>
  <si>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</si>
  <si>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</si>
  <si>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</si>
  <si>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</si>
  <si>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</si>
  <si>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</si>
  <si>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</si>
  <si>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</si>
  <si>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</si>
  <si>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</si>
  <si>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</si>
  <si>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</si>
  <si>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</si>
  <si>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</si>
  <si>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</si>
  <si>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</si>
  <si>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</si>
  <si>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</si>
  <si>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</si>
  <si>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</si>
  <si>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</si>
  <si>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</si>
  <si>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</si>
  <si>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</si>
  <si>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</si>
  <si>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</si>
  <si>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</si>
  <si>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</si>
  <si>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</si>
  <si>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</si>
  <si>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</si>
  <si>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</si>
  <si>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</si>
  <si>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</si>
  <si>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</si>
  <si>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</si>
  <si>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</si>
  <si>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</si>
  <si>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</si>
  <si>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</si>
  <si>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</si>
  <si>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</si>
  <si>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</si>
  <si>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</si>
  <si>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</si>
  <si>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</si>
  <si>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</si>
  <si>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</si>
  <si>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</si>
  <si>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</si>
  <si>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</si>
  <si>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</si>
  <si>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</si>
  <si>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</si>
  <si>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</si>
  <si>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</si>
  <si>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</si>
  <si>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</si>
  <si>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</si>
  <si>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</si>
  <si>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</si>
  <si>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</si>
  <si>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</si>
  <si>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</si>
  <si>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</si>
  <si>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</si>
  <si>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</si>
  <si>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</si>
  <si>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</si>
  <si>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</si>
  <si>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</si>
  <si>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</si>
  <si>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</si>
  <si>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</si>
  <si>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</si>
  <si>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</si>
  <si>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</si>
  <si>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</si>
  <si>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</si>
  <si>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</si>
  <si>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</si>
  <si>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</si>
  <si>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</si>
  <si>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</si>
  <si>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</si>
  <si>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</si>
  <si>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</si>
  <si>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</si>
  <si>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</si>
  <si>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</si>
  <si>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</si>
  <si>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</si>
  <si>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</si>
  <si>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</si>
  <si>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</si>
  <si>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</si>
  <si>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</si>
  <si>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</si>
  <si>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</si>
  <si>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</si>
  <si>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</si>
  <si>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</si>
  <si>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</si>
  <si>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</si>
  <si>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</si>
  <si>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</si>
  <si>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</si>
  <si>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</si>
  <si>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</si>
  <si>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</si>
  <si>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</si>
  <si>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</si>
  <si>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</si>
  <si>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</si>
  <si>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</si>
  <si>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</si>
  <si>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</si>
  <si>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</si>
  <si>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</si>
  <si>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</si>
  <si>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</si>
  <si>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</si>
  <si>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</si>
  <si>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</si>
  <si>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</si>
  <si>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</si>
  <si>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</si>
  <si>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</si>
  <si>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</si>
  <si>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</si>
  <si>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</si>
  <si>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</si>
  <si>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</si>
  <si>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</si>
  <si>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</si>
  <si>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</si>
  <si>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</si>
  <si>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</si>
  <si>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</si>
  <si>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</si>
  <si>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</si>
  <si>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</si>
  <si>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</si>
  <si>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</si>
  <si>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</si>
  <si>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</si>
  <si>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</si>
  <si>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</si>
  <si>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</si>
  <si>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</si>
  <si>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</si>
  <si>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</si>
  <si>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</si>
  <si>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</si>
  <si>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</si>
  <si>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</si>
  <si>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</si>
  <si>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</si>
  <si>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</si>
  <si>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</si>
  <si>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</si>
  <si>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</si>
  <si>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</si>
  <si>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</si>
  <si>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</si>
  <si>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</si>
  <si>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</si>
  <si>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</si>
  <si>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</si>
  <si>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</si>
  <si>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</si>
  <si>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</si>
  <si>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</si>
  <si>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</si>
  <si>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</si>
  <si>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</si>
  <si>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</si>
  <si>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</si>
  <si>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</si>
  <si>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</si>
  <si>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</si>
  <si>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</si>
  <si>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</si>
  <si>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</si>
  <si>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</si>
  <si>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</si>
  <si>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</si>
  <si>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</si>
  <si>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</si>
  <si>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</si>
  <si>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</si>
  <si>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</si>
  <si>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</si>
  <si>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</si>
  <si>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</si>
  <si>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</si>
  <si>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</si>
  <si>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</si>
  <si>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</si>
  <si>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</si>
  <si>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</si>
  <si>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</si>
  <si>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</si>
  <si>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</si>
  <si>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</si>
  <si>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</si>
  <si>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</si>
  <si>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</si>
  <si>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</si>
  <si>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</si>
  <si>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</si>
  <si>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</si>
  <si>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</si>
  <si>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</si>
  <si>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</si>
  <si>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</si>
  <si>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</si>
  <si>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</si>
  <si>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</si>
  <si>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</si>
  <si>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</si>
  <si>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</si>
  <si>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</si>
  <si>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</si>
  <si>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</si>
  <si>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</si>
  <si>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</si>
  <si>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</si>
  <si>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</si>
  <si>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</si>
  <si>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</si>
  <si>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</si>
  <si>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</si>
  <si>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</si>
  <si>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</si>
  <si>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</si>
  <si>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</si>
  <si>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</si>
  <si>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</si>
  <si>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</si>
  <si>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</si>
  <si>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</si>
  <si>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</si>
  <si>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</si>
  <si>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</si>
  <si>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</si>
  <si>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</si>
  <si>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</si>
  <si>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</si>
  <si>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</si>
  <si>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</si>
  <si>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</si>
  <si>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</si>
  <si>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</si>
  <si>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</si>
  <si>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</si>
  <si>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</si>
  <si>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</si>
  <si>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</si>
  <si>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</si>
  <si>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</si>
  <si>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</si>
  <si>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</si>
  <si>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</si>
  <si>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</si>
  <si>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</si>
  <si>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</si>
  <si>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</si>
  <si>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</si>
  <si>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</si>
  <si>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</si>
  <si>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</si>
  <si>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</si>
  <si>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</si>
  <si>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</si>
  <si>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</si>
  <si>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</si>
  <si>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</si>
  <si>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</si>
  <si>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</si>
  <si>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</si>
  <si>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</si>
  <si>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</si>
  <si>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</si>
  <si>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</si>
  <si>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</si>
  <si>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</si>
  <si>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</si>
  <si>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</si>
  <si>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</si>
  <si>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</si>
  <si>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</si>
  <si>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</si>
  <si>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</si>
  <si>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</si>
  <si>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</si>
  <si>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</si>
  <si>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</si>
  <si>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</si>
  <si>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</si>
  <si>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</si>
  <si>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</si>
  <si>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</si>
  <si>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</si>
  <si>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</si>
  <si>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</si>
  <si>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</si>
  <si>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</si>
  <si>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</si>
  <si>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</si>
  <si>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</si>
  <si>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</si>
  <si>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</si>
  <si>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</si>
  <si>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</si>
  <si>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</si>
  <si>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</si>
  <si>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</si>
  <si>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</si>
  <si>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</si>
  <si>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</si>
  <si>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</si>
  <si>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</si>
  <si>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</si>
  <si>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</si>
  <si>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</si>
  <si>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</si>
  <si>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</si>
  <si>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</si>
  <si>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</si>
  <si>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</si>
  <si>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</si>
  <si>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</si>
  <si>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</si>
  <si>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</si>
  <si>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</si>
  <si>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</si>
  <si>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</si>
  <si>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</si>
  <si>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</si>
  <si>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</si>
  <si>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</si>
  <si>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</si>
  <si>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</si>
  <si>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</si>
  <si>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</si>
  <si>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</si>
  <si>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</si>
  <si>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</si>
  <si>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</si>
  <si>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</si>
  <si>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</si>
  <si>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</si>
  <si>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</si>
  <si>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</si>
  <si>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</si>
  <si>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</si>
  <si>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</si>
  <si>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</si>
  <si>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</si>
  <si>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</si>
  <si>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</si>
  <si>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</si>
  <si>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</si>
  <si>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</si>
  <si>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</si>
  <si>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</si>
  <si>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</si>
  <si>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</si>
  <si>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</si>
  <si>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</si>
  <si>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</si>
  <si>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</si>
  <si>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</si>
  <si>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</si>
  <si>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</si>
  <si>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</si>
  <si>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</si>
  <si>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</si>
  <si>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</si>
  <si>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</si>
  <si>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</si>
  <si>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</si>
  <si>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</si>
  <si>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</si>
  <si>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</si>
  <si>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</si>
  <si>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</si>
  <si>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</si>
  <si>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</si>
  <si>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</si>
  <si>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</si>
  <si>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</si>
  <si>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</si>
  <si>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</si>
  <si>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</si>
  <si>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</si>
  <si>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</si>
  <si>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</si>
  <si>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</si>
  <si>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</si>
  <si>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</si>
  <si>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</si>
  <si>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</si>
  <si>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</si>
  <si>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</si>
  <si>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</si>
  <si>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</si>
  <si>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</si>
  <si>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</si>
  <si>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</si>
  <si>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</si>
  <si>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</si>
  <si>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</si>
  <si>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</si>
  <si>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</si>
  <si>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</si>
  <si>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</si>
  <si>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</si>
  <si>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</si>
  <si>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</si>
  <si>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</si>
  <si>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</si>
  <si>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</si>
  <si>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</si>
  <si>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</si>
  <si>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</si>
  <si>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</si>
  <si>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</si>
  <si>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</si>
  <si>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</si>
  <si>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</si>
  <si>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</si>
  <si>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</si>
  <si>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</si>
  <si>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</si>
  <si>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</si>
  <si>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</si>
  <si>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</si>
  <si>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</si>
  <si>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</si>
  <si>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</si>
  <si>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</si>
  <si>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</si>
  <si>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</si>
  <si>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</si>
  <si>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</si>
  <si>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</si>
  <si>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</si>
  <si>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</si>
  <si>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</si>
  <si>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</si>
  <si>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</si>
  <si>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</si>
  <si>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</si>
  <si>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</si>
  <si>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</si>
  <si>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</si>
  <si>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</si>
  <si>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</si>
  <si>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</si>
  <si>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</si>
  <si>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</si>
  <si>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</si>
  <si>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</si>
  <si>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</si>
  <si>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</si>
  <si>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</si>
  <si>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</si>
  <si>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</si>
  <si>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</si>
  <si>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</si>
  <si>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</si>
  <si>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</si>
  <si>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</si>
  <si>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</si>
  <si>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</si>
  <si>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</si>
  <si>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</si>
  <si>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</si>
  <si>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</si>
  <si>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</si>
  <si>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</si>
  <si>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</si>
  <si>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</si>
  <si>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</si>
  <si>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</si>
  <si>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</si>
  <si>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</si>
  <si>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</si>
  <si>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</si>
  <si>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</si>
  <si>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</si>
  <si>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</si>
  <si>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</si>
  <si>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</si>
  <si>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</si>
  <si>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</si>
  <si>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</si>
  <si>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</si>
  <si>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</si>
  <si>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</si>
  <si>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</si>
  <si>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</si>
  <si>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</si>
  <si>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</si>
  <si>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</si>
  <si>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</si>
  <si>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</si>
  <si>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</si>
  <si>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</si>
  <si>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</si>
  <si>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</si>
  <si>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</si>
  <si>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</si>
  <si>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</si>
  <si>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</si>
  <si>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</si>
  <si>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</si>
  <si>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</si>
  <si>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</si>
  <si>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</si>
  <si>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</si>
  <si>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</si>
  <si>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</si>
  <si>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</si>
  <si>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</si>
  <si>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</si>
  <si>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</si>
  <si>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</si>
  <si>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</si>
  <si>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</si>
  <si>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</si>
  <si>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</si>
  <si>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</si>
  <si>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</si>
  <si>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</si>
  <si>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</si>
  <si>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</si>
  <si>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</si>
  <si>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</si>
  <si>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</si>
  <si>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</si>
  <si>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</si>
  <si>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</si>
  <si>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</si>
  <si>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</si>
  <si>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</si>
  <si>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</si>
  <si>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</si>
  <si>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</si>
  <si>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</si>
  <si>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</si>
  <si>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</si>
  <si>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</si>
  <si>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</si>
  <si>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</si>
  <si>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</si>
  <si>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</si>
  <si>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</si>
  <si>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</si>
  <si>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</si>
  <si>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</si>
  <si>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</si>
  <si>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</si>
  <si>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</si>
  <si>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</si>
  <si>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</si>
  <si>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</si>
  <si>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</si>
  <si>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</si>
  <si>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</si>
  <si>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</si>
  <si>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</si>
  <si>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</si>
  <si>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</si>
  <si>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</si>
  <si>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</si>
  <si>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</si>
  <si>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</si>
  <si>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</si>
  <si>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</si>
  <si>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</si>
  <si>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</si>
  <si>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</si>
  <si>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</si>
  <si>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</si>
  <si>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</si>
  <si>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</si>
  <si>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</si>
  <si>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</si>
  <si>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</si>
  <si>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</si>
  <si>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</si>
  <si>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</si>
  <si>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</si>
  <si>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</si>
  <si>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</si>
  <si>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</si>
  <si>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</si>
  <si>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</si>
  <si>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</si>
  <si>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</si>
  <si>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</si>
  <si>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</si>
  <si>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</si>
  <si>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</si>
  <si>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</si>
  <si>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</si>
  <si>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</si>
  <si>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</si>
  <si>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</si>
  <si>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</si>
  <si>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</si>
  <si>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</si>
  <si>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</si>
  <si>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</si>
  <si>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</si>
  <si>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</si>
  <si>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</si>
  <si>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</si>
  <si>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</si>
  <si>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</si>
  <si>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</si>
  <si>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</si>
  <si>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</si>
  <si>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</si>
  <si>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</si>
  <si>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</si>
  <si>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</si>
  <si>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</si>
  <si>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</si>
  <si>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</si>
  <si>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</si>
  <si>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</si>
  <si>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</si>
  <si>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</si>
  <si>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</si>
  <si>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</si>
  <si>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</si>
  <si>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</si>
  <si>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</si>
  <si>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</si>
  <si>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</si>
  <si>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</si>
  <si>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</si>
  <si>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</si>
  <si>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</si>
  <si>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</si>
  <si>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</si>
  <si>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</si>
  <si>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</si>
  <si>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</si>
  <si>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</si>
  <si>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</si>
  <si>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</si>
  <si>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</si>
  <si>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</si>
  <si>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</si>
  <si>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</si>
  <si>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</si>
  <si>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</si>
  <si>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</si>
  <si>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</si>
  <si>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</si>
  <si>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</si>
  <si>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</si>
  <si>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</si>
  <si>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</si>
  <si>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</si>
  <si>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</si>
  <si>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</si>
  <si>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</si>
  <si>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</si>
  <si>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</si>
  <si>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</si>
  <si>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</si>
  <si>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</si>
  <si>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</si>
  <si>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</si>
  <si>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</si>
  <si>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</si>
  <si>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</si>
  <si>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</si>
  <si>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</si>
  <si>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</si>
  <si>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</si>
  <si>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</si>
  <si>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</si>
  <si>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</si>
  <si>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</si>
  <si>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</si>
  <si>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</si>
  <si>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</si>
  <si>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</si>
  <si>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</si>
  <si>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</si>
  <si>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</si>
  <si>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</si>
  <si>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</si>
  <si>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</si>
  <si>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</si>
  <si>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</si>
  <si>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</si>
  <si>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</si>
  <si>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</si>
  <si>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</si>
  <si>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</si>
  <si>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</si>
  <si>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</si>
  <si>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</si>
  <si>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</si>
  <si>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</si>
  <si>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</si>
  <si>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</si>
  <si>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</si>
  <si>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</si>
  <si>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</si>
  <si>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</si>
  <si>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</si>
  <si>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</si>
  <si>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</si>
  <si>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</si>
  <si>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</si>
  <si>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</si>
  <si>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</si>
  <si>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</si>
  <si>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</si>
  <si>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</si>
  <si>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</si>
  <si>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</si>
  <si>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</si>
  <si>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</si>
  <si>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</si>
  <si>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</si>
  <si>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</si>
  <si>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</si>
  <si>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</si>
  <si>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</si>
  <si>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</si>
  <si>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</si>
  <si>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</si>
  <si>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</si>
  <si>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</si>
  <si>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</si>
  <si>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</si>
  <si>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</si>
  <si>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</si>
  <si>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</si>
  <si>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</si>
  <si>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</si>
  <si>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</si>
  <si>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</si>
  <si>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</si>
  <si>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</si>
  <si>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</si>
  <si>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</si>
  <si>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</si>
  <si>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</si>
  <si>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</si>
  <si>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</si>
  <si>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</si>
  <si>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</si>
  <si>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</si>
  <si>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</si>
  <si>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</si>
  <si>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</si>
  <si>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</si>
  <si>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</si>
  <si>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</si>
  <si>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</si>
  <si>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</si>
  <si>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</si>
  <si>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</si>
  <si>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</si>
  <si>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</si>
  <si>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</si>
  <si>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t>
  </si>
  <si>
    <t>Type de ressource mobilisée (type moyen)</t>
  </si>
  <si>
    <t>Nomenclature / liste à implémenter</t>
  </si>
  <si>
    <t>Nomenclature type de moyens</t>
  </si>
  <si>
    <t>Type de ressource mobilisée (nomenclature type de vecteur à implémenter)</t>
  </si>
  <si>
    <t>vehiculeType</t>
  </si>
  <si>
    <t>Nomenclature type de vecteur</t>
  </si>
  <si>
    <t>Immatriculation</t>
  </si>
  <si>
    <t>N° d'immatriculation du vecteur</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</si>
  <si>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</si>
  <si>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</si>
  <si>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</si>
  <si>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</si>
  <si>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</si>
  <si>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</si>
  <si>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</si>
  <si>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</si>
  <si>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</si>
  <si>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</si>
  <si>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</si>
  <si>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</si>
  <si>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</si>
  <si>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</si>
  <si>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</si>
  <si>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</si>
  <si>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</si>
  <si>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</si>
  <si>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</si>
  <si>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</si>
  <si>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</si>
  <si>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</si>
  <si>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</si>
  <si>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</si>
  <si>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</si>
  <si>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</si>
  <si>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</si>
  <si>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</si>
  <si>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</si>
  <si>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</si>
  <si>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</si>
  <si>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</si>
  <si>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</si>
  <si>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</si>
  <si>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</si>
  <si>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</si>
  <si>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</si>
  <si>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</si>
  <si>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</si>
  <si>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</si>
  <si>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</si>
  <si>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</si>
  <si>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</si>
  <si>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</si>
  <si>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</si>
  <si>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</si>
  <si>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</si>
  <si>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</si>
  <si>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</si>
  <si>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</si>
  <si>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</si>
  <si>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</si>
  <si>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</si>
  <si>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</si>
  <si>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</si>
  <si>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</si>
  <si>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</si>
  <si>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</si>
  <si>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</si>
  <si>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</si>
  <si>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</si>
  <si>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</si>
  <si>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</si>
  <si>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</si>
  <si>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</si>
  <si>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</si>
  <si>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</si>
  <si>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</si>
  <si>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</si>
  <si>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</si>
  <si>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</si>
  <si>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</si>
  <si>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</si>
  <si>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</si>
  <si>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</si>
  <si>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</si>
  <si>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</si>
  <si>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</si>
  <si>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</si>
  <si>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</si>
  <si>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</si>
  <si>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</si>
  <si>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</si>
  <si>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</si>
  <si>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</si>
  <si>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</si>
  <si>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</si>
  <si>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</si>
  <si>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</si>
  <si>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</si>
  <si>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</si>
  <si>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Type de ressource mobilisée (nomenclature type de vecteur à implémenter pour l'instant, voir ensuite si elle est complétée par des ressources autres que des vecteurs)</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</si>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</sst>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49" fontId="1" fillId="0" borderId="0" xfId="0" applyNumberFormat="1" applyFont="1" applyAlignment="1">
      <alignment horizontal="lef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1" fillId="60" borderId="0" xfId="0" applyNumberFormat="1" applyFont="1" applyFill="1" applyAlignment="1">
      <alignment wrapText="1"/>
    </xf>
    <xf numFmtId="49" fontId="6" fillId="60" borderId="0" xfId="0" applyNumberFormat="1" applyFont="1" applyFill="1"/>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88" fillId="0" borderId="0" xfId="0" applyNumberFormat="1" applyFont="1" applyAlignment="1">
      <alignment wrapText="1"/>
    </xf>
    <xf numFmtId="49" fontId="1" fillId="0" borderId="16" xfId="0" applyNumberFormat="1" applyFont="1" applyBorder="1" applyAlignment="1">
      <alignment horizontal="center" wrapText="1"/>
    </xf>
    <xf numFmtId="49" fontId="54" fillId="26" borderId="0" xfId="0" applyNumberFormat="1" applyFont="1" applyFill="1"/>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 fillId="60" borderId="0" xfId="0" applyNumberFormat="1" applyFont="1" applyFill="1" applyAlignment="1">
      <alignment horizontal="left" wrapText="1"/>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1" fillId="60" borderId="0" xfId="0" applyNumberFormat="1" applyFont="1" applyFill="1" applyAlignment="1">
      <alignment horizontal="left"/>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0" fontId="54" fillId="0" borderId="0" xfId="0" applyNumberFormat="1" applyFont="1" applyAlignment="1">
      <alignment wrapText="1"/>
    </xf>
    <xf numFmtId="0" fontId="85" fillId="0" borderId="0" xfId="0" applyFont="1" applyFill="1" applyAlignment="1">
      <alignment horizontal="left"/>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4" totalsRowCount="1" headerRowDxfId="905" dataDxfId="904" totalsRowDxfId="903">
  <autoFilter ref="A8:X43"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0" totalsRowCount="1" headerRowDxfId="544" dataDxfId="543" totalsRowDxfId="542">
  <autoFilter ref="A8:AF69"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8" dT="2024-03-25T16:05:53.08" personId="{D6952652-30E5-479A-9FFE-AD0BC8CBB562}" id="{CA9F7116-A69A-49A4-A9FD-112B11A9100E}">
    <text>Correspond également au motif de sans transport (soins sur place, refus de soins, refus de transport, décédé)</text>
  </threadedComment>
  <threadedComment ref="H61" dT="2024-03-27T14:38:41.61" personId="{D6952652-30E5-479A-9FFE-AD0BC8CBB562}" id="{91C7B266-0E0A-4462-A600-2FC08026D2AA}">
    <text>Pas de nomenclature dispo dans l'Excel partagé</text>
  </threadedComment>
  <threadedComment ref="D67"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2" t="s">
        <v>742</v>
      </c>
      <c r="B1" s="723"/>
      <c r="C1" s="723"/>
      <c r="D1" s="723"/>
      <c r="E1" s="723"/>
      <c r="F1" s="723"/>
      <c r="G1" s="723"/>
      <c r="H1" s="72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0" t="s">
        <v>753</v>
      </c>
      <c r="G12" s="730"/>
      <c r="H12" s="730"/>
      <c r="I12" s="203"/>
      <c r="J12" s="203"/>
      <c r="R12" s="196"/>
      <c r="S12" s="196"/>
      <c r="T12" s="196"/>
    </row>
    <row r="13" spans="1:20" ht="14.25" customHeight="1">
      <c r="B13" s="204" t="s">
        <v>754</v>
      </c>
      <c r="C13" s="204"/>
      <c r="D13" s="204"/>
      <c r="E13" s="204"/>
      <c r="F13" s="730" t="s">
        <v>755</v>
      </c>
      <c r="G13" s="730"/>
      <c r="H13" s="730"/>
      <c r="I13" s="204"/>
      <c r="J13" s="204"/>
      <c r="K13" s="204"/>
      <c r="L13" s="204"/>
      <c r="M13" s="204"/>
      <c r="N13" s="204"/>
      <c r="R13" s="196"/>
      <c r="S13" s="196"/>
      <c r="T13" s="196"/>
    </row>
    <row r="14" spans="1:20" ht="14.25" customHeight="1">
      <c r="B14" s="204" t="s">
        <v>756</v>
      </c>
      <c r="C14" s="204"/>
      <c r="D14" s="204"/>
      <c r="E14" s="204"/>
      <c r="F14" s="730" t="s">
        <v>755</v>
      </c>
      <c r="G14" s="730"/>
      <c r="H14" s="730"/>
      <c r="I14" s="204"/>
      <c r="J14" s="204"/>
      <c r="R14" s="196"/>
      <c r="S14" s="196"/>
      <c r="T14" s="196"/>
    </row>
    <row r="15" spans="1:20">
      <c r="B15" s="203" t="s">
        <v>757</v>
      </c>
      <c r="C15" s="203"/>
      <c r="D15" s="203"/>
      <c r="E15" s="203"/>
      <c r="F15" s="730" t="s">
        <v>755</v>
      </c>
      <c r="G15" s="730"/>
      <c r="H15" s="730"/>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25" t="s">
        <v>758</v>
      </c>
      <c r="B18" s="726"/>
      <c r="C18" s="726"/>
      <c r="D18" s="726"/>
      <c r="E18" s="726"/>
      <c r="F18" s="726"/>
      <c r="G18" s="726"/>
      <c r="H18" s="72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9" t="s">
        <v>791</v>
      </c>
      <c r="B30" s="728" t="s">
        <v>792</v>
      </c>
      <c r="C30" s="728" t="s">
        <v>774</v>
      </c>
      <c r="D30" s="728" t="s">
        <v>774</v>
      </c>
      <c r="E30" s="728" t="s">
        <v>770</v>
      </c>
      <c r="F30" s="206" t="s">
        <v>793</v>
      </c>
      <c r="G30" s="721" t="s">
        <v>794</v>
      </c>
      <c r="H30" s="206" t="s">
        <v>795</v>
      </c>
    </row>
    <row r="31" spans="1:17" ht="114.75">
      <c r="A31" s="729"/>
      <c r="B31" s="728"/>
      <c r="C31" s="728"/>
      <c r="D31" s="728"/>
      <c r="E31" s="728"/>
      <c r="F31" s="209" t="s">
        <v>796</v>
      </c>
      <c r="G31" s="721"/>
      <c r="H31" s="206"/>
    </row>
    <row r="32" spans="1:17" ht="85.5">
      <c r="A32" s="208" t="s">
        <v>797</v>
      </c>
      <c r="B32" s="207" t="s">
        <v>798</v>
      </c>
      <c r="C32" s="207" t="s">
        <v>774</v>
      </c>
      <c r="D32" s="207" t="s">
        <v>774</v>
      </c>
      <c r="E32" s="207" t="s">
        <v>770</v>
      </c>
      <c r="F32" s="209" t="s">
        <v>799</v>
      </c>
      <c r="G32" s="209" t="s">
        <v>783</v>
      </c>
      <c r="H32" s="206" t="s">
        <v>800</v>
      </c>
    </row>
    <row r="33" spans="1:8" ht="29.25">
      <c r="A33" s="729" t="s">
        <v>801</v>
      </c>
      <c r="B33" s="728" t="s">
        <v>802</v>
      </c>
      <c r="C33" s="728" t="s">
        <v>774</v>
      </c>
      <c r="D33" s="728" t="s">
        <v>774</v>
      </c>
      <c r="E33" s="728" t="s">
        <v>770</v>
      </c>
      <c r="F33" s="209" t="s">
        <v>803</v>
      </c>
      <c r="G33" s="721" t="s">
        <v>783</v>
      </c>
      <c r="H33" s="206" t="s">
        <v>804</v>
      </c>
    </row>
    <row r="34" spans="1:8" ht="228.75">
      <c r="A34" s="729"/>
      <c r="B34" s="728"/>
      <c r="C34" s="728"/>
      <c r="D34" s="728"/>
      <c r="E34" s="728"/>
      <c r="F34" s="209" t="s">
        <v>805</v>
      </c>
      <c r="G34" s="721"/>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5.95"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4"/>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61" t="s">
        <v>944</v>
      </c>
      <c r="D2" s="284"/>
      <c r="E2" s="152"/>
      <c r="F2" s="157">
        <f>createCase142[[#Totals],[NexSIS]] / createCase142[[#Totals],[ID]]</f>
        <v>0.47727272727272729</v>
      </c>
      <c r="G2" s="128"/>
      <c r="H2" s="732"/>
      <c r="I2" s="732"/>
      <c r="J2" s="732"/>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4" t="s">
        <v>828</v>
      </c>
      <c r="M7" s="734"/>
      <c r="N7" s="734"/>
      <c r="O7" s="734"/>
      <c r="AC7" s="734" t="s">
        <v>830</v>
      </c>
      <c r="AD7" s="734"/>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36" t="s">
        <v>829</v>
      </c>
      <c r="W9" s="736"/>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36"/>
      <c r="W10" s="736"/>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8">
      <formula>OR($AD12="X",$AC12="X")</formula>
    </cfRule>
    <cfRule type="expression" dxfId="1859" priority="49">
      <formula>AND($AD12=1,$AC12=1)</formula>
    </cfRule>
    <cfRule type="expression" dxfId="1858" priority="50">
      <formula>$AD12=1</formula>
    </cfRule>
    <cfRule type="expression" dxfId="1857" priority="51">
      <formula>$AC12=1</formula>
    </cfRule>
    <cfRule type="expression" dxfId="1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1">
      <formula>AND($R68="X",OR($B68&lt;&gt;"",$C68&lt;&gt;"",$D68&lt;&gt;"",$E68&lt;&gt;""))</formula>
    </cfRule>
    <cfRule type="expression" dxfId="1832" priority="2">
      <formula>AND($R68="X",OR($B68&lt;&gt;"",$C68&lt;&gt;""))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5">
      <formula>AND($AD140=1,$AC140=1)</formula>
    </cfRule>
    <cfRule type="expression" dxfId="1828" priority="166">
      <formula>$AD140=1</formula>
    </cfRule>
    <cfRule type="expression" dxfId="1827" priority="167">
      <formula>$AC140=1</formula>
    </cfRule>
  </conditionalFormatting>
  <conditionalFormatting sqref="C152:C153">
    <cfRule type="expression" dxfId="1826" priority="14">
      <formula>AND($R152="X",OR($B152&lt;&gt;"",$C152&lt;&gt;"",$D152&lt;&gt;""))</formula>
    </cfRule>
    <cfRule type="expression" dxfId="1825" priority="15">
      <formula>OR($AD152="X",$AC152="X")</formula>
    </cfRule>
    <cfRule type="expression" dxfId="1824" priority="16">
      <formula>AND($AD152=1,$AC152=1)</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0">
      <formula>AND($AD154=1,$AC154=1)</formula>
    </cfRule>
    <cfRule type="expression" dxfId="1819" priority="11">
      <formula>$AD154=1</formula>
    </cfRule>
    <cfRule type="expression" dxfId="1818" priority="12">
      <formula>OR($AD154="X",$AC154="X")</formula>
    </cfRule>
    <cfRule type="expression" dxfId="1817" priority="13">
      <formula>$AC154=1</formula>
    </cfRule>
  </conditionalFormatting>
  <conditionalFormatting sqref="C157:C159">
    <cfRule type="expression" dxfId="1816" priority="19">
      <formula>AND($R157="X",OR($B157&lt;&gt;"",$C157&lt;&gt;""))</formula>
    </cfRule>
  </conditionalFormatting>
  <conditionalFormatting sqref="C166">
    <cfRule type="expression" dxfId="1815" priority="102">
      <formula>OR($AD166="X",$AC166="X")</formula>
    </cfRule>
    <cfRule type="expression" dxfId="1814" priority="103">
      <formula>AND($AD166=1,$AC166=1)</formula>
    </cfRule>
    <cfRule type="expression" dxfId="1813" priority="104">
      <formula>$AD166=1</formula>
    </cfRule>
    <cfRule type="expression" dxfId="1812" priority="105">
      <formula>AND($R166="X",$B166&lt;&gt;"")</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6">
      <formula>AND($AD174=1,$AC174=1)</formula>
    </cfRule>
    <cfRule type="expression" dxfId="1806" priority="227">
      <formula>$AD174=1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5">
      <formula>$AD179=1</formula>
    </cfRule>
    <cfRule type="expression" dxfId="1801" priority="56">
      <formula>AND($R179="X",$B179&lt;&gt;"")</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0">
      <formula>$AC31=1</formula>
    </cfRule>
    <cfRule type="expression" dxfId="1790" priority="31">
      <formula>AND(NOT(ISBLANK($W31)),ISBLANK($AC31),ISBLANK($AD31))</formula>
    </cfRule>
  </conditionalFormatting>
  <conditionalFormatting sqref="D41">
    <cfRule type="expression" dxfId="1789" priority="285">
      <formula>AND($R41="X",OR($B41&lt;&gt;"",#REF!&lt;&gt;"",$C41&lt;&gt;""))</formula>
    </cfRule>
    <cfRule type="expression" dxfId="1788" priority="286">
      <formula>AND($R41="X",OR($B41&lt;&gt;"",#REF!&lt;&gt;"",$C41&lt;&gt;"",$D41&lt;&gt;""))</formula>
    </cfRule>
    <cfRule type="expression" dxfId="1787" priority="287">
      <formula>AND($R41="X",OR($B41&lt;&gt;"",#REF!&lt;&gt;"",$D41&lt;&gt;"",#REF!&lt;&gt;""))</formula>
    </cfRule>
    <cfRule type="expression" dxfId="1786" priority="288">
      <formula>$AC41=1</formula>
    </cfRule>
    <cfRule type="expression" dxfId="1785" priority="289">
      <formula>AND($R41="X",OR($B41&lt;&gt;"",#REF!&lt;&gt;"",$C41&lt;&gt;""))</formula>
    </cfRule>
    <cfRule type="expression" dxfId="1784" priority="290">
      <formula>AND($AD41=1,$AC41=1)</formula>
    </cfRule>
    <cfRule type="expression" dxfId="1783" priority="291">
      <formula>$AD41=1</formula>
    </cfRule>
    <cfRule type="expression" dxfId="1782" priority="292">
      <formula>AND($R41="X",$B41&lt;&gt;"")</formula>
    </cfRule>
    <cfRule type="expression" dxfId="1781" priority="293">
      <formula>AND($R41="X",OR($B41&lt;&gt;"",#REF!&lt;&gt;""))</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7">
      <formula>OR($AD139="X",$AC139="X")</formula>
    </cfRule>
    <cfRule type="expression" dxfId="1773" priority="218">
      <formula>AND($AD139=1,$AC139=1)</formula>
    </cfRule>
    <cfRule type="expression" dxfId="1772" priority="219">
      <formula>$AD139=1</formula>
    </cfRule>
  </conditionalFormatting>
  <conditionalFormatting sqref="D140">
    <cfRule type="expression" dxfId="1771" priority="159">
      <formula>OR($AD140="X",$AC140="X")</formula>
    </cfRule>
    <cfRule type="expression" dxfId="1770" priority="160">
      <formula>AND($R140="X",OR($B140&lt;&gt;"",$C140&lt;&gt;"",$D140&lt;&gt;""))</formula>
    </cfRule>
    <cfRule type="expression" dxfId="1769" priority="161">
      <formula>AND($AD140=1,$AC140=1)</formula>
    </cfRule>
    <cfRule type="expression" dxfId="1768" priority="162">
      <formula>$AD140=1</formula>
    </cfRule>
    <cfRule type="expression" dxfId="1767" priority="163">
      <formula>$AC140=1</formula>
    </cfRule>
  </conditionalFormatting>
  <conditionalFormatting sqref="D155:D159 E128:E130 D44:D120">
    <cfRule type="expression" dxfId="1766" priority="233">
      <formula>AND($R44="X",OR($B44&lt;&gt;"",$C44&lt;&gt;""))</formula>
    </cfRule>
  </conditionalFormatting>
  <conditionalFormatting sqref="D164">
    <cfRule type="expression" dxfId="1765" priority="94">
      <formula>AND($R164="X",OR($B164&lt;&gt;"",$C164&lt;&gt;""))</formula>
    </cfRule>
    <cfRule type="expression" dxfId="1764" priority="203">
      <formula>$AC164=1</formula>
    </cfRule>
    <cfRule type="expression" dxfId="1763" priority="204">
      <formula>AND($R164="X",OR($B164&lt;&gt;"",$C164&lt;&gt;"",$D164&lt;&gt;"",$E164&lt;&gt;""))</formula>
    </cfRule>
    <cfRule type="expression" dxfId="1762" priority="205">
      <formula>AND($AD164=1,$AC164=1)</formula>
    </cfRule>
    <cfRule type="expression" dxfId="1761" priority="206">
      <formula>$AD164=1</formula>
    </cfRule>
    <cfRule type="expression" dxfId="1760" priority="207">
      <formula>AND($R164="X",OR($B164&lt;&gt;"",$C164&lt;&gt;"",$D164&lt;&gt;""))</formula>
    </cfRule>
    <cfRule type="expression" dxfId="1759" priority="208">
      <formula>$AC164=1</formula>
    </cfRule>
    <cfRule type="expression" dxfId="1758" priority="209">
      <formula>AND($R164="X",OR($B164&lt;&gt;"",$C164&lt;&gt;"",$D164&lt;&gt;"",$E164&lt;&gt;""))</formula>
    </cfRule>
    <cfRule type="expression" dxfId="1757" priority="210">
      <formula>AND($AD164=1,$AC164=1)</formula>
    </cfRule>
    <cfRule type="expression" dxfId="1756" priority="211">
      <formula>$AD164=1</formula>
    </cfRule>
    <cfRule type="expression" dxfId="1755" priority="212">
      <formula>AND($R164="X",OR($B164&lt;&gt;"",$C164&lt;&gt;"",$D164&lt;&gt;""))</formula>
    </cfRule>
  </conditionalFormatting>
  <conditionalFormatting sqref="D166">
    <cfRule type="expression" dxfId="1754" priority="82">
      <formula>AND($R166="X",OR($B166&lt;&gt;"",$C166&lt;&gt;""))</formula>
    </cfRule>
    <cfRule type="expression" dxfId="1753" priority="83">
      <formula>$AC166=1</formula>
    </cfRule>
    <cfRule type="expression" dxfId="1752" priority="84">
      <formula>AND($R166="X",OR($B166&lt;&gt;"",$C166&lt;&gt;"",$D166&lt;&gt;"",$E166&lt;&gt;""))</formula>
    </cfRule>
    <cfRule type="expression" dxfId="1751" priority="85">
      <formula>AND($AD166=1,$AC166=1)</formula>
    </cfRule>
    <cfRule type="expression" dxfId="1750" priority="86">
      <formula>$AD166=1</formula>
    </cfRule>
    <cfRule type="expression" dxfId="1749" priority="87">
      <formula>AND($R166="X",OR($B166&lt;&gt;"",$C166&lt;&gt;"",$D166&lt;&gt;""))</formula>
    </cfRule>
    <cfRule type="expression" dxfId="1748" priority="88">
      <formula>$AC166=1</formula>
    </cfRule>
    <cfRule type="expression" dxfId="1747" priority="89">
      <formula>AND($R166="X",OR($B166&lt;&gt;"",$C166&lt;&gt;"",$D166&lt;&gt;"",$E166&lt;&gt;""))</formula>
    </cfRule>
    <cfRule type="expression" dxfId="1746" priority="90">
      <formula>AND($AD166=1,$AC166=1)</formula>
    </cfRule>
    <cfRule type="expression" dxfId="1745" priority="91">
      <formula>$AD166=1</formula>
    </cfRule>
    <cfRule type="expression" dxfId="1744" priority="92">
      <formula>AND($R166="X",OR($B166&lt;&gt;"",$C166&lt;&gt;"",$D166&lt;&gt;""))</formula>
    </cfRule>
    <cfRule type="expression" dxfId="1743" priority="93">
      <formula>AND($R166="X",OR($B166&lt;&gt;"",$C166&lt;&gt;""))</formula>
    </cfRule>
    <cfRule type="expression" dxfId="1742" priority="95">
      <formula>OR($AD166="X",$AC166="X")</formula>
    </cfRule>
    <cfRule type="expression" dxfId="1741" priority="98">
      <formula>AND($R166="X",$B166&lt;&gt;"")</formula>
    </cfRule>
    <cfRule type="expression" dxfId="1740" priority="100">
      <formula>AND($AD166=1,$AC166=1)</formula>
    </cfRule>
    <cfRule type="expression" dxfId="1739" priority="101">
      <formula>$AD166=1</formula>
    </cfRule>
    <cfRule type="expression" dxfId="1738" priority="106">
      <formula>AND($R166="X",OR($B166&lt;&gt;"",$C166&lt;&gt;""))</formula>
    </cfRule>
  </conditionalFormatting>
  <conditionalFormatting sqref="D166:D172">
    <cfRule type="expression" dxfId="1737" priority="99">
      <formula>OR($AD166="X",$AC166="X")</formula>
    </cfRule>
  </conditionalFormatting>
  <conditionalFormatting sqref="D167:D168">
    <cfRule type="expression" dxfId="1736" priority="228">
      <formula>AND($AD167=1,$AC167=1)</formula>
    </cfRule>
    <cfRule type="expression" dxfId="1735" priority="229">
      <formula>$AD167=1</formula>
    </cfRule>
    <cfRule type="expression" dxfId="1734" priority="230">
      <formula>$AC167=1</formula>
    </cfRule>
    <cfRule type="expression" dxfId="1733" priority="231">
      <formula>AND($R167="X",#REF!&lt;&gt;"")</formula>
    </cfRule>
  </conditionalFormatting>
  <conditionalFormatting sqref="D167:D172">
    <cfRule type="expression" dxfId="1732" priority="281">
      <formula>AND($R167="X",OR(#REF!&lt;&gt;"",$B167&lt;&gt;"",$C167&lt;&gt;""))</formula>
    </cfRule>
  </conditionalFormatting>
  <conditionalFormatting sqref="D174">
    <cfRule type="expression" dxfId="1731" priority="221">
      <formula>AND($R174="X",$B174&lt;&gt;"")</formula>
    </cfRule>
    <cfRule type="expression" dxfId="1730" priority="222">
      <formula>OR($AD174="X",$AC174="X")</formula>
    </cfRule>
    <cfRule type="expression" dxfId="1729" priority="223">
      <formula>AND($AD174=1,$AC174=1)</formula>
    </cfRule>
    <cfRule type="expression" dxfId="1728" priority="224">
      <formula>$AD174=1</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0">
      <formula>AND($R127="X",OR($B127&lt;&gt;"",$C127&lt;&gt;"",$D127&lt;&gt;"",$E127&lt;&gt;""))</formula>
    </cfRule>
    <cfRule type="expression" dxfId="1724" priority="131">
      <formula>AND($R127="X",OR($B127&lt;&gt;"",$C127&lt;&gt;"",$E127&lt;&gt;"",#REF!&lt;&gt;""))</formula>
    </cfRule>
    <cfRule type="expression" dxfId="1723" priority="132">
      <formula>$AC127=1</formula>
    </cfRule>
    <cfRule type="expression" dxfId="1722" priority="133">
      <formula>AND($R127="X",OR($B127&lt;&gt;"",$C127&lt;&gt;"",$D127&lt;&gt;""))</formula>
    </cfRule>
    <cfRule type="expression" dxfId="1721" priority="134">
      <formula>AND($AD127=1,$AC127=1)</formula>
    </cfRule>
    <cfRule type="expression" dxfId="1720" priority="135">
      <formula>$AD127=1</formula>
    </cfRule>
  </conditionalFormatting>
  <conditionalFormatting sqref="D41:G41">
    <cfRule type="expression" dxfId="1719" priority="57">
      <formula>AND($R41="X",OR($B41&lt;&gt;"",$C41&lt;&gt;"",$D41&lt;&gt;"",$E41&lt;&gt;"",$F41&lt;&gt;""))</formula>
    </cfRule>
    <cfRule type="expression" dxfId="1718" priority="58">
      <formula>AND($AD41=1,$AC41=1)</formula>
    </cfRule>
    <cfRule type="expression" dxfId="1717" priority="59">
      <formula>$AD41=1</formula>
    </cfRule>
    <cfRule type="expression" dxfId="1716" priority="60">
      <formula>OR($AD41="X",$AC41="X")</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1">
      <formula>OR($AD42="X",$AC42="X")</formula>
    </cfRule>
    <cfRule type="expression" dxfId="1708" priority="62">
      <formula>AND($AD42=1,$AC42=1)</formula>
    </cfRule>
    <cfRule type="expression" dxfId="1707" priority="63">
      <formula>$AD42=1</formula>
    </cfRule>
    <cfRule type="expression" dxfId="1706" priority="64">
      <formula>$AC42=1</formula>
    </cfRule>
    <cfRule type="expression" dxfId="1705" priority="65">
      <formula>AND(NOT(ISBLANK($W42)),ISBLANK($AC42),ISBLANK($AD42))</formula>
    </cfRule>
    <cfRule type="expression" dxfId="1704" priority="66">
      <formula>AND($R42="X",OR($B42&lt;&gt;"",#REF!&lt;&gt;"",$D42&lt;&gt;"",#REF!&lt;&gt;""))</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5">
      <formula>AND($R92="X",OR($B92&lt;&gt;"",$C92&lt;&gt;"",$D92&lt;&gt;"",$E92&lt;&gt;""))</formula>
    </cfRule>
    <cfRule type="expression" dxfId="1697" priority="186">
      <formula>AND($AD92=1,$AC92=1)</formula>
    </cfRule>
    <cfRule type="expression" dxfId="1696" priority="187">
      <formula>$AD92=1</formula>
    </cfRule>
    <cfRule type="expression" dxfId="1695" priority="188">
      <formula>$AC92=1</formula>
    </cfRule>
    <cfRule type="expression" dxfId="1694" priority="189">
      <formula>AND($R92="X",OR($B92&lt;&gt;"",$C92&lt;&gt;"",$E92&lt;&gt;"",#REF!&lt;&gt;""))</formula>
    </cfRule>
    <cfRule type="expression" dxfId="1693" priority="190">
      <formula>$AC92=1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7">
      <formula>$AD111=1</formula>
    </cfRule>
    <cfRule type="expression" dxfId="1689" priority="198">
      <formula>$AC111=1</formula>
    </cfRule>
    <cfRule type="expression" dxfId="1688" priority="199">
      <formula>AND($R111="X",OR($B111&lt;&gt;"",$C111&lt;&gt;"",$E111&lt;&gt;"",#REF!&lt;&gt;""))</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6">
      <formula>AND($R126="X",OR($B126&lt;&gt;"",$C126&lt;&gt;"",$D126&lt;&gt;"",$E126&lt;&gt;""))</formula>
    </cfRule>
    <cfRule type="expression" dxfId="1683" priority="137">
      <formula>AND($R126="X",OR($B126&lt;&gt;"",$C126&lt;&gt;"",$E126&lt;&gt;"",#REF!&lt;&gt;""))</formula>
    </cfRule>
    <cfRule type="expression" dxfId="1682" priority="138">
      <formula>$AC126=1</formula>
    </cfRule>
    <cfRule type="expression" dxfId="1681" priority="139">
      <formula>AND($R126="X",OR($B126&lt;&gt;"",$C126&lt;&gt;"",$D126&lt;&gt;""))</formula>
    </cfRule>
  </conditionalFormatting>
  <conditionalFormatting sqref="E131">
    <cfRule type="expression" dxfId="1680" priority="200">
      <formula>AND($R131="X",OR($B131&lt;&gt;"",$C131&lt;&gt;"",$D131&lt;&gt;"",$E131&lt;&gt;""))</formula>
    </cfRule>
    <cfRule type="expression" dxfId="1679" priority="201">
      <formula>AND($R131="X",OR($B131&lt;&gt;"",$C131&lt;&gt;"",$E131&lt;&gt;"",#REF!&lt;&gt;""))</formula>
    </cfRule>
    <cfRule type="expression" dxfId="1678" priority="202">
      <formula>$AC131=1</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48">
      <formula>AND($R133="X",$B133&lt;&gt;"")</formula>
    </cfRule>
    <cfRule type="expression" dxfId="1675" priority="149">
      <formula>AND($AD133=1,$AC133=1)</formula>
    </cfRule>
    <cfRule type="expression" dxfId="1674" priority="150">
      <formula>$AD133=1</formula>
    </cfRule>
    <cfRule type="expression" dxfId="1673" priority="151">
      <formula>OR($AD133="X",$AC133="X")</formula>
    </cfRule>
    <cfRule type="expression" dxfId="1672" priority="152">
      <formula>$AC133=1</formula>
    </cfRule>
    <cfRule type="expression" dxfId="1671" priority="153">
      <formula>AND(NOT(ISBLANK($W133)),ISBLANK($AC133),ISBLANK($AD133))</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7">
      <formula>AND($AD168=1,$AC168=1)</formula>
    </cfRule>
    <cfRule type="expression" dxfId="1662" priority="78">
      <formula>$AD168=1</formula>
    </cfRule>
    <cfRule type="expression" dxfId="1661" priority="79">
      <formula>$AC168=1</formula>
    </cfRule>
    <cfRule type="expression" dxfId="1660" priority="80">
      <formula>AND(NOT(ISBLANK($W168)),ISBLANK($AC168),ISBLANK($AD168))</formula>
    </cfRule>
    <cfRule type="expression" dxfId="1659" priority="81">
      <formula>AND($R168="X",OR(#REF!&lt;&gt;"",$B168&lt;&gt;"",$C168&lt;&gt;"",$D168&lt;&gt;""))</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4">
      <formula>AND($R128="X",OR($B128&lt;&gt;"",$C128&lt;&gt;"",$D128&lt;&gt;"",$E128&lt;&gt;""))</formula>
    </cfRule>
    <cfRule type="expression" dxfId="1652" priority="115">
      <formula>AND($R128="X",OR($B128&lt;&gt;"",$C128&lt;&gt;"",$E128&lt;&gt;"",#REF!&lt;&gt;""))</formula>
    </cfRule>
    <cfRule type="expression" dxfId="1651" priority="116">
      <formula>$AC128=1</formula>
    </cfRule>
    <cfRule type="expression" dxfId="1650" priority="117">
      <formula>AND($R128="X",OR($B128&lt;&gt;"",$C128&lt;&gt;"",$D128&lt;&gt;""))</formula>
    </cfRule>
    <cfRule type="expression" dxfId="1649" priority="118">
      <formula>AND($AD128=1,$AC128=1)</formula>
    </cfRule>
    <cfRule type="expression" dxfId="1648" priority="119">
      <formula>$AD128=1</formula>
    </cfRule>
    <cfRule type="expression" dxfId="1647" priority="120">
      <formula>AND($R128="X",$B128&lt;&gt;"")</formula>
    </cfRule>
    <cfRule type="expression" dxfId="1646" priority="121">
      <formula>AND($R128="X",OR($B128&lt;&gt;"",$C128&lt;&gt;""))</formula>
    </cfRule>
  </conditionalFormatting>
  <conditionalFormatting sqref="E140:G153 B140:C154">
    <cfRule type="expression" dxfId="1645" priority="179">
      <formula>AND($AD140=1,$AC140=1)</formula>
    </cfRule>
    <cfRule type="expression" dxfId="1644" priority="180">
      <formula>$AD140=1</formula>
    </cfRule>
    <cfRule type="expression" dxfId="1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147">
      <formula>AND($R175="X",OR($B175&lt;&gt;"",#REF!&lt;&gt;"",$C175&lt;&gt;"",$D175&lt;&gt;"",$F175&lt;&gt;""))</formula>
    </cfRule>
    <cfRule type="expression" dxfId="1627" priority="275">
      <formula>AND($R175="X",OR($B175&lt;&gt;"",#REF!&lt;&gt;"",$C175&lt;&gt;"",$D175&lt;&gt;""))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3">
      <formula>AND($R127="X",OR($B127&lt;&gt;"",$C127&lt;&gt;"",$D127&lt;&gt;"",$E127&lt;&gt;""))</formula>
    </cfRule>
    <cfRule type="expression" dxfId="1624" priority="124">
      <formula>AND($R127="X",OR($B127&lt;&gt;"",$C127&lt;&gt;"",$E127&lt;&gt;"",#REF!&lt;&gt;""))</formula>
    </cfRule>
    <cfRule type="expression" dxfId="1623" priority="125">
      <formula>$AC127=1</formula>
    </cfRule>
    <cfRule type="expression" dxfId="1622" priority="126">
      <formula>AND($R127="X",OR($B127&lt;&gt;"",$C127&lt;&gt;"",$D127&lt;&gt;""))</formula>
    </cfRule>
    <cfRule type="expression" dxfId="1621" priority="127">
      <formula>AND($AD127=1,$AC127=1)</formula>
    </cfRule>
    <cfRule type="expression" dxfId="1620" priority="128">
      <formula>$AD127=1</formula>
    </cfRule>
    <cfRule type="expression" dxfId="1619" priority="129">
      <formula>AND($R127="X",OR($B127&lt;&gt;"",$C127&lt;&gt;"",$D127&lt;&gt;""))</formula>
    </cfRule>
  </conditionalFormatting>
  <conditionalFormatting sqref="F128:G128">
    <cfRule type="expression" dxfId="1618" priority="112">
      <formula>AND($R128="X",OR($B128&lt;&gt;"",$C128&lt;&gt;""))</formula>
    </cfRule>
    <cfRule type="expression" dxfId="1617" priority="113">
      <formula>AND($R128="X",OR($B128&lt;&gt;"",$C128&lt;&gt;"",$D128&lt;&gt;""))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0">
      <formula>AND($R128="X",OR($B128&lt;&gt;"",$C128&lt;&gt;"",$E128&lt;&gt;"",#REF!&lt;&gt;""))</formula>
    </cfRule>
    <cfRule type="expression" dxfId="1605" priority="111">
      <formula>AND($R128="X",OR($B128&lt;&gt;"",$C128&lt;&gt;"",$D128&lt;&gt;"",$E128&lt;&gt;""))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20">
      <formula>AND($R139="X",OR($B139&lt;&gt;"",$C139&lt;&gt;"",$D139&lt;&gt;"",$E139&lt;&gt;""))</formula>
    </cfRule>
    <cfRule type="expression" dxfId="1602" priority="272">
      <formula>AND($R139="X",OR($B139&lt;&gt;"",$C139&lt;&gt;"",$E139&lt;&gt;"",#REF!&lt;&gt;"",$F139&lt;&gt;""))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4" operator="equal">
      <formula>"1..1"</formula>
    </cfRule>
    <cfRule type="cellIs" dxfId="1594" priority="45" operator="equal">
      <formula>"0..n"</formula>
    </cfRule>
    <cfRule type="cellIs" dxfId="1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J25" activePane="bottomRight" state="frozen"/>
      <selection pane="bottomRight" activeCell="T19" sqref="T1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32" t="s">
        <v>911</v>
      </c>
      <c r="I1" s="732"/>
      <c r="J1" s="732"/>
      <c r="O1" s="733" t="s">
        <v>816</v>
      </c>
      <c r="P1" s="733"/>
      <c r="AD1" s="96"/>
      <c r="AF1" s="128"/>
      <c r="ALZ1"/>
    </row>
    <row r="2" spans="1:1014" ht="13.5" customHeight="1">
      <c r="A2" s="128" t="s">
        <v>1610</v>
      </c>
      <c r="C2" s="141" t="s">
        <v>818</v>
      </c>
      <c r="D2" s="284"/>
      <c r="E2" s="152" t="s">
        <v>819</v>
      </c>
      <c r="F2" s="157">
        <f>createCase[[#Totals],[NexSIS]] / createCase[[#Totals],[ID]]</f>
        <v>0.43010752688172044</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34" t="s">
        <v>828</v>
      </c>
      <c r="M7" s="734"/>
      <c r="N7" s="734"/>
      <c r="O7" s="734"/>
      <c r="V7" s="735" t="s">
        <v>829</v>
      </c>
      <c r="W7" s="735"/>
      <c r="X7" s="735"/>
      <c r="AD7" s="734" t="s">
        <v>830</v>
      </c>
      <c r="AE7" s="73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9: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678"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6">
      <formula>OR($AE13="X",$AD13="X")</formula>
    </cfRule>
    <cfRule type="expression" dxfId="1521" priority="27">
      <formula>AND($AE13=1,$AD13=1)</formula>
    </cfRule>
    <cfRule type="expression" dxfId="1520" priority="28">
      <formula>$AE13=1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6">
      <formula>OR($AE10="X",$AD10="X")</formula>
    </cfRule>
    <cfRule type="expression" dxfId="1511" priority="329">
      <formula>$AD10=1</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1">
      <formula>OR($AE82="X",$AD82="X")</formula>
    </cfRule>
    <cfRule type="expression" dxfId="1499" priority="2">
      <formula>AND($AE82=1,$AD82=1)</formula>
    </cfRule>
    <cfRule type="expression" dxfId="1498" priority="3">
      <formula>$AE82=1</formula>
    </cfRule>
    <cfRule type="expression" dxfId="1497" priority="4">
      <formula>$AD82=1</formula>
    </cfRule>
    <cfRule type="expression" dxfId="1496" priority="5">
      <formula>AND(NOT(ISBLANK($W82)),ISBLANK($AD82),ISBLANK($AE82))</formula>
    </cfRule>
  </conditionalFormatting>
  <conditionalFormatting sqref="C133">
    <cfRule type="expression" dxfId="1495" priority="201">
      <formula>OR($AE133="X",$AD133="X")</formula>
    </cfRule>
    <cfRule type="expression" dxfId="1494" priority="202">
      <formula>AND($AE133=1,$AD133=1)</formula>
    </cfRule>
    <cfRule type="expression" dxfId="1493" priority="203">
      <formula>$AE133=1</formula>
    </cfRule>
    <cfRule type="expression" dxfId="1492" priority="204">
      <formula>$AD133=1</formula>
    </cfRule>
  </conditionalFormatting>
  <conditionalFormatting sqref="C160">
    <cfRule type="expression" dxfId="1491" priority="118">
      <formula>OR($AE160="X",$AD160="X")</formula>
    </cfRule>
    <cfRule type="expression" dxfId="1490" priority="119">
      <formula>AND($AE160=1,$AD160=1)</formula>
    </cfRule>
    <cfRule type="expression" dxfId="1489" priority="120">
      <formula>$AE160=1</formula>
    </cfRule>
    <cfRule type="expression" dxfId="1488" priority="121">
      <formula>AND($R160="X",$B160&lt;&gt;"")</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68">
      <formula>OR($AE171="X",$AD171="X")</formula>
    </cfRule>
    <cfRule type="expression" dxfId="1478" priority="269">
      <formula>AND($AE171=1,$AD171=1)</formula>
    </cfRule>
    <cfRule type="expression" dxfId="1477" priority="270">
      <formula>$AE171=1</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29">
      <formula>AND($R35="X",OR($B35&lt;&gt;"",#REF!&lt;&gt;"",$C35&lt;&gt;""))</formula>
    </cfRule>
    <cfRule type="expression" dxfId="1465" priority="1131">
      <formula>AND($R35="X",OR($B35&lt;&gt;"",#REF!&lt;&gt;"",$C35&lt;&gt;"",$D35&lt;&gt;""))</formula>
    </cfRule>
    <cfRule type="expression" dxfId="1464" priority="1132">
      <formula>AND($R35="X",OR($B35&lt;&gt;"",#REF!&lt;&gt;"",$D35&lt;&gt;"",#REF!&lt;&gt;""))</formula>
    </cfRule>
    <cfRule type="expression" dxfId="1463" priority="1133">
      <formula>$AD35=1</formula>
    </cfRule>
    <cfRule type="expression" dxfId="1462" priority="1134">
      <formula>AND($R35="X",OR($B35&lt;&gt;"",#REF!&lt;&gt;"",$C35&lt;&gt;""))</formula>
    </cfRule>
    <cfRule type="expression" dxfId="1461" priority="1135">
      <formula>AND($AE35=1,$AD35=1)</formula>
    </cfRule>
    <cfRule type="expression" dxfId="1460" priority="1136">
      <formula>$AE35=1</formula>
    </cfRule>
    <cfRule type="expression" dxfId="1459" priority="1137">
      <formula>AND($R35="X",$B35&lt;&gt;"")</formula>
    </cfRule>
    <cfRule type="expression" dxfId="1458" priority="1138">
      <formula>AND($R35="X",OR($B35&lt;&gt;"",#REF!&lt;&gt;""))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0">
      <formula>OR($AE132="X",$AD132="X")</formula>
    </cfRule>
    <cfRule type="expression" dxfId="1453" priority="261">
      <formula>AND($AE132=1,$AD132=1)</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6">
      <formula>OR($AE133="X",$AD133="X")</formula>
    </cfRule>
    <cfRule type="expression" dxfId="1449" priority="197">
      <formula>AND($R133="X",OR($B133&lt;&gt;"",$C133&lt;&gt;"",$D133&lt;&gt;""))</formula>
    </cfRule>
    <cfRule type="expression" dxfId="1448" priority="198">
      <formula>AND($AE133=1,$AD133=1)</formula>
    </cfRule>
    <cfRule type="expression" dxfId="1447" priority="199">
      <formula>$AE133=1</formula>
    </cfRule>
    <cfRule type="expression" dxfId="1446" priority="200">
      <formula>$AD133=1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5">
      <formula>AND($R157="X",OR($B157&lt;&gt;"",$C157&lt;&gt;"",$D157&lt;&gt;"",$E157&lt;&gt;""))</formula>
    </cfRule>
    <cfRule type="expression" dxfId="1438" priority="246">
      <formula>AND($AE157=1,$AD157=1)</formula>
    </cfRule>
    <cfRule type="expression" dxfId="1437" priority="247">
      <formula>$AE157=1</formula>
    </cfRule>
    <cfRule type="expression" dxfId="1436" priority="248">
      <formula>AND($R157="X",OR($B157&lt;&gt;"",$C157&lt;&gt;"",$D157&lt;&gt;""))</formula>
    </cfRule>
    <cfRule type="expression" dxfId="1435" priority="250">
      <formula>$AD157=1</formula>
    </cfRule>
    <cfRule type="expression" dxfId="1434" priority="251">
      <formula>AND($R157="X",OR($B157&lt;&gt;"",$C157&lt;&gt;"",$D157&lt;&gt;"",$E157&lt;&gt;""))</formula>
    </cfRule>
    <cfRule type="expression" dxfId="1433" priority="252">
      <formula>AND($AE157=1,$AD157=1)</formula>
    </cfRule>
    <cfRule type="expression" dxfId="1432" priority="253">
      <formula>$AE157=1</formula>
    </cfRule>
    <cfRule type="expression" dxfId="1431" priority="254">
      <formula>AND($R157="X",OR($B157&lt;&gt;"",$C157&lt;&gt;"",$D157&lt;&gt;""))</formula>
    </cfRule>
  </conditionalFormatting>
  <conditionalFormatting sqref="D160">
    <cfRule type="expression" dxfId="1430" priority="95">
      <formula>AND($R160="X",OR($B160&lt;&gt;"",$C160&lt;&gt;""))</formula>
    </cfRule>
    <cfRule type="expression" dxfId="1429" priority="97">
      <formula>$AD160=1</formula>
    </cfRule>
    <cfRule type="expression" dxfId="1428" priority="98">
      <formula>AND($R160="X",OR($B160&lt;&gt;"",$C160&lt;&gt;"",$D160&lt;&gt;"",$E160&lt;&gt;""))</formula>
    </cfRule>
    <cfRule type="expression" dxfId="1427" priority="99">
      <formula>AND($AE160=1,$AD160=1)</formula>
    </cfRule>
    <cfRule type="expression" dxfId="1426" priority="100">
      <formula>$AE160=1</formula>
    </cfRule>
    <cfRule type="expression" dxfId="1425" priority="101">
      <formula>AND($R160="X",OR($B160&lt;&gt;"",$C160&lt;&gt;"",$D160&lt;&gt;""))</formula>
    </cfRule>
    <cfRule type="expression" dxfId="1424" priority="102">
      <formula>$AD160=1</formula>
    </cfRule>
    <cfRule type="expression" dxfId="1423" priority="103">
      <formula>AND($R160="X",OR($B160&lt;&gt;"",$C160&lt;&gt;"",$D160&lt;&gt;"",$E160&lt;&gt;""))</formula>
    </cfRule>
    <cfRule type="expression" dxfId="1422" priority="104">
      <formula>AND($AE160=1,$AD160=1)</formula>
    </cfRule>
    <cfRule type="expression" dxfId="1421" priority="105">
      <formula>$AE160=1</formula>
    </cfRule>
    <cfRule type="expression" dxfId="1420" priority="106">
      <formula>AND($R160="X",OR($B160&lt;&gt;"",$C160&lt;&gt;"",$D160&lt;&gt;""))</formula>
    </cfRule>
    <cfRule type="expression" dxfId="1419" priority="107">
      <formula>AND($R160="X",OR($B160&lt;&gt;"",$C160&lt;&gt;""))</formula>
    </cfRule>
    <cfRule type="expression" dxfId="1418" priority="111">
      <formula>OR($AE160="X",$AD160="X")</formula>
    </cfRule>
    <cfRule type="expression" dxfId="1417" priority="114">
      <formula>AND($R160="X",$B160&lt;&gt;"")</formula>
    </cfRule>
    <cfRule type="expression" dxfId="1416" priority="116">
      <formula>AND($AE160=1,$AD160=1)</formula>
    </cfRule>
    <cfRule type="expression" dxfId="1415" priority="117">
      <formula>$AE160=1</formula>
    </cfRule>
    <cfRule type="expression" dxfId="1414" priority="122">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3">
      <formula>$AE161=1</formula>
    </cfRule>
    <cfRule type="expression" dxfId="1410" priority="274">
      <formula>$AD161=1</formula>
    </cfRule>
    <cfRule type="expression" dxfId="1409" priority="275">
      <formula>AND($R161="X",#REF!&lt;&gt;"")</formula>
    </cfRule>
  </conditionalFormatting>
  <conditionalFormatting sqref="D161 D165:D169">
    <cfRule type="expression" dxfId="1408" priority="1088">
      <formula>AND($R161="X",OR(#REF!&lt;&gt;"",$B161&lt;&gt;"",$C161&lt;&gt;""))</formula>
    </cfRule>
  </conditionalFormatting>
  <conditionalFormatting sqref="D171">
    <cfRule type="expression" dxfId="1407" priority="264">
      <formula>AND($R171="X",$B171&lt;&gt;"")</formula>
    </cfRule>
    <cfRule type="expression" dxfId="1406" priority="265">
      <formula>OR($AE171="X",$AD171="X")</formula>
    </cfRule>
    <cfRule type="expression" dxfId="1405" priority="266">
      <formula>AND($AE171=1,$AD171=1)</formula>
    </cfRule>
    <cfRule type="expression" dxfId="1404" priority="267">
      <formula>$AE171=1</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7">
      <formula>AND($R120="X",OR($B120&lt;&gt;"",$C120&lt;&gt;"",$D120&lt;&gt;"",$E120&lt;&gt;""))</formula>
    </cfRule>
    <cfRule type="expression" dxfId="1399" priority="148">
      <formula>AND($R120="X",OR($B120&lt;&gt;"",$C120&lt;&gt;"",$E120&lt;&gt;"",#REF!&lt;&gt;""))</formula>
    </cfRule>
    <cfRule type="expression" dxfId="1398" priority="149">
      <formula>$AD120=1</formula>
    </cfRule>
    <cfRule type="expression" dxfId="1397" priority="150">
      <formula>AND($R120="X",OR($B120&lt;&gt;"",$C120&lt;&gt;"",$D120&lt;&gt;""))</formula>
    </cfRule>
    <cfRule type="expression" dxfId="1396" priority="151">
      <formula>AND($AE120=1,$AD120=1)</formula>
    </cfRule>
    <cfRule type="expression" dxfId="1395" priority="152">
      <formula>$AE120=1</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56">
      <formula>OR($AE36="X",$AD36="X")</formula>
    </cfRule>
    <cfRule type="expression" dxfId="1385" priority="57">
      <formula>AND($AE36=1,$AD36=1)</formula>
    </cfRule>
    <cfRule type="expression" dxfId="1384" priority="58">
      <formula>$AE36=1</formula>
    </cfRule>
    <cfRule type="expression" dxfId="1383" priority="59">
      <formula>$AD36=1</formula>
    </cfRule>
    <cfRule type="expression" dxfId="1382" priority="60">
      <formula>AND(NOT(ISBLANK($W36)),ISBLANK($AD36),ISBLANK($AE36))</formula>
    </cfRule>
    <cfRule type="expression" dxfId="1381" priority="61">
      <formula>AND($R36="X",OR($B36&lt;&gt;"",#REF!&lt;&gt;"",$D36&lt;&gt;"",#REF!&lt;&gt;""))</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3">
      <formula>AND($AE85=1,$AD85=1)</formula>
    </cfRule>
    <cfRule type="expression" dxfId="1377" priority="234">
      <formula>$AE85=1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27">
      <formula>AND($AE89=1,$AD89=1)</formula>
    </cfRule>
    <cfRule type="expression" dxfId="1373" priority="228">
      <formula>$AE89=1</formula>
    </cfRule>
    <cfRule type="expression" dxfId="1372" priority="229">
      <formula>$AD89=1</formula>
    </cfRule>
    <cfRule type="expression" dxfId="1371" priority="230">
      <formula>AND($R89="X",OR($B89&lt;&gt;"",$C89&lt;&gt;"",$E89&lt;&gt;"",#REF!&lt;&gt;""))</formula>
    </cfRule>
    <cfRule type="expression" dxfId="1370" priority="231">
      <formula>$AD89=1</formula>
    </cfRule>
  </conditionalFormatting>
  <conditionalFormatting sqref="E104">
    <cfRule type="expression" dxfId="1369" priority="236">
      <formula>AND($R104="X",OR($B104&lt;&gt;"",$C104&lt;&gt;"",$D104&lt;&gt;"",$E104&lt;&gt;""))</formula>
    </cfRule>
    <cfRule type="expression" dxfId="1368" priority="237">
      <formula>AND($AE104=1,$AD104=1)</formula>
    </cfRule>
    <cfRule type="expression" dxfId="1367" priority="238">
      <formula>$AE104=1</formula>
    </cfRule>
    <cfRule type="expression" dxfId="1366" priority="239">
      <formula>$AD104=1</formula>
    </cfRule>
    <cfRule type="expression" dxfId="1365" priority="240">
      <formula>AND($R104="X",OR($B104&lt;&gt;"",$C104&lt;&gt;"",$E104&lt;&gt;"",#REF!&lt;&gt;""))</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1">
      <formula>AND($R124="X",OR($B124&lt;&gt;"",$C124&lt;&gt;"",$D124&lt;&gt;"",$E124&lt;&gt;""))</formula>
    </cfRule>
    <cfRule type="expression" dxfId="1355" priority="242">
      <formula>AND($R124="X",OR($B124&lt;&gt;"",$C124&lt;&gt;"",$E124&lt;&gt;"",#REF!&lt;&gt;""))</formula>
    </cfRule>
    <cfRule type="expression" dxfId="1354" priority="243">
      <formula>$AD124=1</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2">
      <formula>AND($R126="X",$B126&lt;&gt;"")</formula>
    </cfRule>
    <cfRule type="expression" dxfId="1351" priority="173">
      <formula>AND($AE126=1,$AD126=1)</formula>
    </cfRule>
    <cfRule type="expression" dxfId="1350" priority="174">
      <formula>$AE126=1</formula>
    </cfRule>
    <cfRule type="expression" dxfId="1349" priority="175">
      <formula>OR($AE126="X",$AD126="X")</formula>
    </cfRule>
    <cfRule type="expression" dxfId="1348" priority="176">
      <formula>$AD126=1</formula>
    </cfRule>
    <cfRule type="expression" dxfId="1347" priority="177">
      <formula>AND(NOT(ISBLANK($W126)),ISBLANK($AD126),ISBLANK($AE126))</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89">
      <formula>OR($AE165="X",$AD165="X")</formula>
    </cfRule>
    <cfRule type="expression" dxfId="1336" priority="90">
      <formula>AND($AE165=1,$AD165=1)</formula>
    </cfRule>
    <cfRule type="expression" dxfId="1335" priority="91">
      <formula>$AE165=1</formula>
    </cfRule>
    <cfRule type="expression" dxfId="1334" priority="92">
      <formula>$AD165=1</formula>
    </cfRule>
    <cfRule type="expression" dxfId="1333" priority="93">
      <formula>AND(NOT(ISBLANK($W165)),ISBLANK($AD165),ISBLANK($AE165))</formula>
    </cfRule>
    <cfRule type="expression" dxfId="1332" priority="94">
      <formula>AND($R165="X",OR(#REF!&lt;&gt;"",$B165&lt;&gt;"",$C165&lt;&gt;"",$D165&lt;&gt;""))</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0">
      <formula>AND($R121="X",OR($B121&lt;&gt;"",$C121&lt;&gt;"",$D121&lt;&gt;"",$E121&lt;&gt;""))</formula>
    </cfRule>
    <cfRule type="expression" dxfId="1324" priority="131">
      <formula>AND($R121="X",OR($B121&lt;&gt;"",$C121&lt;&gt;"",$E121&lt;&gt;"",#REF!&lt;&gt;""))</formula>
    </cfRule>
    <cfRule type="expression" dxfId="1323" priority="132">
      <formula>$AD121=1</formula>
    </cfRule>
    <cfRule type="expression" dxfId="1322" priority="133">
      <formula>AND($R121="X",OR($B121&lt;&gt;"",$C121&lt;&gt;"",$D121&lt;&gt;""))</formula>
    </cfRule>
    <cfRule type="expression" dxfId="1321" priority="134">
      <formula>AND($AE121=1,$AD121=1)</formula>
    </cfRule>
    <cfRule type="expression" dxfId="1320" priority="135">
      <formula>$AE121=1</formula>
    </cfRule>
    <cfRule type="expression" dxfId="1319" priority="136">
      <formula>AND($R121="X",$B121&lt;&gt;"")</formula>
    </cfRule>
    <cfRule type="expression" dxfId="1318" priority="138">
      <formula>AND($R121="X",OR($B121&lt;&gt;"",$C121&lt;&gt;""))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19">
      <formula>AND($AE133=1,$AD133=1)</formula>
    </cfRule>
    <cfRule type="expression" dxfId="1314" priority="220">
      <formula>$AE133=1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65">
      <formula>AND($R172="X",OR($B172&lt;&gt;"",#REF!&lt;&gt;"",$C172&lt;&gt;"",$D172&lt;&gt;"",$F172&lt;&gt;""))</formula>
    </cfRule>
    <cfRule type="expression" dxfId="1296" priority="1056">
      <formula>AND($R172="X",OR($B172&lt;&gt;"",#REF!&lt;&gt;"",$C172&lt;&gt;"",$D172&lt;&gt;""))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0">
      <formula>AND($R120="X",OR($B120&lt;&gt;"",$C120&lt;&gt;"",$D120&lt;&gt;"",$E120&lt;&gt;""))</formula>
    </cfRule>
    <cfRule type="expression" dxfId="1293" priority="141">
      <formula>AND($R120="X",OR($B120&lt;&gt;"",$C120&lt;&gt;"",$E120&lt;&gt;"",#REF!&lt;&gt;""))</formula>
    </cfRule>
    <cfRule type="expression" dxfId="1292" priority="142">
      <formula>$AD120=1</formula>
    </cfRule>
    <cfRule type="expression" dxfId="1291" priority="143">
      <formula>AND($R120="X",OR($B120&lt;&gt;"",$C120&lt;&gt;"",$D120&lt;&gt;""))</formula>
    </cfRule>
    <cfRule type="expression" dxfId="1290" priority="144">
      <formula>AND($AE120=1,$AD120=1)</formula>
    </cfRule>
    <cfRule type="expression" dxfId="1289" priority="145">
      <formula>$AE120=1</formula>
    </cfRule>
    <cfRule type="expression" dxfId="1288" priority="146">
      <formula>AND($R120="X",OR($B120&lt;&gt;"",$C120&lt;&gt;"",$D120&lt;&gt;""))</formula>
    </cfRule>
  </conditionalFormatting>
  <conditionalFormatting sqref="F121:G121">
    <cfRule type="expression" dxfId="1287" priority="128">
      <formula>AND($R121="X",OR($B121&lt;&gt;"",$C121&lt;&gt;""))</formula>
    </cfRule>
    <cfRule type="expression" dxfId="1286" priority="129">
      <formula>AND($R121="X",OR($B121&lt;&gt;"",$C121&lt;&gt;"",$D121&lt;&gt;""))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6">
      <formula>AND($R121="X",OR($B121&lt;&gt;"",$C121&lt;&gt;"",$E121&lt;&gt;"",#REF!&lt;&gt;""))</formula>
    </cfRule>
    <cfRule type="expression" dxfId="1272" priority="127">
      <formula>AND($R121="X",OR($B121&lt;&gt;"",$C121&lt;&gt;"",$D121&lt;&gt;"",$E121&lt;&gt;""))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263">
      <formula>AND($R132="X",OR($B132&lt;&gt;"",$C132&lt;&gt;"",$D132&lt;&gt;"",$E132&lt;&gt;""))</formula>
    </cfRule>
    <cfRule type="expression" dxfId="1268" priority="925">
      <formula>AND($R132="X",OR($B132&lt;&gt;"",$C132&lt;&gt;"",$E132&lt;&gt;"",#REF!&lt;&gt;"",$F132&lt;&gt;""))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1" operator="equal">
      <formula>"1..1"</formula>
    </cfRule>
    <cfRule type="cellIs" dxfId="1258" priority="32" operator="equal">
      <formula>"0..n"</formula>
    </cfRule>
    <cfRule type="cellIs" dxfId="1257"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0" s="224" customFormat="1" ht="13.5" customHeight="1">
      <c r="A113" s="225">
        <v>111</v>
      </c>
      <c r="B113" s="217"/>
      <c r="C113" s="217" t="s">
        <v>1404</v>
      </c>
      <c r="D113" s="241"/>
      <c r="E113" s="219"/>
      <c r="F113" s="241"/>
      <c r="G113" s="669" t="s">
        <v>1405</v>
      </c>
      <c r="H113" s="680" t="s">
        <v>1655</v>
      </c>
      <c r="I113" s="669" t="s">
        <v>820</v>
      </c>
      <c r="J113" s="260" t="s">
        <v>864</v>
      </c>
    </row>
    <row r="114" spans="1:10" s="224" customFormat="1" ht="13.5" customHeight="1">
      <c r="A114" s="225">
        <v>112</v>
      </c>
      <c r="B114" s="217"/>
      <c r="C114" s="217" t="s">
        <v>1408</v>
      </c>
      <c r="D114" s="219"/>
      <c r="E114" s="219"/>
      <c r="F114" s="219"/>
      <c r="G114" s="669"/>
      <c r="H114" s="680"/>
      <c r="I114" s="669" t="s">
        <v>817</v>
      </c>
      <c r="J114" s="260" t="s">
        <v>864</v>
      </c>
    </row>
    <row r="115" spans="1:10" s="224" customFormat="1" ht="13.5" customHeight="1">
      <c r="A115" s="225">
        <v>113</v>
      </c>
      <c r="B115" s="217"/>
      <c r="C115" s="217"/>
      <c r="D115" s="241" t="s">
        <v>1410</v>
      </c>
      <c r="E115" s="219"/>
      <c r="F115" s="219"/>
      <c r="G115" s="669" t="s">
        <v>1411</v>
      </c>
      <c r="H115" s="680"/>
      <c r="I115" s="669" t="s">
        <v>823</v>
      </c>
      <c r="J115" s="260" t="s">
        <v>864</v>
      </c>
    </row>
    <row r="116" spans="1:10" s="224" customFormat="1" ht="13.5" customHeight="1">
      <c r="A116" s="225">
        <v>114</v>
      </c>
      <c r="B116" s="217"/>
      <c r="C116" s="217"/>
      <c r="D116" s="241"/>
      <c r="E116" s="241" t="s">
        <v>1071</v>
      </c>
      <c r="F116" s="241"/>
      <c r="G116" s="669" t="s">
        <v>1072</v>
      </c>
      <c r="H116" s="680" t="s">
        <v>1413</v>
      </c>
      <c r="I116" s="669" t="s">
        <v>820</v>
      </c>
      <c r="J116" s="260" t="s">
        <v>864</v>
      </c>
    </row>
    <row r="117" spans="1:10" s="224" customFormat="1" ht="13.5" customHeight="1">
      <c r="A117" s="225">
        <v>115</v>
      </c>
      <c r="B117" s="217"/>
      <c r="C117" s="217"/>
      <c r="D117" s="241"/>
      <c r="E117" s="241" t="s">
        <v>1077</v>
      </c>
      <c r="F117" s="241"/>
      <c r="G117" s="669" t="s">
        <v>1078</v>
      </c>
      <c r="H117" s="680" t="s">
        <v>1359</v>
      </c>
      <c r="I117" s="669" t="s">
        <v>820</v>
      </c>
      <c r="J117" s="260" t="s">
        <v>864</v>
      </c>
    </row>
    <row r="118" spans="1:10" s="224" customFormat="1" ht="13.5" customHeight="1">
      <c r="A118" s="225">
        <v>116</v>
      </c>
      <c r="B118" s="217"/>
      <c r="C118" s="217"/>
      <c r="D118" s="217" t="s">
        <v>1259</v>
      </c>
      <c r="E118" s="219" t="s">
        <v>1275</v>
      </c>
      <c r="F118" s="241"/>
      <c r="G118" s="669" t="s">
        <v>1415</v>
      </c>
      <c r="H118" s="680"/>
      <c r="I118" s="669" t="s">
        <v>823</v>
      </c>
      <c r="J118" s="260" t="s">
        <v>864</v>
      </c>
    </row>
    <row r="119" spans="1:10" s="224" customFormat="1" ht="13.5" customHeight="1">
      <c r="A119" s="225">
        <v>117</v>
      </c>
      <c r="B119" s="217"/>
      <c r="C119" s="217"/>
      <c r="D119" s="217" t="s">
        <v>1051</v>
      </c>
      <c r="E119" s="241"/>
      <c r="F119" s="241"/>
      <c r="G119" s="669" t="s">
        <v>1418</v>
      </c>
      <c r="H119" s="680"/>
      <c r="I119" s="669" t="s">
        <v>817</v>
      </c>
      <c r="J119" s="260" t="s">
        <v>864</v>
      </c>
    </row>
    <row r="120" spans="1:10" s="224" customFormat="1" ht="13.5" customHeight="1">
      <c r="A120" s="225">
        <v>118</v>
      </c>
      <c r="B120" s="217"/>
      <c r="C120" s="217"/>
      <c r="D120" s="217"/>
      <c r="E120" s="217" t="s">
        <v>1081</v>
      </c>
      <c r="F120" s="219" t="s">
        <v>1420</v>
      </c>
      <c r="G120" s="669"/>
      <c r="H120" s="680"/>
      <c r="I120" s="669" t="s">
        <v>817</v>
      </c>
      <c r="J120" s="260" t="s">
        <v>864</v>
      </c>
    </row>
    <row r="121" spans="1:10" s="224" customFormat="1" ht="13.5" customHeight="1">
      <c r="A121" s="225">
        <v>119</v>
      </c>
      <c r="B121" s="217"/>
      <c r="C121" s="217"/>
      <c r="D121" s="217"/>
      <c r="E121" s="217" t="s">
        <v>1106</v>
      </c>
      <c r="F121" s="219" t="s">
        <v>1421</v>
      </c>
      <c r="G121" s="669"/>
      <c r="H121" s="680"/>
      <c r="I121" s="669" t="s">
        <v>817</v>
      </c>
      <c r="J121" s="260" t="s">
        <v>864</v>
      </c>
    </row>
    <row r="122" spans="1:10" s="224" customFormat="1" ht="13.5" customHeight="1">
      <c r="A122" s="225">
        <v>120</v>
      </c>
      <c r="B122" s="217"/>
      <c r="C122" s="217"/>
      <c r="D122" s="217" t="s">
        <v>1422</v>
      </c>
      <c r="E122" s="241"/>
      <c r="F122" s="241"/>
      <c r="G122" s="669"/>
      <c r="H122" s="680"/>
      <c r="I122" s="669" t="s">
        <v>817</v>
      </c>
      <c r="J122" s="260" t="s">
        <v>864</v>
      </c>
    </row>
    <row r="123" spans="1:10" s="224" customFormat="1" ht="13.5" customHeight="1">
      <c r="A123" s="225">
        <v>121</v>
      </c>
      <c r="B123" s="217"/>
      <c r="C123" s="217"/>
      <c r="D123" s="217"/>
      <c r="E123" s="241" t="s">
        <v>1304</v>
      </c>
      <c r="F123" s="241"/>
      <c r="G123" s="669" t="s">
        <v>1425</v>
      </c>
      <c r="H123" s="680"/>
      <c r="I123" s="669" t="s">
        <v>820</v>
      </c>
      <c r="J123" s="260" t="s">
        <v>864</v>
      </c>
    </row>
    <row r="124" spans="1:10" s="224" customFormat="1" ht="13.5" customHeight="1">
      <c r="A124" s="225">
        <v>122</v>
      </c>
      <c r="B124" s="217"/>
      <c r="C124" s="217"/>
      <c r="D124" s="217"/>
      <c r="E124" s="241" t="s">
        <v>1426</v>
      </c>
      <c r="F124" s="241"/>
      <c r="G124" s="669" t="s">
        <v>1427</v>
      </c>
      <c r="H124" s="680">
        <v>10000668540</v>
      </c>
      <c r="I124" s="669" t="s">
        <v>817</v>
      </c>
      <c r="J124" s="260" t="s">
        <v>864</v>
      </c>
    </row>
    <row r="125" spans="1:10" s="224" customFormat="1" ht="13.5" customHeight="1">
      <c r="A125" s="225">
        <v>123</v>
      </c>
      <c r="B125" s="217"/>
      <c r="C125" s="217"/>
      <c r="D125" s="241"/>
      <c r="E125" s="241" t="s">
        <v>1430</v>
      </c>
      <c r="F125" s="219" t="s">
        <v>1431</v>
      </c>
      <c r="G125" s="669"/>
      <c r="H125" s="680"/>
      <c r="I125" s="669" t="s">
        <v>817</v>
      </c>
      <c r="J125" s="668" t="s">
        <v>864</v>
      </c>
    </row>
    <row r="126" spans="1:10" s="224" customFormat="1" ht="13.5" customHeight="1">
      <c r="A126" s="225">
        <v>124</v>
      </c>
      <c r="B126" s="217"/>
      <c r="C126" s="217"/>
      <c r="D126" s="217"/>
      <c r="E126" s="217" t="s">
        <v>1432</v>
      </c>
      <c r="F126" s="219" t="s">
        <v>1275</v>
      </c>
      <c r="G126" s="669" t="s">
        <v>1415</v>
      </c>
      <c r="H126" s="680"/>
      <c r="I126" s="669" t="s">
        <v>823</v>
      </c>
      <c r="J126" s="260" t="s">
        <v>864</v>
      </c>
    </row>
    <row r="127" spans="1:10" s="224" customFormat="1" ht="13.5" customHeight="1">
      <c r="A127" s="225">
        <v>125</v>
      </c>
      <c r="B127" s="217"/>
      <c r="C127" s="217" t="s">
        <v>1433</v>
      </c>
      <c r="D127" s="241"/>
      <c r="E127" s="241"/>
      <c r="F127" s="241"/>
      <c r="G127" s="669" t="s">
        <v>1434</v>
      </c>
      <c r="H127" s="680"/>
      <c r="I127" s="669" t="s">
        <v>817</v>
      </c>
      <c r="J127" s="260" t="s">
        <v>864</v>
      </c>
    </row>
    <row r="128" spans="1:10"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0" s="224" customFormat="1" ht="13.5" customHeight="1">
      <c r="A145" s="225">
        <v>143</v>
      </c>
      <c r="B145" s="217"/>
      <c r="C145" s="219"/>
      <c r="D145" s="241" t="s">
        <v>1499</v>
      </c>
      <c r="E145" s="241"/>
      <c r="F145" s="241"/>
      <c r="G145" s="669" t="s">
        <v>1500</v>
      </c>
      <c r="H145" s="667">
        <v>109</v>
      </c>
      <c r="I145" s="669" t="s">
        <v>817</v>
      </c>
      <c r="J145" s="260" t="s">
        <v>864</v>
      </c>
    </row>
    <row r="146" spans="1:10" s="224" customFormat="1" ht="12.75" customHeight="1">
      <c r="A146" s="225">
        <v>144</v>
      </c>
      <c r="B146" s="217"/>
      <c r="C146" s="219"/>
      <c r="D146" s="241" t="s">
        <v>1501</v>
      </c>
      <c r="E146" s="241"/>
      <c r="F146" s="241"/>
      <c r="G146" s="669" t="s">
        <v>1502</v>
      </c>
      <c r="H146" s="667" t="s">
        <v>1503</v>
      </c>
      <c r="I146" s="669" t="s">
        <v>817</v>
      </c>
      <c r="J146" s="260" t="s">
        <v>864</v>
      </c>
    </row>
    <row r="147" spans="1:10" s="224" customFormat="1" ht="13.5" customHeight="1">
      <c r="A147" s="225">
        <v>145</v>
      </c>
      <c r="B147" s="217"/>
      <c r="C147" s="239"/>
      <c r="D147" s="241" t="s">
        <v>1506</v>
      </c>
      <c r="E147" s="241"/>
      <c r="F147" s="241"/>
      <c r="G147" s="669"/>
      <c r="H147" s="667" t="s">
        <v>1507</v>
      </c>
      <c r="I147" s="669" t="s">
        <v>817</v>
      </c>
      <c r="J147" s="260" t="s">
        <v>864</v>
      </c>
    </row>
    <row r="148" spans="1:10" s="224" customFormat="1" ht="13.5" customHeight="1">
      <c r="A148" s="225">
        <v>146</v>
      </c>
      <c r="B148" s="217"/>
      <c r="C148" s="219" t="s">
        <v>1510</v>
      </c>
      <c r="D148" s="241"/>
      <c r="E148" s="241"/>
      <c r="F148" s="241"/>
      <c r="G148" s="669"/>
      <c r="H148" s="667"/>
      <c r="I148" s="669" t="s">
        <v>817</v>
      </c>
      <c r="J148" s="260" t="s">
        <v>864</v>
      </c>
    </row>
    <row r="149" spans="1:10" s="224" customFormat="1" ht="13.5" customHeight="1">
      <c r="A149" s="225">
        <v>147</v>
      </c>
      <c r="B149" s="217"/>
      <c r="C149" s="219"/>
      <c r="D149" s="241" t="s">
        <v>1512</v>
      </c>
      <c r="E149" s="241" t="s">
        <v>1623</v>
      </c>
      <c r="F149" s="241"/>
      <c r="G149" s="669" t="s">
        <v>1513</v>
      </c>
      <c r="H149" s="667"/>
      <c r="I149" s="669" t="s">
        <v>817</v>
      </c>
      <c r="J149" s="260" t="s">
        <v>864</v>
      </c>
    </row>
    <row r="150" spans="1:10" s="224" customFormat="1" ht="14.25" customHeight="1">
      <c r="A150" s="225">
        <v>148</v>
      </c>
      <c r="B150" s="217"/>
      <c r="C150" s="219"/>
      <c r="D150" s="241" t="s">
        <v>1516</v>
      </c>
      <c r="E150" s="241" t="s">
        <v>1623</v>
      </c>
      <c r="F150" s="241"/>
      <c r="G150" s="669" t="s">
        <v>1517</v>
      </c>
      <c r="H150" s="667"/>
      <c r="I150" s="669" t="s">
        <v>823</v>
      </c>
      <c r="J150" s="260" t="s">
        <v>864</v>
      </c>
    </row>
    <row r="151" spans="1:10" s="224" customFormat="1" ht="13.5" customHeight="1">
      <c r="A151" s="225">
        <v>149</v>
      </c>
      <c r="B151" s="217"/>
      <c r="C151" s="219" t="s">
        <v>1519</v>
      </c>
      <c r="D151" s="241" t="s">
        <v>1623</v>
      </c>
      <c r="E151" s="241"/>
      <c r="F151" s="241"/>
      <c r="G151" s="669" t="s">
        <v>1520</v>
      </c>
      <c r="H151" s="667"/>
      <c r="I151" s="669" t="s">
        <v>817</v>
      </c>
      <c r="J151" s="668"/>
    </row>
    <row r="152" spans="1:10" s="224" customFormat="1" ht="13.5" customHeight="1">
      <c r="A152" s="225">
        <v>150</v>
      </c>
      <c r="B152" s="217"/>
      <c r="C152" s="219" t="s">
        <v>1661</v>
      </c>
      <c r="D152" s="241"/>
      <c r="E152" s="241"/>
      <c r="F152" s="241"/>
      <c r="G152" s="669" t="s">
        <v>1662</v>
      </c>
      <c r="H152" s="667"/>
      <c r="I152" s="703" t="s">
        <v>823</v>
      </c>
      <c r="J152" s="668" t="s">
        <v>864</v>
      </c>
    </row>
    <row r="153" spans="1:10" s="224" customFormat="1" ht="13.5" customHeight="1">
      <c r="A153" s="225">
        <v>151</v>
      </c>
      <c r="B153" s="219" t="s">
        <v>1663</v>
      </c>
      <c r="C153" s="241"/>
      <c r="D153" s="241"/>
      <c r="E153" s="241"/>
      <c r="F153" s="241"/>
      <c r="G153" s="669" t="s">
        <v>1523</v>
      </c>
      <c r="H153" s="667"/>
      <c r="I153" s="703" t="s">
        <v>823</v>
      </c>
      <c r="J153" s="260" t="s">
        <v>864</v>
      </c>
    </row>
    <row r="154" spans="1:10" s="224" customFormat="1" ht="13.5" customHeight="1">
      <c r="A154" s="225">
        <v>152</v>
      </c>
      <c r="B154" s="217"/>
      <c r="C154" s="217" t="s">
        <v>1404</v>
      </c>
      <c r="D154" s="241"/>
      <c r="E154" s="241"/>
      <c r="F154" s="241"/>
      <c r="G154" s="669" t="s">
        <v>1526</v>
      </c>
      <c r="H154" s="667"/>
      <c r="I154" s="669" t="s">
        <v>817</v>
      </c>
      <c r="J154" s="260" t="s">
        <v>864</v>
      </c>
    </row>
    <row r="155" spans="1:10" s="224" customFormat="1" ht="13.5" customHeight="1">
      <c r="A155" s="225">
        <v>153</v>
      </c>
      <c r="B155" s="219"/>
      <c r="C155" s="241" t="s">
        <v>1527</v>
      </c>
      <c r="D155" s="241"/>
      <c r="E155" s="241"/>
      <c r="F155" s="241"/>
      <c r="G155" s="669" t="s">
        <v>1529</v>
      </c>
      <c r="H155" s="667"/>
      <c r="I155" s="669" t="s">
        <v>817</v>
      </c>
      <c r="J155" s="260" t="s">
        <v>864</v>
      </c>
    </row>
    <row r="156" spans="1:10" s="224" customFormat="1" ht="13.5" customHeight="1">
      <c r="A156" s="225">
        <v>154</v>
      </c>
      <c r="B156" s="216"/>
      <c r="C156" s="216"/>
      <c r="D156" s="241" t="s">
        <v>1304</v>
      </c>
      <c r="E156" s="241"/>
      <c r="F156" s="241"/>
      <c r="G156" s="669" t="s">
        <v>1396</v>
      </c>
      <c r="H156" s="680"/>
      <c r="I156" s="382" t="s">
        <v>817</v>
      </c>
      <c r="J156" s="260" t="s">
        <v>864</v>
      </c>
    </row>
    <row r="157" spans="1:10" s="224" customFormat="1" ht="13.5" customHeight="1">
      <c r="A157" s="225">
        <v>155</v>
      </c>
      <c r="B157" s="216"/>
      <c r="C157" s="216"/>
      <c r="D157" s="241" t="s">
        <v>831</v>
      </c>
      <c r="E157" s="241"/>
      <c r="F157" s="241"/>
      <c r="G157" s="669" t="s">
        <v>1398</v>
      </c>
      <c r="H157" s="680"/>
      <c r="I157" s="669" t="s">
        <v>817</v>
      </c>
      <c r="J157" s="260" t="s">
        <v>864</v>
      </c>
    </row>
    <row r="158" spans="1:10" s="224" customFormat="1" ht="13.5" customHeight="1">
      <c r="A158" s="225">
        <v>156</v>
      </c>
      <c r="B158" s="217"/>
      <c r="C158" s="217"/>
      <c r="D158" s="241" t="s">
        <v>1399</v>
      </c>
      <c r="E158" s="241"/>
      <c r="F158" s="241"/>
      <c r="G158" s="669" t="s">
        <v>1400</v>
      </c>
      <c r="H158" s="680" t="s">
        <v>1401</v>
      </c>
      <c r="I158" s="669" t="s">
        <v>820</v>
      </c>
      <c r="J158" s="260" t="s">
        <v>864</v>
      </c>
    </row>
    <row r="159" spans="1:10" s="224" customFormat="1" ht="13.5" customHeight="1">
      <c r="A159" s="225">
        <v>157</v>
      </c>
      <c r="B159" s="219"/>
      <c r="C159" s="239" t="s">
        <v>1530</v>
      </c>
      <c r="D159" s="241"/>
      <c r="E159" s="241"/>
      <c r="F159" s="241"/>
      <c r="G159" s="669" t="s">
        <v>1531</v>
      </c>
      <c r="H159" s="667" t="s">
        <v>930</v>
      </c>
      <c r="I159" s="669" t="s">
        <v>820</v>
      </c>
      <c r="J159" s="668" t="s">
        <v>864</v>
      </c>
    </row>
    <row r="160" spans="1:10"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224"/>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2">
      <formula>OR(#REF!="X",#REF!="X")</formula>
    </cfRule>
    <cfRule type="expression" dxfId="1187" priority="3053">
      <formula>AND(#REF!=1,#REF!=1)</formula>
    </cfRule>
    <cfRule type="expression" dxfId="1186" priority="3054">
      <formula>#REF!=1</formula>
    </cfRule>
    <cfRule type="expression" dxfId="1185" priority="3055">
      <formula>#REF!=1</formula>
    </cfRule>
  </conditionalFormatting>
  <conditionalFormatting sqref="B7:B8 C76:C77">
    <cfRule type="expression" dxfId="1184" priority="3215">
      <formula>OR(#REF!="X",#REF!="X")</formula>
    </cfRule>
    <cfRule type="expression" dxfId="1183" priority="3216">
      <formula>AND(#REF!=1,#REF!=1)</formula>
    </cfRule>
    <cfRule type="expression" dxfId="1182" priority="3217">
      <formula>#REF!=1</formula>
    </cfRule>
    <cfRule type="expression" dxfId="1181" priority="3218">
      <formula>#REF!=1</formula>
    </cfRule>
    <cfRule type="expression" dxfId="1180" priority="3219">
      <formula>AND(NOT(ISBLANK($J7)),ISBLANK(#REF!),ISBLANK(#REF!))</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7">
      <formula>AND(#REF!="X",OR(#REF!&lt;&gt;"",$B30&lt;&gt;""))</formula>
    </cfRule>
    <cfRule type="expression" dxfId="1169" priority="4038">
      <formula>OR(#REF!="X",#REF!="X")</formula>
    </cfRule>
    <cfRule type="expression" dxfId="1168" priority="4039">
      <formula>AND(#REF!=1,#REF!=1)</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3">
      <formula>AND(#REF!=1,#REF!=1)</formula>
    </cfRule>
    <cfRule type="expression" dxfId="1160" priority="4044">
      <formula>#REF!=1</formula>
    </cfRule>
    <cfRule type="expression" dxfId="1159" priority="4045">
      <formula>AND(#REF!="X",$B154&lt;&gt;"")</formula>
    </cfRule>
  </conditionalFormatting>
  <conditionalFormatting sqref="C155 D156:D158 C159:C163">
    <cfRule type="expression" dxfId="1158" priority="3940">
      <formula>AND(#REF!="X",OR(#REF!&lt;&gt;"",$B155&lt;&gt;""))</formula>
    </cfRule>
  </conditionalFormatting>
  <conditionalFormatting sqref="C156:C158">
    <cfRule type="expression" dxfId="1157" priority="3925">
      <formula>AND(#REF!="X",#REF!&lt;&gt;"")</formula>
    </cfRule>
    <cfRule type="expression" dxfId="1156" priority="3926">
      <formula>AND(#REF!=1,#REF!=1)</formula>
    </cfRule>
    <cfRule type="expression" dxfId="1155" priority="3927">
      <formula>#REF!=1</formula>
    </cfRule>
    <cfRule type="expression" dxfId="1154" priority="3928">
      <formula>AND(NOT(ISBLANK($J156)),ISBLANK(#REF!),ISBLANK(#REF!))</formula>
    </cfRule>
    <cfRule type="expression" dxfId="1153" priority="3929">
      <formula>#REF!=1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0">
      <formula>AND(#REF!="X",OR($B29&lt;&gt;"",#REF!&lt;&gt;"",$C29&lt;&gt;""))</formula>
    </cfRule>
    <cfRule type="expression" dxfId="1146" priority="4051">
      <formula>AND(#REF!="X",OR($B29&lt;&gt;"",#REF!&lt;&gt;"",$C29&lt;&gt;"",$D29&lt;&gt;""))</formula>
    </cfRule>
    <cfRule type="expression" dxfId="1145" priority="4052">
      <formula>AND(#REF!="X",OR($B29&lt;&gt;"",#REF!&lt;&gt;"",$D29&lt;&gt;"",#REF!&lt;&gt;""))</formula>
    </cfRule>
    <cfRule type="expression" dxfId="1144" priority="4053">
      <formula>#REF!=1</formula>
    </cfRule>
    <cfRule type="expression" dxfId="1143" priority="4054">
      <formula>AND(#REF!="X",OR($B29&lt;&gt;"",#REF!&lt;&gt;"",$C29&lt;&gt;""))</formula>
    </cfRule>
    <cfRule type="expression" dxfId="1142" priority="4055">
      <formula>AND(#REF!=1,#REF!=1)</formula>
    </cfRule>
    <cfRule type="expression" dxfId="1141" priority="4056">
      <formula>#REF!=1</formula>
    </cfRule>
    <cfRule type="expression" dxfId="1140" priority="4057">
      <formula>AND(#REF!="X",$B29&lt;&gt;"")</formula>
    </cfRule>
    <cfRule type="expression" dxfId="1139" priority="4058">
      <formula>AND(#REF!="X",OR($B29&lt;&gt;"",#REF!&lt;&gt;""))</formula>
    </cfRule>
  </conditionalFormatting>
  <conditionalFormatting sqref="D126:D141 C165">
    <cfRule type="expression" dxfId="1138" priority="3172">
      <formula>AND(#REF!=1,#REF!=1)</formula>
    </cfRule>
    <cfRule type="expression" dxfId="1137" priority="3173">
      <formula>#REF!=1</formula>
    </cfRule>
  </conditionalFormatting>
  <conditionalFormatting sqref="D127">
    <cfRule type="expression" dxfId="1136" priority="4059">
      <formula>OR(#REF!="X",#REF!="X")</formula>
    </cfRule>
    <cfRule type="expression" dxfId="1135" priority="4060">
      <formula>AND(#REF!="X",OR($B127&lt;&gt;"",$C127&lt;&gt;"",$D127&lt;&gt;""))</formula>
    </cfRule>
    <cfRule type="expression" dxfId="1134" priority="4061">
      <formula>AND(#REF!=1,#REF!=1)</formula>
    </cfRule>
    <cfRule type="expression" dxfId="1133" priority="4062">
      <formula>#REF!=1</formula>
    </cfRule>
    <cfRule type="expression" dxfId="1132" priority="4063">
      <formula>#REF!=1</formula>
    </cfRule>
  </conditionalFormatting>
  <conditionalFormatting sqref="D147">
    <cfRule type="expression" dxfId="1131" priority="3977">
      <formula>AND(#REF!="X",OR($B147&lt;&gt;"",#REF!&lt;&gt;""))</formula>
    </cfRule>
  </conditionalFormatting>
  <conditionalFormatting sqref="D151:D152">
    <cfRule type="expression" dxfId="1130" priority="4064">
      <formula>AND(#REF!="X",OR($B151&lt;&gt;"",$C151&lt;&gt;""))</formula>
    </cfRule>
    <cfRule type="expression" dxfId="1129" priority="4065">
      <formula>#REF!=1</formula>
    </cfRule>
    <cfRule type="expression" dxfId="1128" priority="4066">
      <formula>AND(#REF!="X",OR($B151&lt;&gt;"",$C151&lt;&gt;"",$D151&lt;&gt;"",$E151&lt;&gt;""))</formula>
    </cfRule>
    <cfRule type="expression" dxfId="1127" priority="4067">
      <formula>AND(#REF!=1,#REF!=1)</formula>
    </cfRule>
    <cfRule type="expression" dxfId="1126" priority="4068">
      <formula>#REF!=1</formula>
    </cfRule>
    <cfRule type="expression" dxfId="1125" priority="4069">
      <formula>AND(#REF!="X",OR($B151&lt;&gt;"",$C151&lt;&gt;"",$D151&lt;&gt;""))</formula>
    </cfRule>
    <cfRule type="expression" dxfId="1124" priority="4070">
      <formula>#REF!=1</formula>
    </cfRule>
    <cfRule type="expression" dxfId="1123" priority="4071">
      <formula>AND(#REF!="X",OR($B151&lt;&gt;"",$C151&lt;&gt;"",$D151&lt;&gt;"",$E151&lt;&gt;""))</formula>
    </cfRule>
    <cfRule type="expression" dxfId="1122" priority="4072">
      <formula>AND(#REF!=1,#REF!=1)</formula>
    </cfRule>
    <cfRule type="expression" dxfId="1121" priority="4073">
      <formula>#REF!=1</formula>
    </cfRule>
    <cfRule type="expression" dxfId="1120" priority="4074">
      <formula>AND(#REF!="X",OR($B151&lt;&gt;"",$C151&lt;&gt;"",$D151&lt;&gt;""))</formula>
    </cfRule>
  </conditionalFormatting>
  <conditionalFormatting sqref="D154">
    <cfRule type="expression" dxfId="1119" priority="4075">
      <formula>AND(#REF!="X",OR($B154&lt;&gt;"",$C154&lt;&gt;""))</formula>
    </cfRule>
    <cfRule type="expression" dxfId="1118" priority="4076">
      <formula>#REF!=1</formula>
    </cfRule>
    <cfRule type="expression" dxfId="1117" priority="4077">
      <formula>AND(#REF!="X",OR($B154&lt;&gt;"",$C154&lt;&gt;"",$D154&lt;&gt;"",$E154&lt;&gt;""))</formula>
    </cfRule>
    <cfRule type="expression" dxfId="1116" priority="4078">
      <formula>AND(#REF!=1,#REF!=1)</formula>
    </cfRule>
    <cfRule type="expression" dxfId="1115" priority="4079">
      <formula>#REF!=1</formula>
    </cfRule>
    <cfRule type="expression" dxfId="1114" priority="4080">
      <formula>AND(#REF!="X",OR($B154&lt;&gt;"",$C154&lt;&gt;"",$D154&lt;&gt;""))</formula>
    </cfRule>
    <cfRule type="expression" dxfId="1113" priority="4081">
      <formula>#REF!=1</formula>
    </cfRule>
    <cfRule type="expression" dxfId="1112" priority="4082">
      <formula>AND(#REF!="X",OR($B154&lt;&gt;"",$C154&lt;&gt;"",$D154&lt;&gt;"",$E154&lt;&gt;""))</formula>
    </cfRule>
    <cfRule type="expression" dxfId="1111" priority="4083">
      <formula>AND(#REF!=1,#REF!=1)</formula>
    </cfRule>
    <cfRule type="expression" dxfId="1110" priority="4084">
      <formula>#REF!=1</formula>
    </cfRule>
    <cfRule type="expression" dxfId="1109" priority="4085">
      <formula>AND(#REF!="X",OR($B154&lt;&gt;"",$C154&lt;&gt;"",$D154&lt;&gt;""))</formula>
    </cfRule>
    <cfRule type="expression" dxfId="1108" priority="4086">
      <formula>AND(#REF!="X",OR($B154&lt;&gt;"",$C154&lt;&gt;""))</formula>
    </cfRule>
    <cfRule type="expression" dxfId="1107" priority="4087">
      <formula>OR(#REF!="X",#REF!="X")</formula>
    </cfRule>
    <cfRule type="expression" dxfId="1106" priority="4088">
      <formula>AND(#REF!="X",$B154&lt;&gt;"")</formula>
    </cfRule>
    <cfRule type="expression" dxfId="1105" priority="4089">
      <formula>AND(#REF!=1,#REF!=1)</formula>
    </cfRule>
    <cfRule type="expression" dxfId="1104" priority="4090">
      <formula>#REF!=1</formula>
    </cfRule>
    <cfRule type="expression" dxfId="1103" priority="4091">
      <formula>AND(#REF!="X",OR($B154&lt;&gt;"",$C154&lt;&gt;""))</formula>
    </cfRule>
  </conditionalFormatting>
  <conditionalFormatting sqref="D155 D159">
    <cfRule type="expression" dxfId="1102" priority="3930">
      <formula>AND(#REF!=1,#REF!=1)</formula>
    </cfRule>
    <cfRule type="expression" dxfId="1101" priority="3931">
      <formula>#REF!=1</formula>
    </cfRule>
    <cfRule type="expression" dxfId="1100" priority="3932">
      <formula>#REF!=1</formula>
    </cfRule>
    <cfRule type="expression" dxfId="1099" priority="3933">
      <formula>AND(#REF!="X",#REF!&lt;&gt;"")</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6">
      <formula>AND(#REF!="X",OR($B114&lt;&gt;"",$C114&lt;&gt;"",$D114&lt;&gt;"",$E114&lt;&gt;""))</formula>
    </cfRule>
    <cfRule type="expression" dxfId="1089" priority="4097">
      <formula>AND(#REF!="X",OR($B114&lt;&gt;"",$C114&lt;&gt;"",$E114&lt;&gt;"",#REF!&lt;&gt;""))</formula>
    </cfRule>
    <cfRule type="expression" dxfId="1088" priority="4098">
      <formula>#REF!=1</formula>
    </cfRule>
    <cfRule type="expression" dxfId="1087" priority="4099">
      <formula>AND(#REF!="X",OR($B114&lt;&gt;"",$C114&lt;&gt;"",$D114&lt;&gt;""))</formula>
    </cfRule>
    <cfRule type="expression" dxfId="1086" priority="4100">
      <formula>AND(#REF!=1,#REF!=1)</formula>
    </cfRule>
    <cfRule type="expression" dxfId="1085" priority="4101">
      <formula>#REF!=1</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4">
      <formula>AND(#REF!="X",$B120&lt;&gt;"")</formula>
    </cfRule>
    <cfRule type="expression" dxfId="1047" priority="4135">
      <formula>AND(#REF!=1,#REF!=1)</formula>
    </cfRule>
    <cfRule type="expression" dxfId="1046" priority="4136">
      <formula>#REF!=1</formula>
    </cfRule>
    <cfRule type="expression" dxfId="1045" priority="4137">
      <formula>OR(#REF!="X",#REF!="X")</formula>
    </cfRule>
    <cfRule type="expression" dxfId="1044" priority="4138">
      <formula>#REF!=1</formula>
    </cfRule>
    <cfRule type="expression" dxfId="1043" priority="4139">
      <formula>AND(NOT(ISBLANK($J120)),ISBLANK(#REF!),ISBLANK(#REF!))</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1">
      <formula>AND(#REF!="X",OR($B150&lt;&gt;"",$C150&lt;&gt;"",$D150&lt;&gt;"",$E150&lt;&gt;""))</formula>
    </cfRule>
    <cfRule type="expression" dxfId="1038" priority="4142">
      <formula>AND(#REF!=1,#REF!=1)</formula>
    </cfRule>
    <cfRule type="expression" dxfId="1037" priority="4143">
      <formula>#REF!=1</formula>
    </cfRule>
  </conditionalFormatting>
  <conditionalFormatting sqref="E156:E158">
    <cfRule type="expression" dxfId="1036" priority="4001">
      <formula>AND(#REF!="X",OR(#REF!&lt;&gt;"",$B156&lt;&gt;"",$D156&lt;&gt;""))</formula>
    </cfRule>
  </conditionalFormatting>
  <conditionalFormatting sqref="E159:E163">
    <cfRule type="expression" dxfId="1035" priority="4144">
      <formula>OR(#REF!="X",#REF!="X")</formula>
    </cfRule>
    <cfRule type="expression" dxfId="1034" priority="4145">
      <formula>AND(#REF!=1,#REF!=1)</formula>
    </cfRule>
    <cfRule type="expression" dxfId="1033" priority="4146">
      <formula>#REF!=1</formula>
    </cfRule>
    <cfRule type="expression" dxfId="1032" priority="4147">
      <formula>#REF!=1</formula>
    </cfRule>
    <cfRule type="expression" dxfId="1031" priority="4148">
      <formula>AND(NOT(ISBLANK($J159)),ISBLANK(#REF!),ISBLANK(#REF!))</formula>
    </cfRule>
    <cfRule type="expression" dxfId="1030" priority="4149">
      <formula>AND(#REF!="X",OR(#REF!&lt;&gt;"",$B159&lt;&gt;"",$C159&lt;&gt;"",$D159&lt;&gt;""))</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2">
      <formula>AND(#REF!=1,#REF!=1)</formula>
    </cfRule>
    <cfRule type="expression" dxfId="1026" priority="3183">
      <formula>#REF!=1</formula>
    </cfRule>
  </conditionalFormatting>
  <conditionalFormatting sqref="E115:F115">
    <cfRule type="expression" dxfId="1025" priority="4150">
      <formula>AND(#REF!="X",OR($B115&lt;&gt;"",$C115&lt;&gt;"",$D115&lt;&gt;"",$E115&lt;&gt;""))</formula>
    </cfRule>
    <cfRule type="expression" dxfId="1024" priority="4151">
      <formula>AND(#REF!="X",OR($B115&lt;&gt;"",$C115&lt;&gt;"",$E115&lt;&gt;"",#REF!&lt;&gt;""))</formula>
    </cfRule>
    <cfRule type="expression" dxfId="1023" priority="4152">
      <formula>#REF!=1</formula>
    </cfRule>
    <cfRule type="expression" dxfId="1022" priority="4153">
      <formula>AND(#REF!="X",OR($B115&lt;&gt;"",$C115&lt;&gt;"",$D115&lt;&gt;""))</formula>
    </cfRule>
    <cfRule type="expression" dxfId="1021" priority="4154">
      <formula>AND(#REF!=1,#REF!=1)</formula>
    </cfRule>
    <cfRule type="expression" dxfId="1020" priority="4155">
      <formula>#REF!=1</formula>
    </cfRule>
    <cfRule type="expression" dxfId="1019" priority="4156">
      <formula>AND(#REF!="X",$B115&lt;&gt;"")</formula>
    </cfRule>
    <cfRule type="expression" dxfId="1018" priority="4157">
      <formula>AND(#REF!="X",OR($B115&lt;&gt;"",$C115&lt;&gt;""))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0">
      <formula>AND(#REF!="X",OR($B115&lt;&gt;"",$C115&lt;&gt;""))</formula>
    </cfRule>
    <cfRule type="expression" dxfId="1000" priority="4031">
      <formula>AND(#REF!="X",OR($B115&lt;&gt;"",$C115&lt;&gt;"",$D115&lt;&gt;""))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7" operator="equal">
      <formula>"0..n"</formula>
    </cfRule>
    <cfRule type="cellIs" dxfId="988" priority="18" operator="equal">
      <formula>"0..1"</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37" t="s">
        <v>1695</v>
      </c>
      <c r="I1" s="737"/>
      <c r="J1" s="737"/>
      <c r="K1" s="737"/>
      <c r="L1" s="737"/>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37"/>
      <c r="I2" s="737"/>
      <c r="J2" s="737"/>
      <c r="K2" s="737"/>
      <c r="L2" s="737"/>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38" t="s">
        <v>1696</v>
      </c>
      <c r="P7" s="738"/>
      <c r="Q7" s="738"/>
      <c r="R7" s="738"/>
      <c r="S7" s="304"/>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1"/>
  <sheetViews>
    <sheetView tabSelected="1" zoomScale="115" zoomScaleNormal="115" workbookViewId="0">
      <pane xSplit="7" ySplit="8" topLeftCell="H25" activePane="bottomRight" state="frozen"/>
      <selection pane="bottomRight" activeCell="N33" sqref="N33"/>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41"/>
      <c r="I1" s="741"/>
      <c r="X1" s="128"/>
      <c r="ALR1"/>
    </row>
    <row r="2" spans="1:1006" ht="13.5" customHeight="1">
      <c r="C2" s="141"/>
      <c r="D2" s="284"/>
      <c r="E2" s="157"/>
      <c r="F2" s="157"/>
      <c r="G2" s="128"/>
      <c r="H2" s="741"/>
      <c r="I2" s="741"/>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2153</v>
      </c>
      <c r="C10" s="240"/>
      <c r="D10" s="241"/>
      <c r="E10" s="241"/>
      <c r="F10" s="241"/>
      <c r="G10" s="241"/>
      <c r="H10" s="669" t="s">
        <v>2154</v>
      </c>
      <c r="I10" s="709"/>
      <c r="J10" s="709"/>
      <c r="K10" s="667" t="s">
        <v>2155</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2156</v>
      </c>
      <c r="I11" s="667"/>
      <c r="J11" s="667"/>
      <c r="K11" s="667" t="s">
        <v>2157</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2158</v>
      </c>
      <c r="D12" s="241"/>
      <c r="E12" s="241"/>
      <c r="F12" s="241"/>
      <c r="G12" s="241"/>
      <c r="H12" s="669" t="s">
        <v>2159</v>
      </c>
      <c r="I12" s="667"/>
      <c r="J12" s="667"/>
      <c r="K12" s="667" t="s">
        <v>2160</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74"/>
      <c r="T13" s="266" t="s">
        <v>2164</v>
      </c>
      <c r="U13" s="263"/>
      <c r="V13" s="261"/>
      <c r="W13" s="263"/>
      <c r="X13" s="268"/>
    </row>
    <row r="14" spans="1:1006" s="224" customFormat="1" ht="13.5" customHeight="1">
      <c r="A14" s="263">
        <v>6</v>
      </c>
      <c r="B14" s="217"/>
      <c r="C14" s="218" t="s">
        <v>2165</v>
      </c>
      <c r="D14" s="241"/>
      <c r="E14" s="241"/>
      <c r="F14" s="241"/>
      <c r="G14" s="241"/>
      <c r="H14" s="669" t="s">
        <v>2166</v>
      </c>
      <c r="I14" s="667"/>
      <c r="J14" s="667"/>
      <c r="K14" s="667" t="s">
        <v>2167</v>
      </c>
      <c r="L14" s="255" t="s">
        <v>820</v>
      </c>
      <c r="M14" s="670"/>
      <c r="N14" s="263" t="s">
        <v>863</v>
      </c>
      <c r="O14" s="671"/>
      <c r="P14" s="669"/>
      <c r="Q14" s="668"/>
      <c r="R14" s="260" t="s">
        <v>864</v>
      </c>
      <c r="S14" s="232"/>
      <c r="T14" s="672"/>
      <c r="U14" s="669"/>
      <c r="V14" s="673"/>
      <c r="W14" s="669"/>
      <c r="X14" s="671"/>
    </row>
    <row r="15" spans="1:1006" s="224" customFormat="1" ht="13.5" customHeight="1">
      <c r="A15" s="263">
        <v>7</v>
      </c>
      <c r="B15" s="217"/>
      <c r="C15" s="218" t="s">
        <v>2168</v>
      </c>
      <c r="D15" s="241"/>
      <c r="E15" s="241"/>
      <c r="F15" s="241"/>
      <c r="G15" s="241"/>
      <c r="H15" s="669" t="s">
        <v>2169</v>
      </c>
      <c r="I15" s="667"/>
      <c r="J15" s="667"/>
      <c r="K15" s="667" t="s">
        <v>2170</v>
      </c>
      <c r="L15" s="669" t="s">
        <v>817</v>
      </c>
      <c r="M15" s="670"/>
      <c r="N15" s="263" t="s">
        <v>863</v>
      </c>
      <c r="O15" s="671"/>
      <c r="P15" s="669"/>
      <c r="Q15" s="668"/>
      <c r="R15" s="260" t="s">
        <v>864</v>
      </c>
      <c r="S15" s="232"/>
      <c r="T15" s="672"/>
      <c r="U15" s="669"/>
      <c r="V15" s="673"/>
      <c r="W15" s="669"/>
      <c r="X15" s="671"/>
    </row>
    <row r="16" spans="1:1006" s="224" customFormat="1" ht="13.5" customHeight="1">
      <c r="A16" s="263">
        <v>8</v>
      </c>
      <c r="B16" s="217"/>
      <c r="C16" s="241" t="s">
        <v>2171</v>
      </c>
      <c r="D16" s="241"/>
      <c r="E16" s="241"/>
      <c r="F16" s="241"/>
      <c r="G16" s="241"/>
      <c r="H16" s="669" t="s">
        <v>2172</v>
      </c>
      <c r="I16" s="667"/>
      <c r="J16" s="667"/>
      <c r="K16" s="667" t="s">
        <v>1677</v>
      </c>
      <c r="L16" s="669" t="s">
        <v>820</v>
      </c>
      <c r="M16" s="670"/>
      <c r="N16" s="669" t="s">
        <v>863</v>
      </c>
      <c r="O16" s="671" t="s">
        <v>864</v>
      </c>
      <c r="P16" s="255" t="s">
        <v>2173</v>
      </c>
      <c r="Q16" s="668"/>
      <c r="R16" s="668" t="s">
        <v>864</v>
      </c>
      <c r="S16" s="232"/>
      <c r="T16" s="672" t="s">
        <v>2174</v>
      </c>
      <c r="U16" s="669"/>
      <c r="V16" s="673"/>
      <c r="W16" s="669"/>
      <c r="X16" s="671"/>
    </row>
    <row r="17" spans="1:24" s="224" customFormat="1" ht="13.5" customHeight="1">
      <c r="A17" s="263">
        <v>9</v>
      </c>
      <c r="B17" s="217"/>
      <c r="C17" s="792" t="s">
        <v>1674</v>
      </c>
      <c r="D17" s="792"/>
      <c r="E17" s="792"/>
      <c r="F17" s="792"/>
      <c r="G17" s="792"/>
      <c r="H17" s="669" t="s">
        <v>2175</v>
      </c>
      <c r="I17" s="667"/>
      <c r="J17" s="225"/>
      <c r="K17" s="667" t="s">
        <v>2176</v>
      </c>
      <c r="L17" s="669" t="s">
        <v>817</v>
      </c>
      <c r="M17" s="670"/>
      <c r="N17" s="669" t="s">
        <v>863</v>
      </c>
      <c r="O17" s="671" t="s">
        <v>864</v>
      </c>
      <c r="P17" s="669"/>
      <c r="Q17" s="668"/>
      <c r="R17" s="668"/>
      <c r="S17" s="232"/>
      <c r="T17" s="672" t="s">
        <v>2177</v>
      </c>
      <c r="U17" s="669"/>
      <c r="V17" s="673"/>
      <c r="W17" s="669"/>
      <c r="X17" s="671"/>
    </row>
    <row r="18" spans="1:24" s="224" customFormat="1" ht="13.5" customHeight="1">
      <c r="A18" s="263">
        <v>10</v>
      </c>
      <c r="B18" s="217"/>
      <c r="C18" s="678" t="s">
        <v>2178</v>
      </c>
      <c r="D18" s="241"/>
      <c r="E18" s="241"/>
      <c r="F18" s="241"/>
      <c r="G18" s="241"/>
      <c r="H18" s="669" t="s">
        <v>2179</v>
      </c>
      <c r="I18" s="667"/>
      <c r="J18" s="667"/>
      <c r="K18" s="667" t="s">
        <v>2180</v>
      </c>
      <c r="L18" s="669" t="s">
        <v>817</v>
      </c>
      <c r="M18" s="670"/>
      <c r="N18" s="669" t="s">
        <v>863</v>
      </c>
      <c r="O18" s="671"/>
      <c r="P18" s="669"/>
      <c r="Q18" s="668"/>
      <c r="R18" s="668" t="s">
        <v>864</v>
      </c>
      <c r="S18" s="232"/>
      <c r="T18" s="672"/>
      <c r="U18" s="669"/>
      <c r="V18" s="673"/>
      <c r="W18" s="669"/>
      <c r="X18" s="671"/>
    </row>
    <row r="19" spans="1:24" s="224" customFormat="1" ht="13.5" customHeight="1">
      <c r="A19" s="263">
        <v>11</v>
      </c>
      <c r="B19" s="217"/>
      <c r="C19" s="241" t="s">
        <v>1104</v>
      </c>
      <c r="D19" s="241"/>
      <c r="E19" s="241"/>
      <c r="F19" s="241"/>
      <c r="G19" s="241"/>
      <c r="H19" s="669" t="s">
        <v>2181</v>
      </c>
      <c r="I19" s="667"/>
      <c r="J19" s="667"/>
      <c r="K19" s="667" t="s">
        <v>871</v>
      </c>
      <c r="L19" s="669" t="s">
        <v>817</v>
      </c>
      <c r="M19" s="670"/>
      <c r="N19" s="669" t="s">
        <v>863</v>
      </c>
      <c r="O19" s="671"/>
      <c r="P19" s="669"/>
      <c r="Q19" s="668"/>
      <c r="R19" s="668" t="s">
        <v>864</v>
      </c>
      <c r="S19" s="232"/>
      <c r="T19" s="672"/>
      <c r="U19" s="669"/>
      <c r="V19" s="673"/>
      <c r="W19" s="669"/>
      <c r="X19" s="671"/>
    </row>
    <row r="20" spans="1:24" s="224" customFormat="1" ht="13.5" customHeight="1">
      <c r="A20" s="263">
        <v>12</v>
      </c>
      <c r="B20" s="217"/>
      <c r="C20" s="241" t="s">
        <v>2182</v>
      </c>
      <c r="D20" s="241"/>
      <c r="E20" s="241"/>
      <c r="F20" s="241"/>
      <c r="G20" s="241"/>
      <c r="H20" s="669" t="s">
        <v>2183</v>
      </c>
      <c r="I20" s="667"/>
      <c r="J20" s="667"/>
      <c r="K20" s="667" t="s">
        <v>2184</v>
      </c>
      <c r="L20" s="669" t="s">
        <v>817</v>
      </c>
      <c r="M20" s="670"/>
      <c r="N20" s="669" t="s">
        <v>863</v>
      </c>
      <c r="O20" s="671"/>
      <c r="P20" s="669"/>
      <c r="Q20" s="668"/>
      <c r="R20" s="668" t="s">
        <v>864</v>
      </c>
      <c r="S20" s="232"/>
      <c r="T20" s="672"/>
      <c r="U20" s="669"/>
      <c r="V20" s="673"/>
      <c r="W20" s="669"/>
      <c r="X20" s="671"/>
    </row>
    <row r="21" spans="1:24" s="224" customFormat="1" ht="13.5" customHeight="1">
      <c r="A21" s="263">
        <v>13</v>
      </c>
      <c r="B21" s="217"/>
      <c r="C21" s="241" t="s">
        <v>2185</v>
      </c>
      <c r="D21" s="241"/>
      <c r="E21" s="241"/>
      <c r="F21" s="241"/>
      <c r="G21" s="241"/>
      <c r="H21" s="669" t="s">
        <v>2186</v>
      </c>
      <c r="I21" s="667"/>
      <c r="J21" s="667"/>
      <c r="K21" s="667" t="s">
        <v>2187</v>
      </c>
      <c r="L21" s="669" t="s">
        <v>817</v>
      </c>
      <c r="M21" s="670"/>
      <c r="N21" s="669" t="s">
        <v>863</v>
      </c>
      <c r="O21" s="671"/>
      <c r="P21" s="669"/>
      <c r="Q21" s="668"/>
      <c r="R21" s="668" t="s">
        <v>864</v>
      </c>
      <c r="S21" s="232"/>
      <c r="T21" s="672"/>
      <c r="U21" s="669"/>
      <c r="V21" s="673"/>
      <c r="W21" s="669"/>
      <c r="X21" s="671"/>
    </row>
    <row r="22" spans="1:24" s="224" customFormat="1" ht="13.5" customHeight="1">
      <c r="A22" s="263">
        <v>14</v>
      </c>
      <c r="B22" s="217"/>
      <c r="C22" s="241" t="s">
        <v>2188</v>
      </c>
      <c r="D22" s="241"/>
      <c r="E22" s="241"/>
      <c r="F22" s="241"/>
      <c r="G22" s="241"/>
      <c r="H22" s="669"/>
      <c r="I22" s="667"/>
      <c r="J22" s="667"/>
      <c r="K22" s="667" t="s">
        <v>2189</v>
      </c>
      <c r="L22" s="669" t="s">
        <v>817</v>
      </c>
      <c r="M22" s="670"/>
      <c r="N22" s="669" t="s">
        <v>863</v>
      </c>
      <c r="O22" s="671"/>
      <c r="P22" s="669"/>
      <c r="Q22" s="668"/>
      <c r="R22" s="668" t="s">
        <v>864</v>
      </c>
      <c r="S22" s="232"/>
      <c r="T22" s="672"/>
      <c r="U22" s="669"/>
      <c r="V22" s="673"/>
      <c r="W22" s="669"/>
      <c r="X22" s="671"/>
    </row>
    <row r="23" spans="1:24" s="224" customFormat="1" ht="13.5" customHeight="1">
      <c r="A23" s="263">
        <v>15</v>
      </c>
      <c r="B23" s="217"/>
      <c r="C23" s="241" t="s">
        <v>2190</v>
      </c>
      <c r="D23" s="241"/>
      <c r="E23" s="241"/>
      <c r="F23" s="241"/>
      <c r="G23" s="241"/>
      <c r="H23" s="669" t="s">
        <v>2191</v>
      </c>
      <c r="I23" s="667"/>
      <c r="J23" s="667"/>
      <c r="K23" s="667" t="s">
        <v>2192</v>
      </c>
      <c r="L23" s="669" t="s">
        <v>817</v>
      </c>
      <c r="M23" s="670"/>
      <c r="N23" s="669" t="s">
        <v>863</v>
      </c>
      <c r="O23" s="671"/>
      <c r="P23" s="669"/>
      <c r="Q23" s="668"/>
      <c r="R23" s="668" t="s">
        <v>864</v>
      </c>
      <c r="S23" s="232"/>
      <c r="T23" s="672"/>
      <c r="U23" s="669"/>
      <c r="V23" s="673"/>
      <c r="W23" s="669"/>
      <c r="X23" s="671"/>
    </row>
    <row r="24" spans="1:24" s="224" customFormat="1" ht="13.5" customHeight="1">
      <c r="A24" s="263">
        <v>16</v>
      </c>
      <c r="B24" s="217"/>
      <c r="C24" s="241" t="s">
        <v>2193</v>
      </c>
      <c r="D24" s="241"/>
      <c r="E24" s="241"/>
      <c r="F24" s="241"/>
      <c r="G24" s="241"/>
      <c r="H24" s="669" t="s">
        <v>2193</v>
      </c>
      <c r="I24" s="667"/>
      <c r="J24" s="667"/>
      <c r="K24" s="667" t="s">
        <v>2194</v>
      </c>
      <c r="L24" s="669" t="s">
        <v>817</v>
      </c>
      <c r="M24" s="670"/>
      <c r="N24" s="669" t="s">
        <v>863</v>
      </c>
      <c r="O24" s="671"/>
      <c r="P24" s="669"/>
      <c r="Q24" s="668"/>
      <c r="R24" s="668" t="s">
        <v>864</v>
      </c>
      <c r="S24" s="232"/>
      <c r="T24" s="672"/>
      <c r="U24" s="669"/>
      <c r="V24" s="673"/>
      <c r="W24" s="669"/>
      <c r="X24" s="671"/>
    </row>
    <row r="25" spans="1:24" s="224" customFormat="1" ht="13.5" customHeight="1">
      <c r="A25" s="263">
        <v>17</v>
      </c>
      <c r="B25" s="217"/>
      <c r="C25" s="241" t="s">
        <v>2195</v>
      </c>
      <c r="D25" s="241"/>
      <c r="E25" s="241"/>
      <c r="F25" s="241"/>
      <c r="G25" s="241"/>
      <c r="H25" s="669" t="s">
        <v>2195</v>
      </c>
      <c r="I25" s="667"/>
      <c r="J25" s="667"/>
      <c r="K25" s="667" t="s">
        <v>2196</v>
      </c>
      <c r="L25" s="669" t="s">
        <v>817</v>
      </c>
      <c r="M25" s="670"/>
      <c r="N25" s="669" t="s">
        <v>863</v>
      </c>
      <c r="O25" s="671"/>
      <c r="P25" s="669"/>
      <c r="Q25" s="668"/>
      <c r="R25" s="668" t="s">
        <v>864</v>
      </c>
      <c r="S25" s="232"/>
      <c r="T25" s="672"/>
      <c r="U25" s="669"/>
      <c r="V25" s="673"/>
      <c r="W25" s="669"/>
      <c r="X25" s="671"/>
    </row>
    <row r="26" spans="1:24" s="224" customFormat="1" ht="13.5" customHeight="1">
      <c r="A26" s="263">
        <v>18</v>
      </c>
      <c r="B26" s="217"/>
      <c r="C26" s="241" t="s">
        <v>2197</v>
      </c>
      <c r="D26" s="241"/>
      <c r="E26" s="241"/>
      <c r="F26" s="241"/>
      <c r="G26" s="241"/>
      <c r="H26" s="669" t="s">
        <v>2198</v>
      </c>
      <c r="I26" s="667"/>
      <c r="J26" s="667"/>
      <c r="K26" s="667" t="s">
        <v>2199</v>
      </c>
      <c r="L26" s="669" t="s">
        <v>817</v>
      </c>
      <c r="M26" s="670" t="s">
        <v>864</v>
      </c>
      <c r="N26" s="243" t="s">
        <v>2199</v>
      </c>
      <c r="O26" s="671"/>
      <c r="P26" s="669"/>
      <c r="Q26" s="668"/>
      <c r="R26" s="668" t="s">
        <v>864</v>
      </c>
      <c r="S26" s="232"/>
      <c r="T26" s="672"/>
      <c r="U26" s="669"/>
      <c r="V26" s="673"/>
      <c r="W26" s="669"/>
      <c r="X26" s="671"/>
    </row>
    <row r="27" spans="1:24" s="224" customFormat="1" ht="13.5" customHeight="1">
      <c r="A27" s="263">
        <v>19</v>
      </c>
      <c r="B27" s="217"/>
      <c r="C27" s="241"/>
      <c r="D27" s="241" t="s">
        <v>1102</v>
      </c>
      <c r="E27" s="241"/>
      <c r="F27" s="241"/>
      <c r="G27" s="241"/>
      <c r="H27" s="669" t="s">
        <v>2200</v>
      </c>
      <c r="I27" s="667"/>
      <c r="J27" s="667"/>
      <c r="K27" s="667" t="s">
        <v>1575</v>
      </c>
      <c r="L27" s="669" t="s">
        <v>817</v>
      </c>
      <c r="M27" s="670"/>
      <c r="N27" s="669" t="s">
        <v>863</v>
      </c>
      <c r="O27" s="671" t="s">
        <v>864</v>
      </c>
      <c r="P27" s="669" t="s">
        <v>2201</v>
      </c>
      <c r="Q27" s="668"/>
      <c r="R27" s="668" t="s">
        <v>864</v>
      </c>
      <c r="S27" s="232"/>
      <c r="T27" s="672" t="s">
        <v>2202</v>
      </c>
      <c r="U27" s="669"/>
      <c r="V27" s="673"/>
      <c r="W27" s="669"/>
      <c r="X27" s="671"/>
    </row>
    <row r="28" spans="1:24" s="224" customFormat="1" ht="13.5" customHeight="1">
      <c r="A28" s="263">
        <v>20</v>
      </c>
      <c r="B28" s="217"/>
      <c r="C28" s="241"/>
      <c r="D28" s="241" t="s">
        <v>1104</v>
      </c>
      <c r="E28" s="241"/>
      <c r="F28" s="241"/>
      <c r="G28" s="241"/>
      <c r="H28" s="669" t="s">
        <v>2203</v>
      </c>
      <c r="I28" s="667"/>
      <c r="J28" s="667"/>
      <c r="K28" s="667" t="s">
        <v>871</v>
      </c>
      <c r="L28" s="669" t="s">
        <v>817</v>
      </c>
      <c r="M28" s="670"/>
      <c r="N28" s="669" t="s">
        <v>863</v>
      </c>
      <c r="O28" s="671"/>
      <c r="P28" s="669"/>
      <c r="Q28" s="668"/>
      <c r="R28" s="668" t="s">
        <v>864</v>
      </c>
      <c r="S28" s="232"/>
      <c r="T28" s="672"/>
      <c r="U28" s="669"/>
      <c r="V28" s="673"/>
      <c r="W28" s="669"/>
      <c r="X28" s="671"/>
    </row>
    <row r="29" spans="1:24" s="249" customFormat="1" ht="13.5" customHeight="1">
      <c r="A29" s="263">
        <v>21</v>
      </c>
      <c r="B29" s="218"/>
      <c r="C29" s="218" t="s">
        <v>2204</v>
      </c>
      <c r="D29" s="218"/>
      <c r="E29" s="218"/>
      <c r="F29" s="218"/>
      <c r="G29" s="218"/>
      <c r="H29" s="255"/>
      <c r="I29" s="499"/>
      <c r="J29" s="499"/>
      <c r="K29" s="499" t="s">
        <v>2205</v>
      </c>
      <c r="L29" s="255" t="s">
        <v>823</v>
      </c>
      <c r="M29" s="376" t="s">
        <v>864</v>
      </c>
      <c r="N29" s="701" t="s">
        <v>2205</v>
      </c>
      <c r="O29" s="373"/>
      <c r="P29" s="255"/>
      <c r="Q29" s="374"/>
      <c r="R29" s="374" t="s">
        <v>864</v>
      </c>
      <c r="S29" s="502"/>
      <c r="T29" s="379"/>
      <c r="U29" s="255"/>
      <c r="V29" s="245"/>
      <c r="W29" s="255"/>
      <c r="X29" s="373"/>
    </row>
    <row r="30" spans="1:24" s="224" customFormat="1" ht="13.5" customHeight="1">
      <c r="A30" s="263">
        <v>22</v>
      </c>
      <c r="B30" s="217"/>
      <c r="C30" s="217"/>
      <c r="D30" s="241" t="s">
        <v>2206</v>
      </c>
      <c r="E30" s="241"/>
      <c r="F30" s="241"/>
      <c r="G30" s="241"/>
      <c r="H30" s="669"/>
      <c r="I30" s="667"/>
      <c r="J30" s="667"/>
      <c r="K30" s="667" t="s">
        <v>2160</v>
      </c>
      <c r="L30" s="669" t="s">
        <v>817</v>
      </c>
      <c r="M30" s="670"/>
      <c r="N30" s="669" t="s">
        <v>879</v>
      </c>
      <c r="O30" s="671"/>
      <c r="P30" s="669" t="s">
        <v>932</v>
      </c>
      <c r="Q30" s="668"/>
      <c r="R30" s="668" t="s">
        <v>864</v>
      </c>
      <c r="S30" s="232"/>
      <c r="T30" s="672"/>
      <c r="U30" s="669"/>
      <c r="V30" s="673"/>
      <c r="W30" s="669"/>
      <c r="X30" s="671"/>
    </row>
    <row r="31" spans="1:24" s="224" customFormat="1" ht="13.5" customHeight="1">
      <c r="A31" s="263">
        <v>23</v>
      </c>
      <c r="B31" s="217"/>
      <c r="C31" s="217"/>
      <c r="D31" s="241" t="s">
        <v>2207</v>
      </c>
      <c r="E31" s="241"/>
      <c r="F31" s="241"/>
      <c r="G31" s="241"/>
      <c r="H31" s="669" t="s">
        <v>2208</v>
      </c>
      <c r="I31" s="667"/>
      <c r="J31" s="667"/>
      <c r="K31" s="667" t="s">
        <v>888</v>
      </c>
      <c r="L31" s="669" t="s">
        <v>817</v>
      </c>
      <c r="M31" s="670"/>
      <c r="N31" s="669" t="s">
        <v>863</v>
      </c>
      <c r="O31" s="671" t="s">
        <v>864</v>
      </c>
      <c r="P31" s="669" t="s">
        <v>2209</v>
      </c>
      <c r="Q31" s="668"/>
      <c r="R31" s="668" t="s">
        <v>864</v>
      </c>
      <c r="S31" s="232"/>
      <c r="T31" s="672"/>
      <c r="U31" s="669"/>
      <c r="V31" s="673"/>
      <c r="W31" s="669"/>
      <c r="X31" s="671"/>
    </row>
    <row r="32" spans="1:24" s="224" customFormat="1" ht="13.5" customHeight="1">
      <c r="A32" s="263">
        <v>24</v>
      </c>
      <c r="B32" s="217"/>
      <c r="C32" s="217"/>
      <c r="D32" s="241" t="s">
        <v>2210</v>
      </c>
      <c r="E32" s="241"/>
      <c r="F32" s="241"/>
      <c r="G32" s="241"/>
      <c r="H32" s="669" t="s">
        <v>2211</v>
      </c>
      <c r="I32" s="667"/>
      <c r="J32" s="667"/>
      <c r="K32" s="667" t="s">
        <v>2212</v>
      </c>
      <c r="L32" s="669" t="s">
        <v>817</v>
      </c>
      <c r="M32" s="670"/>
      <c r="N32" s="669" t="s">
        <v>863</v>
      </c>
      <c r="O32" s="671" t="s">
        <v>864</v>
      </c>
      <c r="P32" s="669" t="s">
        <v>2213</v>
      </c>
      <c r="Q32" s="668"/>
      <c r="R32" s="668" t="s">
        <v>864</v>
      </c>
      <c r="S32" s="232"/>
      <c r="T32" s="672"/>
      <c r="U32" s="669"/>
      <c r="V32" s="673"/>
      <c r="W32" s="669"/>
      <c r="X32" s="671"/>
    </row>
    <row r="33" spans="1:1009" s="249" customFormat="1" ht="13.5" customHeight="1">
      <c r="A33" s="263">
        <v>25</v>
      </c>
      <c r="B33" s="218"/>
      <c r="C33" s="218" t="s">
        <v>2214</v>
      </c>
      <c r="D33" s="218"/>
      <c r="E33" s="218"/>
      <c r="F33" s="218"/>
      <c r="G33" s="218"/>
      <c r="H33" s="255"/>
      <c r="I33" s="499"/>
      <c r="J33" s="499"/>
      <c r="K33" s="667" t="s">
        <v>1169</v>
      </c>
      <c r="L33" s="669" t="s">
        <v>817</v>
      </c>
      <c r="M33" s="376"/>
      <c r="N33" s="378" t="s">
        <v>1169</v>
      </c>
      <c r="O33" s="373"/>
      <c r="P33" s="255"/>
      <c r="Q33" s="374"/>
      <c r="R33" s="668" t="s">
        <v>864</v>
      </c>
      <c r="S33" s="502"/>
      <c r="T33" s="379"/>
      <c r="U33" s="255"/>
      <c r="V33" s="245"/>
      <c r="W33" s="255"/>
      <c r="X33" s="373"/>
    </row>
    <row r="34" spans="1:1009" s="224" customFormat="1" ht="13.5" customHeight="1">
      <c r="A34" s="263">
        <v>26</v>
      </c>
      <c r="B34" s="217"/>
      <c r="C34" s="217"/>
      <c r="D34" s="217" t="s">
        <v>1170</v>
      </c>
      <c r="E34" s="241"/>
      <c r="F34" s="241"/>
      <c r="G34" s="241"/>
      <c r="H34" s="669" t="s">
        <v>1171</v>
      </c>
      <c r="I34" s="667" t="s">
        <v>1172</v>
      </c>
      <c r="J34" s="667"/>
      <c r="K34" s="667" t="s">
        <v>1173</v>
      </c>
      <c r="L34" s="669" t="s">
        <v>820</v>
      </c>
      <c r="M34" s="670"/>
      <c r="N34" s="669" t="s">
        <v>1092</v>
      </c>
      <c r="O34" s="671"/>
      <c r="P34" s="669"/>
      <c r="Q34" s="668"/>
      <c r="R34" s="668" t="s">
        <v>864</v>
      </c>
      <c r="S34" s="232"/>
      <c r="T34" s="672"/>
      <c r="U34" s="669"/>
      <c r="V34" s="673"/>
      <c r="W34" s="669"/>
      <c r="X34" s="671"/>
    </row>
    <row r="35" spans="1:1009" s="224" customFormat="1" ht="13.5" customHeight="1">
      <c r="A35" s="263">
        <v>27</v>
      </c>
      <c r="B35" s="217"/>
      <c r="C35" s="217"/>
      <c r="D35" s="217" t="s">
        <v>1176</v>
      </c>
      <c r="E35" s="241"/>
      <c r="F35" s="241"/>
      <c r="G35" s="241"/>
      <c r="H35" s="669" t="s">
        <v>1177</v>
      </c>
      <c r="I35" s="667" t="s">
        <v>1178</v>
      </c>
      <c r="J35" s="667"/>
      <c r="K35" s="667" t="s">
        <v>1179</v>
      </c>
      <c r="L35" s="669" t="s">
        <v>820</v>
      </c>
      <c r="M35" s="670"/>
      <c r="N35" s="669" t="s">
        <v>1092</v>
      </c>
      <c r="O35" s="671"/>
      <c r="P35" s="669"/>
      <c r="Q35" s="668"/>
      <c r="R35" s="668" t="s">
        <v>864</v>
      </c>
      <c r="S35" s="232"/>
      <c r="T35" s="672"/>
      <c r="U35" s="669"/>
      <c r="V35" s="673"/>
      <c r="W35" s="669"/>
      <c r="X35" s="671"/>
    </row>
    <row r="36" spans="1:1009" s="224" customFormat="1" ht="13.5" customHeight="1">
      <c r="A36" s="263">
        <v>28</v>
      </c>
      <c r="B36" s="217"/>
      <c r="C36" s="217"/>
      <c r="D36" s="222" t="s">
        <v>1180</v>
      </c>
      <c r="E36" s="241"/>
      <c r="F36" s="241"/>
      <c r="G36" s="241"/>
      <c r="H36" s="669" t="s">
        <v>1181</v>
      </c>
      <c r="I36" s="667">
        <v>120</v>
      </c>
      <c r="J36" s="667"/>
      <c r="K36" s="669" t="s">
        <v>1182</v>
      </c>
      <c r="L36" s="669" t="s">
        <v>817</v>
      </c>
      <c r="M36" s="670"/>
      <c r="N36" s="669" t="s">
        <v>1092</v>
      </c>
      <c r="O36" s="671"/>
      <c r="P36" s="669"/>
      <c r="Q36" s="668"/>
      <c r="R36" s="668" t="s">
        <v>864</v>
      </c>
      <c r="S36" s="232"/>
      <c r="T36" s="672"/>
      <c r="U36" s="669"/>
      <c r="V36" s="673"/>
      <c r="W36" s="669"/>
      <c r="X36" s="671"/>
    </row>
    <row r="37" spans="1:1009" s="224" customFormat="1" ht="13.5" customHeight="1">
      <c r="A37" s="263">
        <v>29</v>
      </c>
      <c r="B37" s="217"/>
      <c r="C37" s="217"/>
      <c r="D37" s="241" t="s">
        <v>1184</v>
      </c>
      <c r="E37" s="241"/>
      <c r="F37" s="241"/>
      <c r="G37" s="241"/>
      <c r="H37" s="669" t="s">
        <v>1185</v>
      </c>
      <c r="I37" s="667">
        <v>96</v>
      </c>
      <c r="J37" s="667"/>
      <c r="K37" s="669" t="s">
        <v>1186</v>
      </c>
      <c r="L37" s="669" t="s">
        <v>817</v>
      </c>
      <c r="M37" s="670"/>
      <c r="N37" s="669" t="s">
        <v>1092</v>
      </c>
      <c r="O37" s="671"/>
      <c r="P37" s="669"/>
      <c r="Q37" s="668"/>
      <c r="R37" s="668" t="s">
        <v>864</v>
      </c>
      <c r="S37" s="232"/>
      <c r="T37" s="672"/>
      <c r="U37" s="669"/>
      <c r="V37" s="673"/>
      <c r="W37" s="669"/>
      <c r="X37" s="671"/>
    </row>
    <row r="38" spans="1:1009" s="224" customFormat="1" ht="13.5" customHeight="1">
      <c r="A38" s="263">
        <v>30</v>
      </c>
      <c r="B38" s="217"/>
      <c r="C38" s="217"/>
      <c r="D38" s="241" t="s">
        <v>1188</v>
      </c>
      <c r="E38" s="241"/>
      <c r="F38" s="241"/>
      <c r="G38" s="241"/>
      <c r="H38" s="669" t="s">
        <v>1189</v>
      </c>
      <c r="I38" s="667">
        <v>34</v>
      </c>
      <c r="J38" s="667"/>
      <c r="K38" s="669" t="s">
        <v>1190</v>
      </c>
      <c r="L38" s="669" t="s">
        <v>817</v>
      </c>
      <c r="M38" s="670"/>
      <c r="N38" s="669" t="s">
        <v>1092</v>
      </c>
      <c r="O38" s="671"/>
      <c r="P38" s="669"/>
      <c r="Q38" s="668"/>
      <c r="R38" s="668" t="s">
        <v>864</v>
      </c>
      <c r="S38" s="232"/>
      <c r="T38" s="672"/>
      <c r="U38" s="669"/>
      <c r="V38" s="673"/>
      <c r="W38" s="669"/>
      <c r="X38" s="671"/>
    </row>
    <row r="39" spans="1:1009" s="224" customFormat="1" ht="13.5" customHeight="1">
      <c r="A39" s="263">
        <v>31</v>
      </c>
      <c r="B39" s="217"/>
      <c r="C39" s="217"/>
      <c r="D39" s="241" t="s">
        <v>1192</v>
      </c>
      <c r="E39" s="241"/>
      <c r="F39" s="241"/>
      <c r="G39" s="241"/>
      <c r="H39" s="669" t="s">
        <v>1193</v>
      </c>
      <c r="I39" s="667" t="s">
        <v>1194</v>
      </c>
      <c r="J39" s="667"/>
      <c r="K39" s="667" t="s">
        <v>1195</v>
      </c>
      <c r="L39" s="669" t="s">
        <v>820</v>
      </c>
      <c r="M39" s="670"/>
      <c r="N39" s="669" t="s">
        <v>863</v>
      </c>
      <c r="O39" s="671" t="s">
        <v>864</v>
      </c>
      <c r="P39" s="669" t="s">
        <v>1196</v>
      </c>
      <c r="Q39" s="668"/>
      <c r="R39" s="668" t="s">
        <v>864</v>
      </c>
      <c r="S39" s="232"/>
      <c r="T39" s="672"/>
      <c r="U39" s="669"/>
      <c r="V39" s="673"/>
      <c r="W39" s="669"/>
      <c r="X39" s="671"/>
    </row>
    <row r="40" spans="1:1009" s="224" customFormat="1" ht="13.5" customHeight="1">
      <c r="A40" s="263">
        <v>32</v>
      </c>
      <c r="B40" s="217"/>
      <c r="C40" s="678" t="s">
        <v>1259</v>
      </c>
      <c r="D40" s="241"/>
      <c r="E40" s="241"/>
      <c r="F40" s="241"/>
      <c r="G40" s="241"/>
      <c r="H40" s="669" t="s">
        <v>2215</v>
      </c>
      <c r="I40" s="667"/>
      <c r="J40" s="667"/>
      <c r="K40" s="667" t="s">
        <v>1264</v>
      </c>
      <c r="L40" s="669" t="s">
        <v>817</v>
      </c>
      <c r="M40" s="670" t="s">
        <v>864</v>
      </c>
      <c r="N40" s="669" t="s">
        <v>1264</v>
      </c>
      <c r="O40" s="671"/>
      <c r="P40" s="669"/>
      <c r="Q40" s="668"/>
      <c r="R40" s="668" t="s">
        <v>864</v>
      </c>
      <c r="S40" s="232"/>
      <c r="T40" s="672"/>
      <c r="U40" s="669"/>
      <c r="V40" s="673"/>
      <c r="W40" s="669"/>
      <c r="X40" s="671"/>
    </row>
    <row r="41" spans="1:1009" s="224" customFormat="1" ht="13.5" customHeight="1">
      <c r="A41" s="263">
        <v>33</v>
      </c>
      <c r="B41" s="217"/>
      <c r="C41" s="241"/>
      <c r="D41" s="241" t="s">
        <v>1266</v>
      </c>
      <c r="E41" s="241"/>
      <c r="F41" s="241"/>
      <c r="G41" s="241"/>
      <c r="H41" s="669" t="s">
        <v>2216</v>
      </c>
      <c r="I41" s="667" t="s">
        <v>1268</v>
      </c>
      <c r="J41" s="667"/>
      <c r="K41" s="667" t="s">
        <v>970</v>
      </c>
      <c r="L41" s="669" t="s">
        <v>817</v>
      </c>
      <c r="M41" s="670"/>
      <c r="N41" s="669" t="s">
        <v>863</v>
      </c>
      <c r="O41" s="671" t="s">
        <v>864</v>
      </c>
      <c r="P41" s="669" t="s">
        <v>1269</v>
      </c>
      <c r="Q41" s="668"/>
      <c r="R41" s="668" t="s">
        <v>864</v>
      </c>
      <c r="S41" s="232"/>
      <c r="T41" s="672"/>
      <c r="U41" s="669"/>
      <c r="V41" s="673"/>
      <c r="W41" s="669"/>
      <c r="X41" s="671"/>
    </row>
    <row r="42" spans="1:1009" s="224" customFormat="1" ht="13.5" customHeight="1">
      <c r="A42" s="263">
        <v>34</v>
      </c>
      <c r="B42" s="217"/>
      <c r="D42" s="224" t="s">
        <v>1271</v>
      </c>
      <c r="F42" s="225"/>
      <c r="G42" s="241"/>
      <c r="H42" s="669" t="s">
        <v>2217</v>
      </c>
      <c r="I42" s="273" t="s">
        <v>1273</v>
      </c>
      <c r="J42" s="273"/>
      <c r="K42" s="667" t="s">
        <v>1013</v>
      </c>
      <c r="L42" s="669" t="s">
        <v>817</v>
      </c>
      <c r="M42" s="670"/>
      <c r="N42" s="669" t="s">
        <v>863</v>
      </c>
      <c r="O42" s="277"/>
      <c r="P42" s="669"/>
      <c r="Q42" s="668"/>
      <c r="R42" s="668" t="s">
        <v>864</v>
      </c>
      <c r="S42" s="232"/>
      <c r="T42" s="672"/>
      <c r="U42" s="669"/>
      <c r="V42" s="673"/>
      <c r="W42" s="669"/>
      <c r="X42" s="671"/>
    </row>
    <row r="43" spans="1:1009" s="224" customFormat="1" ht="13.5" customHeight="1">
      <c r="A43" s="263">
        <v>35</v>
      </c>
      <c r="B43" s="217"/>
      <c r="C43" s="678" t="s">
        <v>12</v>
      </c>
      <c r="D43" s="241"/>
      <c r="E43" s="241"/>
      <c r="F43" s="241"/>
      <c r="G43" s="241"/>
      <c r="H43" s="669" t="s">
        <v>2218</v>
      </c>
      <c r="I43" s="667"/>
      <c r="J43" s="667"/>
      <c r="K43" s="667" t="s">
        <v>939</v>
      </c>
      <c r="L43" s="669" t="s">
        <v>823</v>
      </c>
      <c r="M43" s="670"/>
      <c r="N43" s="669" t="s">
        <v>863</v>
      </c>
      <c r="O43" s="671"/>
      <c r="P43" s="669"/>
      <c r="Q43" s="669"/>
      <c r="R43" s="671" t="s">
        <v>864</v>
      </c>
      <c r="S43" s="232"/>
      <c r="T43" s="672"/>
      <c r="U43" s="669"/>
      <c r="V43" s="673"/>
      <c r="W43" s="669"/>
      <c r="X43" s="671"/>
    </row>
    <row r="44" spans="1:1009" s="224" customFormat="1" ht="12" customHeight="1">
      <c r="A44" s="225">
        <f>SUBTOTAL(103,createCase1418[ID])</f>
        <v>35</v>
      </c>
      <c r="C44" s="225">
        <f>SUBTOTAL(103,createCase1418[Donnée (Niveau 2)])</f>
        <v>19</v>
      </c>
      <c r="D44" s="225">
        <f>SUBTOTAL(103,createCase1418[Donnée (Niveau 3)])</f>
        <v>13</v>
      </c>
      <c r="E44" s="225">
        <f>SUBTOTAL(103,createCase1418[Donnée (Niveau 4)])</f>
        <v>0</v>
      </c>
      <c r="F44" s="225">
        <f>SUBTOTAL(103,createCase1418[Donnée (Niveau 5)])</f>
        <v>0</v>
      </c>
      <c r="G44" s="225">
        <f>SUBTOTAL(103,createCase1418[Donnée (Niveau 6)])</f>
        <v>0</v>
      </c>
      <c r="H44" s="225">
        <f>SUBTOTAL(103,createCase1418[Description])</f>
        <v>31</v>
      </c>
      <c r="I44" s="225">
        <f>SUBTOTAL(103,createCase1418[Exemples])</f>
        <v>9</v>
      </c>
      <c r="J44" s="225"/>
      <c r="K44" s="239">
        <f>SUBTOTAL(103,createCase1418[Nouvelle balise])</f>
        <v>35</v>
      </c>
      <c r="L44" s="225"/>
      <c r="M44" s="234">
        <f>SUBTOTAL(103,createCase1418[Objet])</f>
        <v>4</v>
      </c>
      <c r="N44" s="225">
        <f>SUBTOTAL(103,createCase1418[Format (ou type)])</f>
        <v>35</v>
      </c>
      <c r="O44" s="274"/>
      <c r="P44" s="225"/>
      <c r="Q44" s="225"/>
      <c r="R44" s="225"/>
      <c r="T44" s="271">
        <f>SUBTOTAL(103,createCase1418[Commentaire Hub Santé])</f>
        <v>4</v>
      </c>
      <c r="U44" s="225">
        <f>SUBTOTAL(103,createCase1418[Commentaire Philippe Dreyfus])</f>
        <v>0</v>
      </c>
      <c r="V44" s="239"/>
      <c r="W44" s="225">
        <f>SUBTOTAL(103,createCase1418[Commentaire Yann Penverne])</f>
        <v>0</v>
      </c>
      <c r="X44" s="225">
        <f>SUBTOTAL(103,createCase1418[Métier])-COUNTIFS(createCase1418[Métier],"=X")</f>
        <v>0</v>
      </c>
    </row>
    <row r="45" spans="1:1009" s="128" customFormat="1" ht="12" customHeight="1">
      <c r="A45" s="3"/>
      <c r="B45" s="3"/>
      <c r="C45" s="131"/>
      <c r="D45" s="131"/>
      <c r="E45" s="131"/>
      <c r="F45" s="131"/>
      <c r="G45" s="5"/>
      <c r="H45" s="155"/>
      <c r="I45" s="225"/>
      <c r="J45" s="155"/>
      <c r="K45" s="5"/>
      <c r="L45" s="188"/>
      <c r="M45" s="5"/>
      <c r="N45" s="56"/>
      <c r="O45" s="56"/>
      <c r="P45" s="669"/>
      <c r="Q45" s="669"/>
      <c r="R45"/>
      <c r="S45" s="178"/>
      <c r="T45" s="5"/>
      <c r="U45" s="159"/>
      <c r="V45" s="56"/>
      <c r="W45" s="56"/>
      <c r="ALS45"/>
      <c r="ALT45"/>
      <c r="ALU45"/>
    </row>
    <row r="46" spans="1:1009" s="128" customFormat="1" ht="12" customHeight="1">
      <c r="A46" s="129"/>
      <c r="B46" s="129"/>
      <c r="C46" s="129"/>
      <c r="D46" s="129"/>
      <c r="E46" s="129"/>
      <c r="F46" s="129"/>
      <c r="G46" s="96"/>
      <c r="H46" s="96"/>
      <c r="I46" s="225"/>
      <c r="J46" s="159"/>
      <c r="K46" s="96"/>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s="128" customFormat="1" ht="12" customHeight="1">
      <c r="I48" s="224"/>
      <c r="L48" s="173"/>
      <c r="M48" s="96"/>
      <c r="N48" s="277"/>
      <c r="O48" s="96"/>
      <c r="P48" s="96"/>
      <c r="Q48" s="96"/>
      <c r="R48"/>
      <c r="S48" s="179"/>
      <c r="T48" s="96"/>
      <c r="U48" s="159"/>
      <c r="V48" s="96"/>
      <c r="W48" s="96"/>
      <c r="ALS48"/>
      <c r="ALT48"/>
      <c r="ALU48"/>
    </row>
    <row r="49" spans="1:23" ht="12" customHeight="1">
      <c r="A49" s="123"/>
      <c r="B49" s="676"/>
      <c r="C49" s="675"/>
      <c r="D49" s="123"/>
      <c r="E49" s="123"/>
      <c r="F49" s="123"/>
      <c r="G49" s="112"/>
      <c r="H49" s="112"/>
      <c r="I49" s="276"/>
      <c r="J49" s="161"/>
      <c r="K49" s="112"/>
      <c r="L49" s="190"/>
      <c r="M49" s="112"/>
      <c r="N49" s="125"/>
      <c r="O49" s="112"/>
      <c r="P49" s="112"/>
      <c r="Q49" s="112"/>
      <c r="S49" s="180"/>
      <c r="T49" s="112"/>
      <c r="V49" s="112"/>
      <c r="W49" s="112"/>
    </row>
    <row r="50" spans="1:23" ht="12" customHeight="1">
      <c r="A50" s="123"/>
      <c r="B50" s="675"/>
      <c r="C50" s="675"/>
      <c r="D50" s="123"/>
      <c r="E50" s="123"/>
      <c r="F50" s="123"/>
      <c r="G50" s="112"/>
      <c r="H50" s="112"/>
      <c r="I50" s="276"/>
      <c r="J50" s="161"/>
      <c r="K50" s="112"/>
      <c r="L50" s="190"/>
      <c r="M50" s="112"/>
      <c r="N50" s="125"/>
      <c r="O50" s="112"/>
      <c r="P50" s="112"/>
      <c r="Q50" s="112"/>
      <c r="S50" s="180"/>
      <c r="T50" s="112"/>
      <c r="V50" s="112"/>
      <c r="W50" s="112"/>
    </row>
    <row r="51" spans="1:23" ht="12" customHeight="1">
      <c r="A51" s="130"/>
      <c r="B51" s="675"/>
      <c r="C51" s="675"/>
      <c r="D51" s="130"/>
      <c r="E51" s="130"/>
      <c r="F51" s="130"/>
    </row>
  </sheetData>
  <mergeCells count="2">
    <mergeCell ref="H1:I2"/>
    <mergeCell ref="P7:Q7"/>
  </mergeCells>
  <phoneticPr fontId="78" type="noConversion"/>
  <conditionalFormatting sqref="A45:F46 A49 C49:F49 A50:F51 A98:F867">
    <cfRule type="expression" dxfId="962" priority="117">
      <formula>OR($W45="X",$V45="X")</formula>
    </cfRule>
    <cfRule type="expression" dxfId="961" priority="118">
      <formula>AND($W45=1,$V45=1)</formula>
    </cfRule>
    <cfRule type="expression" dxfId="960" priority="119">
      <formula>$W45=1</formula>
    </cfRule>
    <cfRule type="expression" dxfId="959" priority="120">
      <formula>$V45=1</formula>
    </cfRule>
  </conditionalFormatting>
  <conditionalFormatting sqref="A9:G9 B10:G10 A10:A43">
    <cfRule type="expression" dxfId="958" priority="121">
      <formula>#REF!=1</formula>
    </cfRule>
    <cfRule type="expression" dxfId="957" priority="124">
      <formula>OR($X9="X",#REF!="X")</formula>
    </cfRule>
  </conditionalFormatting>
  <conditionalFormatting sqref="A9:G18 A19:B19 D19:G19 B20:C25 E20:G25 B26:G28 D29:G33 B29:B42 E34:G39 B43:G43 A10:A43">
    <cfRule type="expression" dxfId="956" priority="122">
      <formula>AND($X9=1,#REF!=1)</formula>
    </cfRule>
    <cfRule type="expression" dxfId="955" priority="123">
      <formula>AND(NOT(ISBLANK($R9)),ISBLANK(#REF!),ISBLANK($X9))</formula>
    </cfRule>
  </conditionalFormatting>
  <conditionalFormatting sqref="B11:G18 D19:G19 B19:B25 C20:C25 E20:G25 B26:G28 D29:G33 B29:B42 E34:G39 B43:G43">
    <cfRule type="expression" dxfId="954" priority="125">
      <formula>OR($X11="X",#REF!="X")</formula>
    </cfRule>
    <cfRule type="expression" dxfId="953" priority="126">
      <formula>#REF!=1</formula>
    </cfRule>
  </conditionalFormatting>
  <conditionalFormatting sqref="C9:C28 D19 C43">
    <cfRule type="expression" dxfId="952" priority="4207">
      <formula>AND($M9="X",$B9&lt;&gt;"")</formula>
    </cfRule>
  </conditionalFormatting>
  <conditionalFormatting sqref="C19">
    <cfRule type="expression" dxfId="951" priority="82">
      <formula>$X19=1</formula>
    </cfRule>
    <cfRule type="expression" dxfId="950" priority="83">
      <formula>AND($X19=1,#REF!=1)</formula>
    </cfRule>
    <cfRule type="expression" dxfId="949" priority="84">
      <formula>AND(NOT(ISBLANK($R19)),ISBLANK(#REF!),ISBLANK($X19))</formula>
    </cfRule>
    <cfRule type="expression" dxfId="948" priority="85">
      <formula>OR($X19="X",#REF!="X")</formula>
    </cfRule>
    <cfRule type="expression" dxfId="947" priority="86">
      <formula>#REF!=1</formula>
    </cfRule>
  </conditionalFormatting>
  <conditionalFormatting sqref="C29:C39">
    <cfRule type="expression" dxfId="946" priority="4210">
      <formula>AND($X29=1,#REF!=1)</formula>
    </cfRule>
    <cfRule type="expression" dxfId="945" priority="4211">
      <formula>$X29=1</formula>
    </cfRule>
    <cfRule type="expression" dxfId="944" priority="4212">
      <formula>AND(NOT(ISBLANK($R29)),ISBLANK(#REF!),ISBLANK($X29))</formula>
    </cfRule>
    <cfRule type="expression" dxfId="943" priority="4213">
      <formula>OR($X29="X",#REF!="X")</formula>
    </cfRule>
    <cfRule type="expression" dxfId="942" priority="4214">
      <formula>#REF!=1</formula>
    </cfRule>
    <cfRule type="expression" dxfId="941" priority="4215">
      <formula>AND($M29="X",$B29&lt;&gt;"")</formula>
    </cfRule>
  </conditionalFormatting>
  <conditionalFormatting sqref="C40 C41:F41">
    <cfRule type="expression" dxfId="940" priority="80">
      <formula>$AD40=1</formula>
    </cfRule>
  </conditionalFormatting>
  <conditionalFormatting sqref="C40 C41:F42">
    <cfRule type="expression" dxfId="939" priority="77">
      <formula>AND($AE40=1,$AD40=1)</formula>
    </cfRule>
    <cfRule type="expression" dxfId="938" priority="78">
      <formula>$AE40=1</formula>
    </cfRule>
    <cfRule type="expression" dxfId="937" priority="79">
      <formula>OR($AE40="X",$AD40="X")</formula>
    </cfRule>
    <cfRule type="expression" dxfId="936" priority="81">
      <formula>AND(NOT(ISBLANK($X40)),ISBLANK($AD40),ISBLANK($AE40))</formula>
    </cfRule>
  </conditionalFormatting>
  <conditionalFormatting sqref="C40:C42">
    <cfRule type="expression" dxfId="935" priority="4220">
      <formula>AND($S40="X",OR($B40&lt;&gt;"",$C40&lt;&gt;""))</formula>
    </cfRule>
  </conditionalFormatting>
  <conditionalFormatting sqref="D9:D18 D26:D33 D43 D40">
    <cfRule type="expression" dxfId="934" priority="4222">
      <formula>AND($M9="X",OR($B9&lt;&gt;"",$C9&lt;&gt;""))</formula>
    </cfRule>
  </conditionalFormatting>
  <conditionalFormatting sqref="D34:D39">
    <cfRule type="expression" dxfId="933" priority="6">
      <formula>OR($AF34="X",$AE34="X")</formula>
    </cfRule>
    <cfRule type="expression" dxfId="932" priority="7">
      <formula>AND($AF34=1,$AE34=1)</formula>
    </cfRule>
    <cfRule type="expression" dxfId="931" priority="8">
      <formula>$AF34=1</formula>
    </cfRule>
    <cfRule type="expression" dxfId="930" priority="9">
      <formula>$AE34=1</formula>
    </cfRule>
    <cfRule type="expression" dxfId="929" priority="10">
      <formula>AND(NOT(ISBLANK($X34)),ISBLANK($AE34),ISBLANK($AF34))</formula>
    </cfRule>
  </conditionalFormatting>
  <conditionalFormatting sqref="D41:D42">
    <cfRule type="expression" dxfId="928" priority="4226">
      <formula>AND($S41="X",OR($B41&lt;&gt;"",$C41&lt;&gt;"",$D41&lt;&gt;""))</formula>
    </cfRule>
  </conditionalFormatting>
  <conditionalFormatting sqref="D40:G40 A9:G18 A19:B19 D19:G19 B20:C25 E20:G25 B26:G28 D29:G33 B29:B42 E34:G39 B43:G43 A10:A43">
    <cfRule type="expression" dxfId="927" priority="111">
      <formula>$X9=1</formula>
    </cfRule>
  </conditionalFormatting>
  <conditionalFormatting sqref="D40:G40">
    <cfRule type="expression" dxfId="926" priority="64">
      <formula>AND($X40=1,#REF!=1)</formula>
    </cfRule>
    <cfRule type="expression" dxfId="925" priority="65">
      <formula>AND(NOT(ISBLANK($R40)),ISBLANK(#REF!),ISBLANK($X40))</formula>
    </cfRule>
    <cfRule type="expression" dxfId="924" priority="66">
      <formula>OR($X40="X",#REF!="X")</formula>
    </cfRule>
    <cfRule type="expression" dxfId="923"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8 E26:E40 E43">
    <cfRule type="expression" dxfId="922" priority="4238">
      <formula>AND($M9="X",OR($B9&lt;&gt;"",$C9&lt;&gt;"",$D9&lt;&gt;""))</formula>
    </cfRule>
  </conditionalFormatting>
  <conditionalFormatting sqref="E19">
    <cfRule type="expression" dxfId="921" priority="4241">
      <formula>AND($M19="X",OR($B19&lt;&gt;"",$D19&lt;&gt;"",#REF!&lt;&gt;""))</formula>
    </cfRule>
  </conditionalFormatting>
  <conditionalFormatting sqref="E20:E25">
    <cfRule type="expression" dxfId="920" priority="4242">
      <formula>AND($M20="X",OR($B20&lt;&gt;"",$C20&lt;&gt;"",#REF!&lt;&gt;""))</formula>
    </cfRule>
  </conditionalFormatting>
  <conditionalFormatting sqref="E41:E42 D34:D39">
    <cfRule type="expression" dxfId="919" priority="4243">
      <formula>AND($S34="X",OR($B34&lt;&gt;"",$C34&lt;&gt;"",$D34&lt;&gt;"",$E34&lt;&gt;""))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8 F26:F40 F43">
    <cfRule type="expression" dxfId="918" priority="4244">
      <formula>AND($M9="X",OR($B9&lt;&gt;"",$C9&lt;&gt;"",$D9&lt;&gt;"",$E9&lt;&gt;""))</formula>
    </cfRule>
  </conditionalFormatting>
  <conditionalFormatting sqref="F19">
    <cfRule type="expression" dxfId="917" priority="4247">
      <formula>AND($M19="X",OR($B19&lt;&gt;"",$D19&lt;&gt;"",#REF!&lt;&gt;"",$E19&lt;&gt;""))</formula>
    </cfRule>
  </conditionalFormatting>
  <conditionalFormatting sqref="F20:F25">
    <cfRule type="expression" dxfId="916" priority="4248">
      <formula>AND($M20="X",OR($B20&lt;&gt;"",$C20&lt;&gt;"",#REF!&lt;&gt;"",$E20&lt;&gt;""))</formula>
    </cfRule>
  </conditionalFormatting>
  <conditionalFormatting sqref="F41:F42">
    <cfRule type="expression" dxfId="915" priority="4249">
      <formula>AND($S41="X",OR($B41&lt;&gt;"",$C41&lt;&gt;"",$D41&lt;&gt;"",$E41&lt;&gt;"",$F41&lt;&gt;""))</formula>
    </cfRule>
  </conditionalFormatting>
  <conditionalFormatting sqref="G9:G18 G26:G40 G43">
    <cfRule type="expression" dxfId="914" priority="4250">
      <formula>AND($M9="X",OR($B9&lt;&gt;"",$C9&lt;&gt;"",$D9&lt;&gt;"",$E9&lt;&gt;"",$F9&lt;&gt;""))</formula>
    </cfRule>
  </conditionalFormatting>
  <conditionalFormatting sqref="G19">
    <cfRule type="expression" dxfId="913" priority="4253">
      <formula>AND($M19="X",OR($B19&lt;&gt;"",$D19&lt;&gt;"",#REF!&lt;&gt;"",$E19&lt;&gt;"",$F19&lt;&gt;""))</formula>
    </cfRule>
  </conditionalFormatting>
  <conditionalFormatting sqref="G20:G25">
    <cfRule type="expression" dxfId="912" priority="4254">
      <formula>AND($M20="X",OR($B20&lt;&gt;"",$C20&lt;&gt;"",#REF!&lt;&gt;"",$E20&lt;&gt;"",$F20&lt;&gt;""))</formula>
    </cfRule>
  </conditionalFormatting>
  <conditionalFormatting sqref="H45:H46 H49:H51 H98:H867">
    <cfRule type="expression" dxfId="911" priority="110">
      <formula>$K45="X"</formula>
    </cfRule>
  </conditionalFormatting>
  <conditionalFormatting sqref="I11:J33 I40:J43">
    <cfRule type="expression" dxfId="910" priority="108">
      <formula>$M11="X"</formula>
    </cfRule>
  </conditionalFormatting>
  <conditionalFormatting sqref="I34:J42">
    <cfRule type="expression" dxfId="909" priority="4">
      <formula>$S34="X"</formula>
    </cfRule>
  </conditionalFormatting>
  <conditionalFormatting sqref="L9:L43">
    <cfRule type="cellIs" dxfId="908" priority="1" operator="equal">
      <formula>"1..1"</formula>
    </cfRule>
    <cfRule type="cellIs" dxfId="907" priority="2" operator="equal">
      <formula>"0..n"</formula>
    </cfRule>
    <cfRule type="cellIs" dxfId="9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2219</v>
      </c>
      <c r="C1" s="129"/>
      <c r="G1" s="128"/>
      <c r="H1" s="128"/>
      <c r="I1" s="128"/>
      <c r="X1" s="128"/>
      <c r="ALR1"/>
    </row>
    <row r="2" spans="1:1006" ht="13.5" customHeight="1">
      <c r="B2" s="128" t="s">
        <v>2220</v>
      </c>
      <c r="C2" s="142"/>
      <c r="E2" s="157"/>
      <c r="G2" s="128"/>
      <c r="X2" s="128"/>
      <c r="ALR2"/>
    </row>
    <row r="3" spans="1:1006" ht="13.5" customHeight="1">
      <c r="C3" s="128" t="s">
        <v>2221</v>
      </c>
      <c r="G3" s="137"/>
      <c r="X3" s="128"/>
      <c r="ALR3"/>
    </row>
    <row r="4" spans="1:1006" s="149" customFormat="1" ht="13.5" customHeight="1">
      <c r="A4" s="128"/>
      <c r="B4" s="128"/>
      <c r="C4" s="128" t="s">
        <v>2222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2223</v>
      </c>
      <c r="D5" s="138"/>
      <c r="E5" s="146"/>
      <c r="F5" s="138"/>
      <c r="X5" s="128"/>
      <c r="ALR5"/>
    </row>
    <row r="6" spans="1:1006" ht="13.5" customHeight="1">
      <c r="C6" s="144"/>
      <c r="D6" s="138"/>
      <c r="G6" s="128"/>
      <c r="H6" s="128"/>
      <c r="I6" s="12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2224</v>
      </c>
      <c r="C10" s="240"/>
      <c r="D10" s="241"/>
      <c r="E10" s="241"/>
      <c r="F10" s="241"/>
      <c r="G10" s="241"/>
      <c r="H10" s="669" t="s">
        <v>2225</v>
      </c>
      <c r="I10" s="709"/>
      <c r="J10" s="709"/>
      <c r="K10" s="667" t="s">
        <v>2226</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2227</v>
      </c>
      <c r="C11" s="240"/>
      <c r="D11" s="241"/>
      <c r="E11" s="241"/>
      <c r="F11" s="241"/>
      <c r="G11" s="241"/>
      <c r="H11" s="669" t="s">
        <v>2228</v>
      </c>
      <c r="I11" s="667" t="s">
        <v>930</v>
      </c>
      <c r="J11" s="667"/>
      <c r="K11" s="669" t="s">
        <v>2229</v>
      </c>
      <c r="L11" s="669" t="s">
        <v>817</v>
      </c>
      <c r="M11" s="670" t="s">
        <v>864</v>
      </c>
      <c r="N11" s="669" t="s">
        <v>2230</v>
      </c>
      <c r="O11" s="671"/>
      <c r="P11" s="669" t="s">
        <v>932</v>
      </c>
      <c r="Q11" s="668"/>
      <c r="R11" s="668" t="s">
        <v>864</v>
      </c>
      <c r="S11" s="232"/>
      <c r="T11" s="672"/>
      <c r="U11" s="669"/>
      <c r="V11" s="673"/>
      <c r="W11" s="669"/>
      <c r="X11" s="671"/>
    </row>
    <row r="12" spans="1:1006" s="224" customFormat="1" ht="13.5" customHeight="1">
      <c r="A12" s="225">
        <v>4</v>
      </c>
      <c r="B12" s="217"/>
      <c r="C12" s="217" t="s">
        <v>2231</v>
      </c>
      <c r="D12" s="241"/>
      <c r="E12" s="241"/>
      <c r="F12" s="241"/>
      <c r="G12" s="241"/>
      <c r="H12" s="669" t="s">
        <v>2232</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2233</v>
      </c>
      <c r="D13" s="241"/>
      <c r="E13" s="241"/>
      <c r="F13" s="241"/>
      <c r="G13" s="241"/>
      <c r="H13" s="669"/>
      <c r="I13" s="709"/>
      <c r="J13" s="709"/>
      <c r="K13" s="667" t="s">
        <v>2234</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2235</v>
      </c>
      <c r="D14" s="241"/>
      <c r="E14" s="241"/>
      <c r="F14" s="241"/>
      <c r="G14" s="241"/>
      <c r="H14" s="669"/>
      <c r="I14" s="709"/>
      <c r="J14" s="709"/>
      <c r="K14" s="667" t="s">
        <v>2236</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2237</v>
      </c>
      <c r="D15" s="221"/>
      <c r="E15" s="221"/>
      <c r="F15" s="221"/>
      <c r="G15" s="221"/>
      <c r="H15" s="669"/>
      <c r="I15" s="131"/>
      <c r="J15" s="131"/>
      <c r="K15" s="667" t="s">
        <v>2238</v>
      </c>
      <c r="L15" s="669" t="s">
        <v>820</v>
      </c>
      <c r="M15" s="670"/>
      <c r="N15" s="669" t="s">
        <v>863</v>
      </c>
      <c r="O15" s="671" t="s">
        <v>864</v>
      </c>
      <c r="P15" s="255" t="s">
        <v>2239</v>
      </c>
      <c r="Q15" s="668"/>
      <c r="R15" s="668" t="s">
        <v>864</v>
      </c>
      <c r="S15" s="232"/>
      <c r="T15" s="672" t="s">
        <v>2240</v>
      </c>
      <c r="U15" s="669"/>
      <c r="V15" s="673"/>
      <c r="W15" s="669"/>
      <c r="X15" s="671"/>
    </row>
    <row r="16" spans="1:1006" s="224" customFormat="1" ht="13.5" customHeight="1">
      <c r="A16" s="225">
        <v>8</v>
      </c>
      <c r="B16" s="217"/>
      <c r="C16" s="217" t="s">
        <v>2241</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2242</v>
      </c>
      <c r="I17" s="667"/>
      <c r="J17" s="667"/>
      <c r="K17" s="255" t="s">
        <v>2243</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2244</v>
      </c>
      <c r="D19" s="241"/>
      <c r="E19" s="241"/>
      <c r="F19" s="241"/>
      <c r="G19" s="241"/>
      <c r="H19" s="669"/>
      <c r="I19" s="269" t="s">
        <v>2245</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2246</v>
      </c>
      <c r="D64" s="217"/>
      <c r="E64" s="217"/>
      <c r="F64" s="217"/>
      <c r="G64" s="217"/>
      <c r="H64" s="255" t="s">
        <v>2247</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32">
      <formula>$X9=1</formula>
    </cfRule>
    <cfRule type="expression" dxfId="849" priority="143">
      <formula>AND($X9=1,#REF!=1)</formula>
    </cfRule>
    <cfRule type="expression" dxfId="848" priority="144">
      <formula>AND(NOT(ISBLANK($R9)),ISBLANK(#REF!),ISBLANK($X9))</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59">
      <formula>OR($AE16="X",$AD16="X")</formula>
    </cfRule>
    <cfRule type="expression" dxfId="838" priority="160">
      <formula>AND($AE16=1,$AD16=1)</formula>
    </cfRule>
    <cfRule type="expression" dxfId="837" priority="161">
      <formula>$AE16=1</formula>
    </cfRule>
    <cfRule type="expression" dxfId="836" priority="162">
      <formula>$AD16=1</formula>
    </cfRule>
    <cfRule type="expression" dxfId="835" priority="163">
      <formula>AND(NOT(ISBLANK($X16)),ISBLANK($AD16),ISBLANK($AE16))</formula>
    </cfRule>
  </conditionalFormatting>
  <conditionalFormatting sqref="C13">
    <cfRule type="expression" dxfId="834" priority="1731">
      <formula>OR(#REF!="X",#REF!="X")</formula>
    </cfRule>
    <cfRule type="expression" dxfId="833" priority="1732">
      <formula>AND(#REF!=1,#REF!=1)</formula>
    </cfRule>
    <cfRule type="expression" dxfId="832" priority="1733">
      <formula>#REF!=1</formula>
    </cfRule>
    <cfRule type="expression" dxfId="831" priority="1734">
      <formula>#REF!=1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08">
      <formula>AND(#REF!=1,#REF!=1)</formula>
    </cfRule>
    <cfRule type="expression" dxfId="827" priority="1709">
      <formula>#REF!=1</formula>
    </cfRule>
    <cfRule type="expression" dxfId="826" priority="1710">
      <formula>#REF!=1</formula>
    </cfRule>
    <cfRule type="expression" dxfId="825" priority="1711">
      <formula>AND(NOT(ISBLANK(#REF!)),ISBLANK(#REF!),ISBLANK(#REF!))</formula>
    </cfRule>
  </conditionalFormatting>
  <conditionalFormatting sqref="C23:C24">
    <cfRule type="expression" dxfId="824" priority="4302">
      <formula>AND($M23="X",OR(#REF!&lt;&gt;"",$B23&lt;&gt;""))</formula>
    </cfRule>
    <cfRule type="expression" dxfId="823" priority="4303">
      <formula>OR($AF23="X",$AE23="X")</formula>
    </cfRule>
    <cfRule type="expression" dxfId="822" priority="4304">
      <formula>AND($AF23=1,$AE23=1)</formula>
    </cfRule>
    <cfRule type="expression" dxfId="821" priority="4305">
      <formula>$AF23=1</formula>
    </cfRule>
    <cfRule type="expression" dxfId="820" priority="4306">
      <formula>$AE23=1</formula>
    </cfRule>
  </conditionalFormatting>
  <conditionalFormatting sqref="C15:G15">
    <cfRule type="expression" dxfId="819" priority="146">
      <formula>OR($X15="X",#REF!="X")</formula>
    </cfRule>
    <cfRule type="expression" dxfId="818" priority="147">
      <formula>#REF!=1</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13">
      <formula>AND($M22="X",OR($B22&lt;&gt;"",#REF!&lt;&gt;"",$C22&lt;&gt;""))</formula>
    </cfRule>
    <cfRule type="expression" dxfId="812" priority="4314">
      <formula>AND($M22="X",OR($B22&lt;&gt;"",#REF!&lt;&gt;"",$C22&lt;&gt;"",$D22&lt;&gt;""))</formula>
    </cfRule>
    <cfRule type="expression" dxfId="811" priority="4315">
      <formula>AND($M22="X",OR($B22&lt;&gt;"",#REF!&lt;&gt;"",$D22&lt;&gt;"",#REF!&lt;&gt;""))</formula>
    </cfRule>
    <cfRule type="expression" dxfId="810" priority="4316">
      <formula>$AE22=1</formula>
    </cfRule>
    <cfRule type="expression" dxfId="809" priority="4317">
      <formula>AND($M22="X",OR($B22&lt;&gt;"",#REF!&lt;&gt;"",$C22&lt;&gt;""))</formula>
    </cfRule>
    <cfRule type="expression" dxfId="808" priority="4318">
      <formula>AND($AF22=1,$AE22=1)</formula>
    </cfRule>
    <cfRule type="expression" dxfId="807" priority="4319">
      <formula>$AF22=1</formula>
    </cfRule>
    <cfRule type="expression" dxfId="806" priority="4320">
      <formula>AND($M22="X",$B22&lt;&gt;"")</formula>
    </cfRule>
    <cfRule type="expression" dxfId="805" priority="4321">
      <formula>AND($M22="X",OR($B22&lt;&gt;"",#REF!&lt;&gt;""))</formula>
    </cfRule>
  </conditionalFormatting>
  <conditionalFormatting sqref="D16:G16">
    <cfRule type="expression" dxfId="804" priority="121">
      <formula>OR($AE16="X",$AD16="X")</formula>
    </cfRule>
    <cfRule type="expression" dxfId="803" priority="122">
      <formula>AND($AE16=1,$AD16=1)</formula>
    </cfRule>
    <cfRule type="expression" dxfId="802" priority="123">
      <formula>$AE16=1</formula>
    </cfRule>
    <cfRule type="expression" dxfId="801" priority="124">
      <formula>$AD16=1</formula>
    </cfRule>
    <cfRule type="expression" dxfId="800" priority="125">
      <formula>AND(NOT(ISBLANK($X16)),ISBLANK($AD16),ISBLANK($AE16))</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37">
      <formula>OR($AF23="X",$AE23="X")</formula>
    </cfRule>
    <cfRule type="expression" dxfId="790" priority="4338">
      <formula>AND($AF23=1,$AE23=1)</formula>
    </cfRule>
    <cfRule type="expression" dxfId="789" priority="4339">
      <formula>$AF23=1</formula>
    </cfRule>
    <cfRule type="expression" dxfId="788" priority="4340">
      <formula>$AE23=1</formula>
    </cfRule>
    <cfRule type="expression" dxfId="787" priority="4341">
      <formula>AND(NOT(ISBLANK($X23)),ISBLANK($AE23),ISBLANK($AF23))</formula>
    </cfRule>
    <cfRule type="expression" dxfId="786" priority="4342">
      <formula>AND($M23="X",OR($B23&lt;&gt;"",#REF!&lt;&gt;"",$D23&lt;&gt;"",#REF!&lt;&gt;""))</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5" operator="equal">
      <formula>"1..1"</formula>
    </cfRule>
    <cfRule type="cellIs" dxfId="762" priority="16" operator="equal">
      <formula>"0..n"</formula>
    </cfRule>
    <cfRule type="cellIs" dxfId="76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67" activePane="bottomRight" state="frozen"/>
      <selection pane="bottomRight" activeCell="D67" sqref="D6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2248</v>
      </c>
      <c r="C1" s="129"/>
      <c r="F1" s="157"/>
      <c r="G1" s="128"/>
      <c r="H1" s="732"/>
      <c r="I1" s="732"/>
      <c r="X1" s="128"/>
      <c r="ALR1"/>
    </row>
    <row r="2" spans="1:1006" ht="13.5" customHeight="1">
      <c r="B2" s="128" t="s">
        <v>2249</v>
      </c>
      <c r="C2" s="141"/>
      <c r="D2" s="284"/>
      <c r="E2" s="284"/>
      <c r="F2" s="157"/>
      <c r="G2" s="128"/>
      <c r="H2" s="732"/>
      <c r="I2" s="732"/>
      <c r="X2" s="128"/>
      <c r="ALR2"/>
    </row>
    <row r="3" spans="1:1006" ht="13.5" customHeight="1">
      <c r="C3" s="128" t="s">
        <v>2250</v>
      </c>
      <c r="G3" s="128"/>
      <c r="X3" s="128"/>
      <c r="ALR3"/>
    </row>
    <row r="4" spans="1:1006" ht="13.5" customHeight="1">
      <c r="C4" s="128" t="s">
        <v>2251</v>
      </c>
      <c r="G4" s="137"/>
      <c r="X4" s="128"/>
      <c r="ALR4"/>
    </row>
    <row r="5" spans="1:1006" s="149" customFormat="1" ht="13.5" customHeight="1">
      <c r="A5" s="128"/>
      <c r="B5" s="128"/>
      <c r="C5" s="128" t="s">
        <v>2252</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2224</v>
      </c>
      <c r="C10" s="240"/>
      <c r="D10" s="241"/>
      <c r="E10" s="241"/>
      <c r="F10" s="241"/>
      <c r="G10" s="241"/>
      <c r="H10" s="669" t="s">
        <v>2253</v>
      </c>
      <c r="I10" s="709"/>
      <c r="J10" s="709"/>
      <c r="K10" s="667" t="s">
        <v>2226</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2254</v>
      </c>
      <c r="C11" s="240"/>
      <c r="D11" s="241"/>
      <c r="E11" s="241"/>
      <c r="F11" s="241"/>
      <c r="G11" s="241"/>
      <c r="H11" s="669" t="s">
        <v>2228</v>
      </c>
      <c r="I11" s="667" t="s">
        <v>930</v>
      </c>
      <c r="J11" s="667"/>
      <c r="K11" s="669" t="s">
        <v>2229</v>
      </c>
      <c r="L11" s="669" t="s">
        <v>817</v>
      </c>
      <c r="M11" s="670" t="s">
        <v>864</v>
      </c>
      <c r="N11" s="243" t="s">
        <v>2230</v>
      </c>
      <c r="O11" s="671"/>
      <c r="P11" s="669" t="s">
        <v>932</v>
      </c>
      <c r="Q11" s="668"/>
      <c r="R11" s="668" t="s">
        <v>864</v>
      </c>
      <c r="S11" s="232"/>
      <c r="T11" s="672"/>
      <c r="U11" s="669"/>
      <c r="V11" s="673"/>
      <c r="W11" s="669"/>
      <c r="X11" s="671"/>
    </row>
    <row r="12" spans="1:1006" s="224" customFormat="1" ht="13.5" customHeight="1">
      <c r="A12" s="225">
        <v>4</v>
      </c>
      <c r="B12" s="217"/>
      <c r="C12" s="217" t="s">
        <v>2255</v>
      </c>
      <c r="D12" s="241"/>
      <c r="E12" s="241"/>
      <c r="F12" s="241"/>
      <c r="G12" s="241"/>
      <c r="H12" s="669" t="s">
        <v>2232</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2256</v>
      </c>
      <c r="D13" s="241"/>
      <c r="E13" s="241"/>
      <c r="F13" s="241"/>
      <c r="G13" s="241"/>
      <c r="H13" s="669" t="s">
        <v>2257</v>
      </c>
      <c r="I13" s="667"/>
      <c r="J13" s="667"/>
      <c r="K13" s="667" t="s">
        <v>2258</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2259</v>
      </c>
      <c r="D14" s="241"/>
      <c r="E14" s="241"/>
      <c r="F14" s="241"/>
      <c r="G14" s="241"/>
      <c r="H14" s="669" t="s">
        <v>2260</v>
      </c>
      <c r="I14" s="667"/>
      <c r="J14" s="667"/>
      <c r="K14" s="667" t="s">
        <v>2236</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2261</v>
      </c>
      <c r="D15" s="241"/>
      <c r="E15" s="241"/>
      <c r="F15" s="241"/>
      <c r="G15" s="241"/>
      <c r="H15" s="669" t="s">
        <v>2262</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2263</v>
      </c>
      <c r="C16" s="240"/>
      <c r="D16" s="241"/>
      <c r="E16" s="241"/>
      <c r="F16" s="241"/>
      <c r="G16" s="241"/>
      <c r="H16" s="669" t="s">
        <v>2156</v>
      </c>
      <c r="I16" s="667"/>
      <c r="J16" s="667"/>
      <c r="K16" s="667" t="s">
        <v>2157</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2158</v>
      </c>
      <c r="D17" s="241"/>
      <c r="E17" s="241"/>
      <c r="F17" s="241"/>
      <c r="G17" s="241"/>
      <c r="H17" s="669" t="s">
        <v>2159</v>
      </c>
      <c r="I17" s="667"/>
      <c r="J17" s="667"/>
      <c r="K17" s="499" t="s">
        <v>2264</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2265</v>
      </c>
      <c r="D18" s="241"/>
      <c r="E18" s="241"/>
      <c r="F18" s="241"/>
      <c r="G18" s="241"/>
      <c r="H18" s="669" t="s">
        <v>2266</v>
      </c>
      <c r="I18" s="667"/>
      <c r="J18" s="667"/>
      <c r="K18" s="499" t="s">
        <v>2267</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2268</v>
      </c>
      <c r="D19" s="241"/>
      <c r="E19" s="241"/>
      <c r="F19" s="241"/>
      <c r="G19" s="241"/>
      <c r="H19" s="669" t="s">
        <v>2269</v>
      </c>
      <c r="I19" s="667"/>
      <c r="J19" s="667"/>
      <c r="K19" s="499" t="s">
        <v>2270</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2161</v>
      </c>
      <c r="D20" s="241"/>
      <c r="E20" s="241"/>
      <c r="F20" s="241"/>
      <c r="G20" s="241"/>
      <c r="H20" s="255" t="s">
        <v>2162</v>
      </c>
      <c r="I20" s="667"/>
      <c r="J20" s="667"/>
      <c r="K20" s="667" t="s">
        <v>2163</v>
      </c>
      <c r="L20" s="669" t="s">
        <v>820</v>
      </c>
      <c r="M20" s="670"/>
      <c r="N20" s="669" t="s">
        <v>863</v>
      </c>
      <c r="O20" s="671"/>
      <c r="P20" s="669"/>
      <c r="Q20" s="668"/>
      <c r="R20" s="668" t="s">
        <v>864</v>
      </c>
      <c r="S20" s="232"/>
      <c r="T20" s="672" t="s">
        <v>2164</v>
      </c>
      <c r="U20" s="669"/>
      <c r="V20" s="673"/>
      <c r="W20" s="669"/>
      <c r="X20" s="671"/>
    </row>
    <row r="21" spans="1:24" s="224" customFormat="1" ht="13.5" customHeight="1">
      <c r="A21" s="225">
        <v>16</v>
      </c>
      <c r="B21" s="217"/>
      <c r="C21" s="241" t="s">
        <v>2012</v>
      </c>
      <c r="D21" s="241"/>
      <c r="E21" s="241"/>
      <c r="F21" s="241"/>
      <c r="G21" s="241"/>
      <c r="H21" s="669" t="s">
        <v>2183</v>
      </c>
      <c r="I21" s="667"/>
      <c r="J21" s="667"/>
      <c r="K21" s="667" t="s">
        <v>2184</v>
      </c>
      <c r="L21" s="669" t="s">
        <v>817</v>
      </c>
      <c r="M21" s="670"/>
      <c r="N21" s="669" t="s">
        <v>863</v>
      </c>
      <c r="O21" s="671"/>
      <c r="P21" s="669"/>
      <c r="Q21" s="668"/>
      <c r="R21" s="668" t="s">
        <v>864</v>
      </c>
      <c r="S21" s="232"/>
      <c r="T21" s="672"/>
      <c r="U21" s="669"/>
      <c r="V21" s="673"/>
      <c r="W21" s="669"/>
      <c r="X21" s="671"/>
    </row>
    <row r="22" spans="1:24" s="224" customFormat="1" ht="13.5" customHeight="1">
      <c r="A22" s="225">
        <v>13</v>
      </c>
      <c r="B22" s="217"/>
      <c r="C22" s="241" t="s">
        <v>1102</v>
      </c>
      <c r="D22" s="241"/>
      <c r="E22" s="241"/>
      <c r="F22" s="241"/>
      <c r="G22" s="241"/>
      <c r="H22" s="669" t="s">
        <v>2271</v>
      </c>
      <c r="I22" s="667"/>
      <c r="J22" s="667"/>
      <c r="K22" s="667" t="s">
        <v>970</v>
      </c>
      <c r="L22" s="669" t="s">
        <v>820</v>
      </c>
      <c r="M22" s="670"/>
      <c r="N22" s="669" t="s">
        <v>863</v>
      </c>
      <c r="O22" s="671" t="s">
        <v>864</v>
      </c>
      <c r="P22" s="255" t="s">
        <v>2173</v>
      </c>
      <c r="Q22" s="668"/>
      <c r="R22" s="668" t="s">
        <v>864</v>
      </c>
      <c r="S22" s="232"/>
      <c r="T22" s="672"/>
      <c r="U22" s="669"/>
      <c r="V22" s="673"/>
      <c r="W22" s="669"/>
      <c r="X22" s="671"/>
    </row>
    <row r="23" spans="1:24" s="224" customFormat="1" ht="13.5" customHeight="1">
      <c r="A23" s="225">
        <v>14</v>
      </c>
      <c r="B23" s="217"/>
      <c r="C23" s="678" t="s">
        <v>2178</v>
      </c>
      <c r="D23" s="241"/>
      <c r="E23" s="241"/>
      <c r="F23" s="241"/>
      <c r="G23" s="241"/>
      <c r="H23" s="669"/>
      <c r="I23" s="667"/>
      <c r="J23" s="667"/>
      <c r="K23" s="667" t="s">
        <v>2180</v>
      </c>
      <c r="L23" s="669" t="s">
        <v>817</v>
      </c>
      <c r="M23" s="670"/>
      <c r="N23" s="669" t="s">
        <v>863</v>
      </c>
      <c r="O23" s="671"/>
      <c r="P23" s="669"/>
      <c r="Q23" s="668"/>
      <c r="R23" s="668" t="s">
        <v>864</v>
      </c>
      <c r="S23" s="232"/>
      <c r="T23" s="672"/>
      <c r="U23" s="669"/>
      <c r="V23" s="673"/>
      <c r="W23" s="669"/>
      <c r="X23" s="671"/>
    </row>
    <row r="24" spans="1:24" s="224" customFormat="1" ht="13.5" customHeight="1">
      <c r="A24" s="225">
        <v>15</v>
      </c>
      <c r="B24" s="217"/>
      <c r="C24" s="241" t="s">
        <v>1104</v>
      </c>
      <c r="D24" s="241"/>
      <c r="E24" s="241"/>
      <c r="F24" s="241"/>
      <c r="G24" s="241"/>
      <c r="H24" s="669" t="s">
        <v>2272</v>
      </c>
      <c r="I24" s="667"/>
      <c r="J24" s="667"/>
      <c r="K24" s="667" t="s">
        <v>871</v>
      </c>
      <c r="L24" s="669" t="s">
        <v>817</v>
      </c>
      <c r="M24" s="670"/>
      <c r="N24" s="669" t="s">
        <v>863</v>
      </c>
      <c r="O24" s="671"/>
      <c r="P24" s="669"/>
      <c r="Q24" s="668"/>
      <c r="R24" s="668" t="s">
        <v>864</v>
      </c>
      <c r="S24" s="232"/>
      <c r="T24" s="672"/>
      <c r="U24" s="669"/>
      <c r="V24" s="673"/>
      <c r="W24" s="669"/>
      <c r="X24" s="671"/>
    </row>
    <row r="25" spans="1:24" s="224" customFormat="1" ht="13.5" customHeight="1">
      <c r="A25" s="225">
        <v>16</v>
      </c>
      <c r="B25" s="217"/>
      <c r="C25" s="241" t="s">
        <v>2273</v>
      </c>
      <c r="D25" s="241"/>
      <c r="E25" s="241"/>
      <c r="F25" s="241"/>
      <c r="G25" s="241"/>
      <c r="H25" s="255" t="s">
        <v>2274</v>
      </c>
      <c r="I25" s="667"/>
      <c r="J25" s="667"/>
      <c r="K25" s="667" t="s">
        <v>2275</v>
      </c>
      <c r="L25" s="669" t="s">
        <v>817</v>
      </c>
      <c r="M25" s="670"/>
      <c r="N25" s="669" t="s">
        <v>863</v>
      </c>
      <c r="O25" s="671"/>
      <c r="P25" s="669"/>
      <c r="Q25" s="668"/>
      <c r="R25" s="668" t="s">
        <v>864</v>
      </c>
      <c r="S25" s="232"/>
      <c r="T25" s="672"/>
      <c r="U25" s="669"/>
      <c r="V25" s="673"/>
      <c r="W25" s="669"/>
      <c r="X25" s="671"/>
    </row>
    <row r="26" spans="1:24" s="224" customFormat="1" ht="13.5" customHeight="1">
      <c r="A26" s="225">
        <v>17</v>
      </c>
      <c r="B26" s="217"/>
      <c r="C26" s="241" t="s">
        <v>2276</v>
      </c>
      <c r="D26" s="241"/>
      <c r="E26" s="241"/>
      <c r="F26" s="241"/>
      <c r="G26" s="241"/>
      <c r="H26" s="669" t="s">
        <v>2186</v>
      </c>
      <c r="I26" s="667"/>
      <c r="J26" s="667"/>
      <c r="K26" s="667" t="s">
        <v>2187</v>
      </c>
      <c r="L26" s="669" t="s">
        <v>817</v>
      </c>
      <c r="M26" s="670"/>
      <c r="N26" s="669" t="s">
        <v>863</v>
      </c>
      <c r="O26" s="671"/>
      <c r="P26" s="669"/>
      <c r="Q26" s="668"/>
      <c r="R26" s="668" t="s">
        <v>864</v>
      </c>
      <c r="S26" s="232"/>
      <c r="T26" s="672"/>
      <c r="U26" s="669"/>
      <c r="V26" s="673"/>
      <c r="W26" s="669"/>
      <c r="X26" s="671"/>
    </row>
    <row r="27" spans="1:24" s="224" customFormat="1" ht="13.5" customHeight="1">
      <c r="A27" s="225">
        <v>18</v>
      </c>
      <c r="B27" s="217"/>
      <c r="C27" s="241" t="s">
        <v>2188</v>
      </c>
      <c r="D27" s="241"/>
      <c r="E27" s="241"/>
      <c r="F27" s="241"/>
      <c r="G27" s="241"/>
      <c r="H27" s="669"/>
      <c r="I27" s="667"/>
      <c r="J27" s="667"/>
      <c r="K27" s="667" t="s">
        <v>2189</v>
      </c>
      <c r="L27" s="669" t="s">
        <v>817</v>
      </c>
      <c r="M27" s="670"/>
      <c r="N27" s="669" t="s">
        <v>863</v>
      </c>
      <c r="O27" s="671"/>
      <c r="P27" s="669"/>
      <c r="Q27" s="668"/>
      <c r="R27" s="668" t="s">
        <v>864</v>
      </c>
      <c r="S27" s="232"/>
      <c r="T27" s="672"/>
      <c r="U27" s="669"/>
      <c r="V27" s="673"/>
      <c r="W27" s="669"/>
      <c r="X27" s="671"/>
    </row>
    <row r="28" spans="1:24" s="224" customFormat="1" ht="13.5" customHeight="1">
      <c r="A28" s="225">
        <v>19</v>
      </c>
      <c r="B28" s="217"/>
      <c r="C28" s="241" t="s">
        <v>2190</v>
      </c>
      <c r="D28" s="241"/>
      <c r="E28" s="241"/>
      <c r="F28" s="241"/>
      <c r="G28" s="241"/>
      <c r="H28" s="669" t="s">
        <v>2191</v>
      </c>
      <c r="I28" s="667"/>
      <c r="J28" s="667"/>
      <c r="K28" s="667" t="s">
        <v>2192</v>
      </c>
      <c r="L28" s="669" t="s">
        <v>817</v>
      </c>
      <c r="M28" s="670"/>
      <c r="N28" s="669" t="s">
        <v>863</v>
      </c>
      <c r="O28" s="671"/>
      <c r="P28" s="669"/>
      <c r="Q28" s="668"/>
      <c r="R28" s="668" t="s">
        <v>864</v>
      </c>
      <c r="S28" s="232"/>
      <c r="T28" s="672"/>
      <c r="U28" s="669"/>
      <c r="V28" s="673"/>
      <c r="W28" s="669"/>
      <c r="X28" s="671"/>
    </row>
    <row r="29" spans="1:24" s="224" customFormat="1" ht="13.5" customHeight="1">
      <c r="A29" s="225">
        <v>20</v>
      </c>
      <c r="B29" s="217"/>
      <c r="C29" s="241" t="s">
        <v>2193</v>
      </c>
      <c r="D29" s="241"/>
      <c r="E29" s="241"/>
      <c r="F29" s="241"/>
      <c r="G29" s="241"/>
      <c r="H29" s="669" t="s">
        <v>2193</v>
      </c>
      <c r="I29" s="667"/>
      <c r="J29" s="667"/>
      <c r="K29" s="667" t="s">
        <v>2194</v>
      </c>
      <c r="L29" s="669" t="s">
        <v>817</v>
      </c>
      <c r="M29" s="670"/>
      <c r="N29" s="669" t="s">
        <v>863</v>
      </c>
      <c r="O29" s="671"/>
      <c r="P29" s="669"/>
      <c r="Q29" s="668"/>
      <c r="R29" s="668" t="s">
        <v>864</v>
      </c>
      <c r="S29" s="232"/>
      <c r="T29" s="672"/>
      <c r="U29" s="669"/>
      <c r="V29" s="673"/>
      <c r="W29" s="669"/>
      <c r="X29" s="671"/>
    </row>
    <row r="30" spans="1:24" s="224" customFormat="1" ht="13.5" customHeight="1">
      <c r="A30" s="225">
        <v>21</v>
      </c>
      <c r="B30" s="217"/>
      <c r="C30" s="241" t="s">
        <v>2195</v>
      </c>
      <c r="D30" s="241"/>
      <c r="E30" s="241"/>
      <c r="F30" s="241"/>
      <c r="G30" s="241"/>
      <c r="H30" s="669" t="s">
        <v>2195</v>
      </c>
      <c r="I30" s="667"/>
      <c r="J30" s="667"/>
      <c r="K30" s="667" t="s">
        <v>2196</v>
      </c>
      <c r="L30" s="669" t="s">
        <v>817</v>
      </c>
      <c r="M30" s="670"/>
      <c r="N30" s="669" t="s">
        <v>863</v>
      </c>
      <c r="O30" s="671"/>
      <c r="P30" s="669"/>
      <c r="Q30" s="668"/>
      <c r="R30" s="668" t="s">
        <v>864</v>
      </c>
      <c r="S30" s="232"/>
      <c r="T30" s="672"/>
      <c r="U30" s="669"/>
      <c r="V30" s="673"/>
      <c r="W30" s="669"/>
      <c r="X30" s="671"/>
    </row>
    <row r="31" spans="1:24" s="224" customFormat="1" ht="13.5" customHeight="1">
      <c r="A31" s="225">
        <v>22</v>
      </c>
      <c r="B31" s="217"/>
      <c r="C31" s="241" t="s">
        <v>2197</v>
      </c>
      <c r="D31" s="241"/>
      <c r="E31" s="241"/>
      <c r="F31" s="241"/>
      <c r="G31" s="241"/>
      <c r="H31" s="669" t="s">
        <v>2198</v>
      </c>
      <c r="I31" s="667"/>
      <c r="J31" s="667"/>
      <c r="K31" s="667" t="s">
        <v>2199</v>
      </c>
      <c r="L31" s="669" t="s">
        <v>817</v>
      </c>
      <c r="M31" s="670" t="s">
        <v>864</v>
      </c>
      <c r="N31" s="243" t="s">
        <v>2199</v>
      </c>
      <c r="O31" s="671"/>
      <c r="P31" s="669"/>
      <c r="Q31" s="668"/>
      <c r="R31" s="668" t="s">
        <v>864</v>
      </c>
      <c r="S31" s="232"/>
      <c r="T31" s="672"/>
      <c r="U31" s="669"/>
      <c r="V31" s="673"/>
      <c r="W31" s="669"/>
      <c r="X31" s="671"/>
    </row>
    <row r="32" spans="1:24" s="224" customFormat="1" ht="13.5" customHeight="1">
      <c r="A32" s="225">
        <v>23</v>
      </c>
      <c r="B32" s="217"/>
      <c r="C32" s="241"/>
      <c r="D32" s="241" t="s">
        <v>1102</v>
      </c>
      <c r="E32" s="241"/>
      <c r="F32" s="241"/>
      <c r="G32" s="241"/>
      <c r="H32" s="669" t="s">
        <v>2200</v>
      </c>
      <c r="I32" s="667"/>
      <c r="J32" s="667"/>
      <c r="K32" s="667" t="s">
        <v>970</v>
      </c>
      <c r="L32" s="669" t="s">
        <v>817</v>
      </c>
      <c r="M32" s="670"/>
      <c r="N32" s="669" t="s">
        <v>863</v>
      </c>
      <c r="O32" s="671" t="s">
        <v>864</v>
      </c>
      <c r="P32" s="669" t="s">
        <v>2201</v>
      </c>
      <c r="Q32" s="668"/>
      <c r="R32" s="668" t="s">
        <v>864</v>
      </c>
      <c r="S32" s="232"/>
      <c r="T32" s="672" t="s">
        <v>2202</v>
      </c>
      <c r="U32" s="669"/>
      <c r="V32" s="673"/>
      <c r="W32" s="669"/>
      <c r="X32" s="671"/>
    </row>
    <row r="33" spans="1:1009" s="224" customFormat="1" ht="13.5" customHeight="1">
      <c r="A33" s="225">
        <v>24</v>
      </c>
      <c r="B33" s="217"/>
      <c r="C33" s="241"/>
      <c r="D33" s="241" t="s">
        <v>1104</v>
      </c>
      <c r="E33" s="241"/>
      <c r="F33" s="241"/>
      <c r="G33" s="241"/>
      <c r="H33" s="669" t="s">
        <v>2203</v>
      </c>
      <c r="I33" s="667"/>
      <c r="J33" s="667"/>
      <c r="K33" s="667" t="s">
        <v>871</v>
      </c>
      <c r="L33" s="669" t="s">
        <v>817</v>
      </c>
      <c r="M33" s="670"/>
      <c r="N33" s="669" t="s">
        <v>863</v>
      </c>
      <c r="O33" s="671"/>
      <c r="P33" s="669"/>
      <c r="Q33" s="668"/>
      <c r="R33" s="668" t="s">
        <v>864</v>
      </c>
      <c r="S33" s="232"/>
      <c r="T33" s="672"/>
      <c r="U33" s="669"/>
      <c r="V33" s="673"/>
      <c r="W33" s="669"/>
      <c r="X33" s="671"/>
    </row>
    <row r="34" spans="1:1009" s="224" customFormat="1" ht="13.5" customHeight="1">
      <c r="A34" s="225">
        <v>25</v>
      </c>
      <c r="B34" s="217"/>
      <c r="C34" s="217" t="s">
        <v>2277</v>
      </c>
      <c r="D34" s="241"/>
      <c r="E34" s="241"/>
      <c r="F34" s="241"/>
      <c r="G34" s="241"/>
      <c r="H34" s="669"/>
      <c r="I34" s="667"/>
      <c r="J34" s="667"/>
      <c r="K34" s="667" t="s">
        <v>2205</v>
      </c>
      <c r="L34" s="669" t="s">
        <v>817</v>
      </c>
      <c r="M34" s="670" t="s">
        <v>864</v>
      </c>
      <c r="N34" s="243" t="s">
        <v>2205</v>
      </c>
      <c r="O34" s="671"/>
      <c r="P34" s="669"/>
      <c r="Q34" s="668"/>
      <c r="R34" s="668" t="s">
        <v>864</v>
      </c>
      <c r="S34" s="232"/>
      <c r="T34" s="672"/>
      <c r="U34" s="669"/>
      <c r="V34" s="673"/>
      <c r="W34" s="669"/>
      <c r="X34" s="671"/>
    </row>
    <row r="35" spans="1:1009" s="224" customFormat="1" ht="13.5" customHeight="1">
      <c r="A35" s="225">
        <v>26</v>
      </c>
      <c r="B35" s="217"/>
      <c r="C35" s="217"/>
      <c r="D35" s="241" t="s">
        <v>2206</v>
      </c>
      <c r="E35" s="241"/>
      <c r="F35" s="241"/>
      <c r="G35" s="241"/>
      <c r="H35" s="669"/>
      <c r="I35" s="667"/>
      <c r="J35" s="667"/>
      <c r="K35" s="667" t="s">
        <v>2160</v>
      </c>
      <c r="L35" s="669" t="s">
        <v>817</v>
      </c>
      <c r="M35" s="670"/>
      <c r="N35" s="669" t="s">
        <v>879</v>
      </c>
      <c r="O35" s="671"/>
      <c r="P35" s="669" t="s">
        <v>932</v>
      </c>
      <c r="Q35" s="668"/>
      <c r="R35" s="668" t="s">
        <v>864</v>
      </c>
      <c r="S35" s="232"/>
      <c r="T35" s="672"/>
      <c r="U35" s="669"/>
      <c r="V35" s="673"/>
      <c r="W35" s="669"/>
      <c r="X35" s="671"/>
    </row>
    <row r="36" spans="1:1009" s="224" customFormat="1" ht="13.5" customHeight="1">
      <c r="A36" s="225">
        <v>27</v>
      </c>
      <c r="B36" s="217"/>
      <c r="C36" s="217"/>
      <c r="D36" s="241" t="s">
        <v>2207</v>
      </c>
      <c r="E36" s="241"/>
      <c r="F36" s="241"/>
      <c r="G36" s="241"/>
      <c r="H36" s="669" t="s">
        <v>2208</v>
      </c>
      <c r="I36" s="667"/>
      <c r="J36" s="667"/>
      <c r="K36" s="667" t="s">
        <v>888</v>
      </c>
      <c r="L36" s="669" t="s">
        <v>817</v>
      </c>
      <c r="M36" s="670"/>
      <c r="N36" s="669" t="s">
        <v>863</v>
      </c>
      <c r="O36" s="671" t="s">
        <v>864</v>
      </c>
      <c r="P36" s="669" t="s">
        <v>2209</v>
      </c>
      <c r="Q36" s="668"/>
      <c r="R36" s="668" t="s">
        <v>864</v>
      </c>
      <c r="S36" s="232"/>
      <c r="T36" s="672" t="s">
        <v>2202</v>
      </c>
      <c r="U36" s="669"/>
      <c r="V36" s="673"/>
      <c r="W36" s="669"/>
      <c r="X36" s="671"/>
    </row>
    <row r="37" spans="1:1009" s="224" customFormat="1" ht="13.5" customHeight="1">
      <c r="A37" s="225">
        <v>28</v>
      </c>
      <c r="B37" s="217"/>
      <c r="C37" s="217"/>
      <c r="D37" s="241" t="s">
        <v>2210</v>
      </c>
      <c r="E37" s="241"/>
      <c r="F37" s="241"/>
      <c r="G37" s="241"/>
      <c r="H37" s="669" t="s">
        <v>2211</v>
      </c>
      <c r="I37" s="667"/>
      <c r="J37" s="667"/>
      <c r="K37" s="667" t="s">
        <v>2212</v>
      </c>
      <c r="L37" s="669" t="s">
        <v>817</v>
      </c>
      <c r="M37" s="670"/>
      <c r="N37" s="669" t="s">
        <v>863</v>
      </c>
      <c r="O37" s="671" t="s">
        <v>864</v>
      </c>
      <c r="P37" s="669" t="s">
        <v>2213</v>
      </c>
      <c r="Q37" s="668"/>
      <c r="R37" s="668" t="s">
        <v>864</v>
      </c>
      <c r="S37" s="232"/>
      <c r="T37" s="672"/>
      <c r="U37" s="669"/>
      <c r="V37" s="673"/>
      <c r="W37" s="669"/>
      <c r="X37" s="671"/>
    </row>
    <row r="38" spans="1:1009" s="224" customFormat="1" ht="13.5" customHeight="1">
      <c r="A38" s="225">
        <v>29</v>
      </c>
      <c r="B38" s="217"/>
      <c r="C38" s="678" t="s">
        <v>1259</v>
      </c>
      <c r="D38" s="241"/>
      <c r="E38" s="241"/>
      <c r="F38" s="241"/>
      <c r="G38" s="241"/>
      <c r="H38" s="669" t="s">
        <v>2215</v>
      </c>
      <c r="I38" s="667"/>
      <c r="J38" s="667"/>
      <c r="K38" s="667" t="s">
        <v>1264</v>
      </c>
      <c r="L38" s="669" t="s">
        <v>817</v>
      </c>
      <c r="M38" s="670" t="s">
        <v>864</v>
      </c>
      <c r="N38" s="669" t="s">
        <v>1264</v>
      </c>
      <c r="O38" s="671"/>
      <c r="P38" s="669"/>
      <c r="Q38" s="668"/>
      <c r="R38" s="668" t="s">
        <v>864</v>
      </c>
      <c r="S38" s="232"/>
      <c r="T38" s="672"/>
      <c r="U38" s="669"/>
      <c r="V38" s="673"/>
      <c r="W38" s="669"/>
      <c r="X38" s="671"/>
    </row>
    <row r="39" spans="1:1009" s="224" customFormat="1" ht="13.5" customHeight="1">
      <c r="A39" s="225">
        <v>30</v>
      </c>
      <c r="B39" s="217"/>
      <c r="C39" s="241"/>
      <c r="D39" s="241" t="s">
        <v>1266</v>
      </c>
      <c r="E39" s="241"/>
      <c r="F39" s="241"/>
      <c r="G39" s="241"/>
      <c r="H39" s="669" t="s">
        <v>2216</v>
      </c>
      <c r="I39" s="667" t="s">
        <v>1268</v>
      </c>
      <c r="J39" s="667"/>
      <c r="K39" s="667" t="s">
        <v>970</v>
      </c>
      <c r="L39" s="669" t="s">
        <v>817</v>
      </c>
      <c r="M39" s="670"/>
      <c r="N39" s="669" t="s">
        <v>863</v>
      </c>
      <c r="O39" s="671" t="s">
        <v>864</v>
      </c>
      <c r="P39" s="669" t="s">
        <v>1269</v>
      </c>
      <c r="Q39" s="668"/>
      <c r="R39" s="668" t="s">
        <v>864</v>
      </c>
      <c r="S39" s="232"/>
      <c r="T39" s="672"/>
      <c r="U39" s="669"/>
      <c r="V39" s="673"/>
      <c r="W39" s="669"/>
      <c r="X39" s="671"/>
    </row>
    <row r="40" spans="1:1009" s="224" customFormat="1" ht="13.5" customHeight="1">
      <c r="A40" s="225">
        <v>31</v>
      </c>
      <c r="B40" s="217"/>
      <c r="D40" s="224" t="s">
        <v>1271</v>
      </c>
      <c r="F40" s="225"/>
      <c r="G40" s="241"/>
      <c r="H40" s="669" t="s">
        <v>2217</v>
      </c>
      <c r="I40" s="273" t="s">
        <v>1273</v>
      </c>
      <c r="J40" s="273"/>
      <c r="K40" s="667" t="s">
        <v>1013</v>
      </c>
      <c r="L40" s="669" t="s">
        <v>817</v>
      </c>
      <c r="M40" s="670"/>
      <c r="N40" s="669" t="s">
        <v>863</v>
      </c>
      <c r="O40" s="277"/>
      <c r="P40" s="669"/>
      <c r="Q40" s="668"/>
      <c r="R40" s="668" t="s">
        <v>864</v>
      </c>
      <c r="S40" s="232"/>
      <c r="T40" s="672"/>
      <c r="U40" s="669"/>
      <c r="V40" s="673"/>
      <c r="W40" s="669"/>
      <c r="X40" s="671"/>
    </row>
    <row r="41" spans="1:1009" s="224" customFormat="1" ht="13.5" customHeight="1">
      <c r="A41" s="225">
        <v>32</v>
      </c>
      <c r="B41" s="217"/>
      <c r="C41" s="678" t="s">
        <v>12</v>
      </c>
      <c r="D41" s="241"/>
      <c r="E41" s="241"/>
      <c r="F41" s="241"/>
      <c r="G41" s="241"/>
      <c r="H41" s="669" t="s">
        <v>2218</v>
      </c>
      <c r="I41" s="667"/>
      <c r="J41" s="667"/>
      <c r="K41" s="667" t="s">
        <v>939</v>
      </c>
      <c r="L41" s="669" t="s">
        <v>823</v>
      </c>
      <c r="M41" s="670"/>
      <c r="N41" s="669" t="s">
        <v>863</v>
      </c>
      <c r="O41" s="671"/>
      <c r="P41" s="669"/>
      <c r="Q41" s="668"/>
      <c r="R41" s="668"/>
      <c r="S41" s="232"/>
      <c r="T41" s="672"/>
      <c r="U41" s="669"/>
      <c r="V41" s="673"/>
      <c r="W41" s="669"/>
      <c r="X41" s="671"/>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69"/>
      <c r="Q43" s="669"/>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2">
      <formula>OR($X16="X",#REF!="X")</formula>
    </cfRule>
    <cfRule type="expression" dxfId="687" priority="83">
      <formula>#REF!=1</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8">
      <formula>OR(#REF!="X",#REF!="X")</formula>
    </cfRule>
    <cfRule type="expression" dxfId="683" priority="1689">
      <formula>AND(#REF!=1,#REF!=1)</formula>
    </cfRule>
    <cfRule type="expression" dxfId="682" priority="1690">
      <formula>#REF!=1</formula>
    </cfRule>
    <cfRule type="expression" dxfId="681" priority="1691">
      <formula>#REF!=1</formula>
    </cfRule>
    <cfRule type="expression" dxfId="680" priority="1692">
      <formula>AND(NOT(ISBLANK(#REF!)),ISBLANK(#REF!),ISBLANK(#REF!))</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7">
      <formula>AND(NOT(ISBLANK($R24)),ISBLANK(#REF!),ISBLANK($X24))</formula>
    </cfRule>
    <cfRule type="expression" dxfId="675" priority="68">
      <formula>OR($X24="X",#REF!="X")</formula>
    </cfRule>
    <cfRule type="expression" dxfId="674" priority="69">
      <formula>#REF!=1</formula>
    </cfRule>
  </conditionalFormatting>
  <conditionalFormatting sqref="C34:C37">
    <cfRule type="expression" dxfId="673" priority="4449">
      <formula>AND($X34=1,#REF!=1)</formula>
    </cfRule>
    <cfRule type="expression" dxfId="672" priority="4450">
      <formula>$X34=1</formula>
    </cfRule>
    <cfRule type="expression" dxfId="671" priority="4451">
      <formula>AND(NOT(ISBLANK($R34)),ISBLANK(#REF!),ISBLANK($X34))</formula>
    </cfRule>
    <cfRule type="expression" dxfId="670" priority="4452">
      <formula>OR($X34="X",#REF!="X")</formula>
    </cfRule>
    <cfRule type="expression" dxfId="669" priority="4453">
      <formula>#REF!=1</formula>
    </cfRule>
    <cfRule type="expression" dxfId="668" priority="4454">
      <formula>AND($M34="X",$B34&lt;&gt;"")</formula>
    </cfRule>
  </conditionalFormatting>
  <conditionalFormatting sqref="C38 C39:F39">
    <cfRule type="expression" dxfId="667" priority="63">
      <formula>$AD38=1</formula>
    </cfRule>
  </conditionalFormatting>
  <conditionalFormatting sqref="C38 C39:F40">
    <cfRule type="expression" dxfId="666" priority="60">
      <formula>AND($AE38=1,$AD38=1)</formula>
    </cfRule>
    <cfRule type="expression" dxfId="665" priority="61">
      <formula>$AE38=1</formula>
    </cfRule>
    <cfRule type="expression" dxfId="664" priority="62">
      <formula>OR($AE38="X",$AD38="X")</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9">
      <formula>OR($AE13="X",$AD13="X")</formula>
    </cfRule>
    <cfRule type="expression" dxfId="654" priority="10">
      <formula>AND($AE13=1,$AD13=1)</formula>
    </cfRule>
    <cfRule type="expression" dxfId="653" priority="11">
      <formula>$AE13=1</formula>
    </cfRule>
    <cfRule type="expression" dxfId="652" priority="12">
      <formula>$AD13=1</formula>
    </cfRule>
    <cfRule type="expression" dxfId="651" priority="13">
      <formula>AND(NOT(ISBLANK($X13)),ISBLANK($AD13),ISBLANK($AE13))</formula>
    </cfRule>
  </conditionalFormatting>
  <conditionalFormatting sqref="D34:G38">
    <cfRule type="expression" dxfId="650" priority="50">
      <formula>$X34=1</formula>
    </cfRule>
  </conditionalFormatting>
  <conditionalFormatting sqref="D38:G38">
    <cfRule type="expression" dxfId="649" priority="51">
      <formula>AND($X38=1,#REF!=1)</formula>
    </cfRule>
    <cfRule type="expression" dxfId="648" priority="52">
      <formula>AND(NOT(ISBLANK($R38)),ISBLANK(#REF!),ISBLANK($X38))</formula>
    </cfRule>
    <cfRule type="expression" dxfId="647" priority="53">
      <formula>OR($X38="X",#REF!="X")</formula>
    </cfRule>
    <cfRule type="expression" dxfId="646" priority="54">
      <formula>#REF!=1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3" operator="equal">
      <formula>"0..n"</formula>
    </cfRule>
    <cfRule type="cellIs" dxfId="616" priority="104" operator="equal">
      <formula>"0..1"</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0"/>
  <sheetViews>
    <sheetView zoomScaleNormal="100" workbookViewId="0">
      <selection activeCell="U23" sqref="U23"/>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2278</v>
      </c>
      <c r="C1" s="129" t="s">
        <v>813</v>
      </c>
      <c r="E1" s="150" t="s">
        <v>814</v>
      </c>
      <c r="F1" s="157"/>
      <c r="G1" s="128"/>
      <c r="AE1" s="96"/>
      <c r="AG1"/>
      <c r="AH1" s="128"/>
      <c r="AMB1"/>
    </row>
    <row r="2" spans="1:1016" ht="13.5" customHeight="1">
      <c r="A2" s="717" t="s">
        <v>2279</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2280</v>
      </c>
      <c r="W8" s="229" t="s">
        <v>1611</v>
      </c>
      <c r="X8" s="229" t="s">
        <v>850</v>
      </c>
      <c r="Y8" s="229" t="s">
        <v>2281</v>
      </c>
      <c r="Z8" s="230" t="s">
        <v>852</v>
      </c>
      <c r="AA8" s="235" t="s">
        <v>853</v>
      </c>
      <c r="AB8" s="235" t="s">
        <v>854</v>
      </c>
      <c r="AC8" s="236" t="s">
        <v>855</v>
      </c>
      <c r="AD8" s="235" t="s">
        <v>856</v>
      </c>
      <c r="AE8" s="235" t="s">
        <v>857</v>
      </c>
      <c r="AF8" s="237" t="s">
        <v>915</v>
      </c>
    </row>
    <row r="9" spans="1:1016" s="224" customFormat="1" ht="13.5" customHeight="1">
      <c r="A9" s="791">
        <f>ROW()-8</f>
        <v>1</v>
      </c>
      <c r="B9" s="755" t="s">
        <v>2282</v>
      </c>
      <c r="C9" s="756"/>
      <c r="D9" s="756"/>
      <c r="E9" s="756"/>
      <c r="F9" s="756"/>
      <c r="G9" s="756"/>
      <c r="H9" s="757"/>
      <c r="I9" s="758"/>
      <c r="J9" s="759"/>
      <c r="K9" s="754" t="s">
        <v>1796</v>
      </c>
      <c r="L9" s="759"/>
      <c r="M9" s="759"/>
      <c r="N9" s="759"/>
      <c r="O9" s="759"/>
      <c r="P9" s="760"/>
      <c r="Q9" s="759" t="s">
        <v>820</v>
      </c>
      <c r="R9" s="761" t="s">
        <v>864</v>
      </c>
      <c r="S9" s="762" t="s">
        <v>1796</v>
      </c>
      <c r="T9" s="759"/>
      <c r="U9" s="759"/>
      <c r="V9" s="763" t="s">
        <v>864</v>
      </c>
      <c r="W9" s="763" t="s">
        <v>864</v>
      </c>
      <c r="X9" s="763"/>
      <c r="Y9" s="763"/>
      <c r="Z9" s="764"/>
      <c r="AA9" s="765"/>
      <c r="AB9" s="759"/>
      <c r="AC9" s="766"/>
      <c r="AD9" s="759"/>
      <c r="AE9" s="761"/>
      <c r="AF9" s="761"/>
    </row>
    <row r="10" spans="1:1016" s="224" customFormat="1" ht="13.5" customHeight="1">
      <c r="A10" s="791">
        <f t="shared" ref="A10:A69" si="0">ROW()-8</f>
        <v>2</v>
      </c>
      <c r="B10" s="767"/>
      <c r="C10" s="768" t="s">
        <v>2283</v>
      </c>
      <c r="D10" s="769"/>
      <c r="E10" s="769"/>
      <c r="F10" s="769"/>
      <c r="G10" s="769"/>
      <c r="H10" s="759" t="s">
        <v>2284</v>
      </c>
      <c r="I10" s="754" t="s">
        <v>1341</v>
      </c>
      <c r="J10" s="759"/>
      <c r="K10" s="754" t="s">
        <v>2285</v>
      </c>
      <c r="L10" s="759"/>
      <c r="M10" s="759"/>
      <c r="N10" s="759"/>
      <c r="O10" s="759"/>
      <c r="P10" s="760"/>
      <c r="Q10" s="759" t="s">
        <v>820</v>
      </c>
      <c r="R10" s="761"/>
      <c r="S10" s="759" t="s">
        <v>863</v>
      </c>
      <c r="T10" s="759"/>
      <c r="U10" s="759"/>
      <c r="V10" s="763" t="s">
        <v>864</v>
      </c>
      <c r="W10" s="763" t="s">
        <v>864</v>
      </c>
      <c r="X10" s="763"/>
      <c r="Y10" s="763"/>
      <c r="Z10" s="764"/>
      <c r="AA10" s="765"/>
      <c r="AB10" s="759"/>
      <c r="AC10" s="766"/>
      <c r="AD10" s="759"/>
      <c r="AE10" s="761"/>
      <c r="AF10" s="761"/>
    </row>
    <row r="11" spans="1:1016" s="224" customFormat="1" ht="13.5" customHeight="1">
      <c r="A11" s="791">
        <f t="shared" si="0"/>
        <v>3</v>
      </c>
      <c r="B11" s="767"/>
      <c r="C11" s="768" t="s">
        <v>2286</v>
      </c>
      <c r="D11" s="769"/>
      <c r="E11" s="769"/>
      <c r="F11" s="769"/>
      <c r="G11" s="769"/>
      <c r="H11" s="759" t="s">
        <v>2287</v>
      </c>
      <c r="I11" s="754" t="s">
        <v>2288</v>
      </c>
      <c r="J11" s="759"/>
      <c r="K11" s="754" t="s">
        <v>2289</v>
      </c>
      <c r="L11" s="759"/>
      <c r="M11" s="759"/>
      <c r="N11" s="759"/>
      <c r="O11" s="759"/>
      <c r="P11" s="760"/>
      <c r="Q11" s="759" t="s">
        <v>820</v>
      </c>
      <c r="R11" s="761"/>
      <c r="S11" s="759" t="s">
        <v>863</v>
      </c>
      <c r="T11" s="759"/>
      <c r="U11" s="759"/>
      <c r="V11" s="763" t="s">
        <v>864</v>
      </c>
      <c r="W11" s="763" t="s">
        <v>864</v>
      </c>
      <c r="X11" s="763"/>
      <c r="Y11" s="763"/>
      <c r="Z11" s="764"/>
      <c r="AA11" s="765"/>
      <c r="AB11" s="759"/>
      <c r="AC11" s="766"/>
      <c r="AD11" s="759"/>
      <c r="AE11" s="761"/>
      <c r="AF11" s="761"/>
    </row>
    <row r="12" spans="1:1016" s="224" customFormat="1" ht="13.5" customHeight="1">
      <c r="A12" s="791">
        <f t="shared" si="0"/>
        <v>4</v>
      </c>
      <c r="B12" s="767"/>
      <c r="C12" s="768" t="s">
        <v>2290</v>
      </c>
      <c r="D12" s="769"/>
      <c r="E12" s="769"/>
      <c r="F12" s="769"/>
      <c r="G12" s="769"/>
      <c r="H12" s="759" t="s">
        <v>2291</v>
      </c>
      <c r="I12" s="754" t="s">
        <v>930</v>
      </c>
      <c r="J12" s="759"/>
      <c r="K12" s="754" t="s">
        <v>2292</v>
      </c>
      <c r="L12" s="759"/>
      <c r="M12" s="759"/>
      <c r="N12" s="759"/>
      <c r="O12" s="759"/>
      <c r="P12" s="760"/>
      <c r="Q12" s="759" t="s">
        <v>820</v>
      </c>
      <c r="R12" s="761"/>
      <c r="S12" s="759" t="s">
        <v>879</v>
      </c>
      <c r="T12" s="761"/>
      <c r="U12" s="759"/>
      <c r="V12" s="763" t="s">
        <v>864</v>
      </c>
      <c r="W12" s="763" t="s">
        <v>864</v>
      </c>
      <c r="X12" s="763"/>
      <c r="Y12" s="763"/>
      <c r="Z12" s="764"/>
      <c r="AA12" s="765"/>
      <c r="AB12" s="759"/>
      <c r="AC12" s="766"/>
      <c r="AD12" s="759"/>
      <c r="AE12" s="761"/>
      <c r="AF12" s="761"/>
    </row>
    <row r="13" spans="1:1016" s="224" customFormat="1" ht="13.5" customHeight="1">
      <c r="A13" s="791">
        <f t="shared" si="0"/>
        <v>5</v>
      </c>
      <c r="B13" s="767"/>
      <c r="C13" s="768" t="s">
        <v>2293</v>
      </c>
      <c r="D13" s="769"/>
      <c r="E13" s="769"/>
      <c r="F13" s="769"/>
      <c r="G13" s="769"/>
      <c r="H13" s="759" t="s">
        <v>2291</v>
      </c>
      <c r="I13" s="754" t="s">
        <v>930</v>
      </c>
      <c r="J13" s="759"/>
      <c r="K13" s="754" t="s">
        <v>2294</v>
      </c>
      <c r="L13" s="759"/>
      <c r="M13" s="759"/>
      <c r="N13" s="759"/>
      <c r="O13" s="759"/>
      <c r="P13" s="760"/>
      <c r="Q13" s="759" t="s">
        <v>820</v>
      </c>
      <c r="R13" s="761"/>
      <c r="S13" s="759" t="s">
        <v>879</v>
      </c>
      <c r="T13" s="761"/>
      <c r="U13" s="759"/>
      <c r="V13" s="763" t="s">
        <v>864</v>
      </c>
      <c r="W13" s="763" t="s">
        <v>864</v>
      </c>
      <c r="X13" s="763"/>
      <c r="Y13" s="763"/>
      <c r="Z13" s="764"/>
      <c r="AA13" s="765"/>
      <c r="AB13" s="759"/>
      <c r="AC13" s="766"/>
      <c r="AD13" s="759"/>
      <c r="AE13" s="761"/>
      <c r="AF13" s="761"/>
    </row>
    <row r="14" spans="1:1016" s="224" customFormat="1" ht="13.5" customHeight="1">
      <c r="A14" s="791">
        <f t="shared" si="0"/>
        <v>6</v>
      </c>
      <c r="B14" s="770"/>
      <c r="C14" s="771" t="s">
        <v>2295</v>
      </c>
      <c r="D14" s="771"/>
      <c r="E14" s="769"/>
      <c r="F14" s="769"/>
      <c r="G14" s="769"/>
      <c r="H14" s="771" t="s">
        <v>2296</v>
      </c>
      <c r="I14" s="754"/>
      <c r="J14" s="759"/>
      <c r="K14" s="754" t="s">
        <v>2297</v>
      </c>
      <c r="L14" s="759"/>
      <c r="M14" s="759"/>
      <c r="N14" s="759"/>
      <c r="O14" s="759"/>
      <c r="P14" s="760"/>
      <c r="Q14" s="759" t="s">
        <v>820</v>
      </c>
      <c r="R14" s="761"/>
      <c r="S14" s="759" t="s">
        <v>863</v>
      </c>
      <c r="T14" s="761"/>
      <c r="U14" s="759"/>
      <c r="V14" s="763" t="s">
        <v>864</v>
      </c>
      <c r="W14" s="763" t="s">
        <v>864</v>
      </c>
      <c r="X14" s="763"/>
      <c r="Y14" s="763"/>
      <c r="Z14" s="764"/>
      <c r="AA14" s="765"/>
      <c r="AB14" s="759"/>
      <c r="AC14" s="766"/>
      <c r="AD14" s="759"/>
      <c r="AE14" s="761"/>
      <c r="AF14" s="761"/>
    </row>
    <row r="15" spans="1:1016" s="224" customFormat="1" ht="13.5" customHeight="1">
      <c r="A15" s="791">
        <f t="shared" si="0"/>
        <v>7</v>
      </c>
      <c r="B15" s="770"/>
      <c r="C15" s="771" t="s">
        <v>2298</v>
      </c>
      <c r="D15" s="771"/>
      <c r="E15" s="769"/>
      <c r="F15" s="769"/>
      <c r="G15" s="769"/>
      <c r="H15" s="771" t="s">
        <v>2299</v>
      </c>
      <c r="I15" s="754"/>
      <c r="J15" s="759"/>
      <c r="K15" s="754" t="s">
        <v>2300</v>
      </c>
      <c r="L15" s="759"/>
      <c r="M15" s="759"/>
      <c r="N15" s="759"/>
      <c r="O15" s="759"/>
      <c r="P15" s="760"/>
      <c r="Q15" s="759" t="s">
        <v>820</v>
      </c>
      <c r="R15" s="761"/>
      <c r="S15" s="759" t="s">
        <v>863</v>
      </c>
      <c r="T15" s="761"/>
      <c r="U15" s="759"/>
      <c r="V15" s="763" t="s">
        <v>864</v>
      </c>
      <c r="W15" s="763" t="s">
        <v>864</v>
      </c>
      <c r="X15" s="763"/>
      <c r="Y15" s="763"/>
      <c r="Z15" s="764"/>
      <c r="AA15" s="765"/>
      <c r="AB15" s="759"/>
      <c r="AC15" s="766"/>
      <c r="AD15" s="759"/>
      <c r="AE15" s="761"/>
      <c r="AF15" s="761"/>
    </row>
    <row r="16" spans="1:1016" s="224" customFormat="1" ht="13.5" customHeight="1">
      <c r="A16" s="791">
        <f t="shared" si="0"/>
        <v>8</v>
      </c>
      <c r="B16" s="770"/>
      <c r="C16" s="769" t="s">
        <v>2301</v>
      </c>
      <c r="D16" s="769"/>
      <c r="E16" s="769"/>
      <c r="F16" s="769"/>
      <c r="G16" s="769"/>
      <c r="H16" s="759" t="s">
        <v>2302</v>
      </c>
      <c r="I16" s="754"/>
      <c r="J16" s="759"/>
      <c r="K16" s="754" t="s">
        <v>2303</v>
      </c>
      <c r="L16" s="759"/>
      <c r="M16" s="759"/>
      <c r="N16" s="759"/>
      <c r="O16" s="759"/>
      <c r="P16" s="760"/>
      <c r="Q16" s="759" t="s">
        <v>820</v>
      </c>
      <c r="R16" s="761"/>
      <c r="S16" s="759" t="s">
        <v>863</v>
      </c>
      <c r="T16" s="761"/>
      <c r="U16" s="759"/>
      <c r="V16" s="763" t="s">
        <v>864</v>
      </c>
      <c r="W16" s="763" t="s">
        <v>864</v>
      </c>
      <c r="X16" s="763"/>
      <c r="Y16" s="763"/>
      <c r="Z16" s="764"/>
      <c r="AA16" s="765"/>
      <c r="AB16" s="759"/>
      <c r="AC16" s="766"/>
      <c r="AD16" s="759"/>
      <c r="AE16" s="761"/>
      <c r="AF16" s="761"/>
    </row>
    <row r="17" spans="1:32" s="224" customFormat="1" ht="13.5" customHeight="1">
      <c r="A17" s="791">
        <f t="shared" si="0"/>
        <v>9</v>
      </c>
      <c r="B17" s="767"/>
      <c r="C17" s="772" t="s">
        <v>2304</v>
      </c>
      <c r="D17" s="772"/>
      <c r="E17" s="772"/>
      <c r="F17" s="772"/>
      <c r="G17" s="772"/>
      <c r="H17" s="773" t="s">
        <v>2305</v>
      </c>
      <c r="I17" s="774" t="s">
        <v>2306</v>
      </c>
      <c r="J17" s="773"/>
      <c r="K17" s="774" t="s">
        <v>970</v>
      </c>
      <c r="L17" s="773"/>
      <c r="M17" s="773"/>
      <c r="N17" s="773"/>
      <c r="O17" s="773"/>
      <c r="P17" s="775"/>
      <c r="Q17" s="773"/>
      <c r="R17" s="776"/>
      <c r="S17" s="773" t="s">
        <v>863</v>
      </c>
      <c r="T17" s="761"/>
      <c r="U17" s="759"/>
      <c r="V17" s="763"/>
      <c r="W17" s="763"/>
      <c r="X17" s="763"/>
      <c r="Y17" s="763"/>
      <c r="Z17" s="764"/>
      <c r="AA17" s="765"/>
      <c r="AB17" s="759"/>
      <c r="AC17" s="766"/>
      <c r="AD17" s="759"/>
      <c r="AE17" s="761"/>
      <c r="AF17" s="761"/>
    </row>
    <row r="18" spans="1:32" s="224" customFormat="1" ht="13.5" customHeight="1">
      <c r="A18" s="791">
        <f t="shared" si="0"/>
        <v>10</v>
      </c>
      <c r="B18" s="767"/>
      <c r="C18" s="777" t="s">
        <v>2307</v>
      </c>
      <c r="D18" s="778"/>
      <c r="E18" s="778"/>
      <c r="F18" s="778"/>
      <c r="G18" s="778"/>
      <c r="H18" s="757"/>
      <c r="I18" s="779"/>
      <c r="J18" s="759"/>
      <c r="K18" s="754"/>
      <c r="L18" s="759"/>
      <c r="M18" s="759"/>
      <c r="N18" s="759"/>
      <c r="O18" s="759"/>
      <c r="P18" s="760"/>
      <c r="Q18" s="759" t="s">
        <v>820</v>
      </c>
      <c r="R18" s="776" t="s">
        <v>864</v>
      </c>
      <c r="S18" s="780" t="s">
        <v>2308</v>
      </c>
      <c r="T18" s="761"/>
      <c r="U18" s="759"/>
      <c r="V18" s="763"/>
      <c r="W18" s="763"/>
      <c r="X18" s="763"/>
      <c r="Y18" s="763"/>
      <c r="Z18" s="764"/>
      <c r="AA18" s="765"/>
      <c r="AB18" s="759"/>
      <c r="AC18" s="766"/>
      <c r="AD18" s="759"/>
      <c r="AE18" s="761"/>
      <c r="AF18" s="761"/>
    </row>
    <row r="19" spans="1:32" s="224" customFormat="1" ht="13.5" customHeight="1">
      <c r="A19" s="791">
        <f t="shared" si="0"/>
        <v>11</v>
      </c>
      <c r="B19" s="767"/>
      <c r="C19" s="772"/>
      <c r="D19" s="772" t="s">
        <v>2309</v>
      </c>
      <c r="E19" s="772"/>
      <c r="F19" s="772"/>
      <c r="G19" s="772"/>
      <c r="H19" s="773" t="s">
        <v>2310</v>
      </c>
      <c r="I19" s="774" t="s">
        <v>2311</v>
      </c>
      <c r="J19" s="773"/>
      <c r="K19" s="774" t="s">
        <v>2312</v>
      </c>
      <c r="L19" s="773"/>
      <c r="M19" s="773"/>
      <c r="N19" s="773"/>
      <c r="O19" s="773"/>
      <c r="P19" s="775"/>
      <c r="Q19" s="773" t="s">
        <v>820</v>
      </c>
      <c r="R19" s="776"/>
      <c r="S19" s="773" t="s">
        <v>2313</v>
      </c>
      <c r="T19" s="759"/>
      <c r="U19" s="759"/>
      <c r="V19" s="763"/>
      <c r="W19" s="763"/>
      <c r="X19" s="763"/>
      <c r="Y19" s="763"/>
      <c r="Z19" s="764"/>
      <c r="AA19" s="765"/>
      <c r="AB19" s="759"/>
      <c r="AC19" s="766"/>
      <c r="AD19" s="759"/>
      <c r="AE19" s="761"/>
      <c r="AF19" s="761"/>
    </row>
    <row r="20" spans="1:32" s="224" customFormat="1" ht="13.5" customHeight="1">
      <c r="A20" s="791">
        <f t="shared" si="0"/>
        <v>12</v>
      </c>
      <c r="B20" s="767"/>
      <c r="C20" s="772"/>
      <c r="D20" s="772" t="s">
        <v>2314</v>
      </c>
      <c r="E20" s="772"/>
      <c r="F20" s="772"/>
      <c r="G20" s="772"/>
      <c r="H20" s="773"/>
      <c r="I20" s="774"/>
      <c r="J20" s="773"/>
      <c r="K20" s="774"/>
      <c r="L20" s="773"/>
      <c r="M20" s="773"/>
      <c r="N20" s="773"/>
      <c r="O20" s="773"/>
      <c r="P20" s="775"/>
      <c r="Q20" s="773" t="s">
        <v>820</v>
      </c>
      <c r="R20" s="776"/>
      <c r="S20" s="773" t="s">
        <v>879</v>
      </c>
      <c r="T20" s="759"/>
      <c r="U20" s="759"/>
      <c r="V20" s="763"/>
      <c r="W20" s="763"/>
      <c r="X20" s="763"/>
      <c r="Y20" s="763"/>
      <c r="Z20" s="764"/>
      <c r="AA20" s="765"/>
      <c r="AB20" s="759"/>
      <c r="AC20" s="766"/>
      <c r="AD20" s="759"/>
      <c r="AE20" s="761"/>
      <c r="AF20" s="761"/>
    </row>
    <row r="21" spans="1:32" s="224" customFormat="1" ht="13.5" customHeight="1">
      <c r="A21" s="791">
        <f t="shared" si="0"/>
        <v>13</v>
      </c>
      <c r="B21" s="767" t="s">
        <v>2315</v>
      </c>
      <c r="C21" s="778"/>
      <c r="D21" s="778"/>
      <c r="E21" s="778"/>
      <c r="F21" s="778"/>
      <c r="G21" s="778"/>
      <c r="H21" s="757"/>
      <c r="I21" s="779"/>
      <c r="J21" s="759"/>
      <c r="K21" s="754" t="s">
        <v>2316</v>
      </c>
      <c r="L21" s="759"/>
      <c r="M21" s="759"/>
      <c r="N21" s="759"/>
      <c r="O21" s="759"/>
      <c r="P21" s="760"/>
      <c r="Q21" s="759" t="s">
        <v>820</v>
      </c>
      <c r="R21" s="761" t="s">
        <v>864</v>
      </c>
      <c r="S21" s="762" t="s">
        <v>2316</v>
      </c>
      <c r="T21" s="761"/>
      <c r="U21" s="759"/>
      <c r="V21" s="763" t="s">
        <v>864</v>
      </c>
      <c r="W21" s="763" t="s">
        <v>864</v>
      </c>
      <c r="X21" s="763"/>
      <c r="Y21" s="763"/>
      <c r="Z21" s="764"/>
      <c r="AA21" s="765"/>
      <c r="AB21" s="759"/>
      <c r="AC21" s="766"/>
      <c r="AD21" s="759"/>
      <c r="AE21" s="761"/>
      <c r="AF21" s="761"/>
    </row>
    <row r="22" spans="1:32" s="224" customFormat="1" ht="13.5" customHeight="1">
      <c r="A22" s="791">
        <f t="shared" si="0"/>
        <v>14</v>
      </c>
      <c r="B22" s="767"/>
      <c r="C22" s="768" t="s">
        <v>2317</v>
      </c>
      <c r="D22" s="778"/>
      <c r="E22" s="778"/>
      <c r="F22" s="778"/>
      <c r="G22" s="778"/>
      <c r="H22" s="757"/>
      <c r="I22" s="779"/>
      <c r="J22" s="759"/>
      <c r="K22" s="759" t="s">
        <v>988</v>
      </c>
      <c r="L22" s="759"/>
      <c r="M22" s="759"/>
      <c r="N22" s="759"/>
      <c r="O22" s="759"/>
      <c r="P22" s="760"/>
      <c r="Q22" s="759" t="s">
        <v>820</v>
      </c>
      <c r="R22" s="761" t="s">
        <v>864</v>
      </c>
      <c r="S22" s="790" t="s">
        <v>1621</v>
      </c>
      <c r="T22" s="761"/>
      <c r="U22" s="759"/>
      <c r="V22" s="763" t="s">
        <v>864</v>
      </c>
      <c r="W22" s="763" t="s">
        <v>864</v>
      </c>
      <c r="X22" s="763"/>
      <c r="Y22" s="763"/>
      <c r="Z22" s="764"/>
      <c r="AA22" s="765"/>
      <c r="AB22" s="759"/>
      <c r="AC22" s="766"/>
      <c r="AD22" s="759"/>
      <c r="AE22" s="761"/>
      <c r="AF22" s="761"/>
    </row>
    <row r="23" spans="1:32" s="224" customFormat="1" ht="13.5" customHeight="1">
      <c r="A23" s="791">
        <f t="shared" si="0"/>
        <v>15</v>
      </c>
      <c r="B23" s="781"/>
      <c r="C23" s="769"/>
      <c r="D23" s="768" t="s">
        <v>667</v>
      </c>
      <c r="E23" s="769"/>
      <c r="F23" s="769"/>
      <c r="G23" s="769"/>
      <c r="H23" s="759" t="s">
        <v>2318</v>
      </c>
      <c r="I23" s="754" t="s">
        <v>2319</v>
      </c>
      <c r="J23" s="759"/>
      <c r="K23" s="759" t="s">
        <v>1000</v>
      </c>
      <c r="L23" s="759"/>
      <c r="M23" s="759"/>
      <c r="N23" s="759"/>
      <c r="O23" s="759"/>
      <c r="P23" s="760"/>
      <c r="Q23" s="759" t="s">
        <v>820</v>
      </c>
      <c r="R23" s="761"/>
      <c r="S23" s="759" t="s">
        <v>863</v>
      </c>
      <c r="T23" s="761"/>
      <c r="U23" s="759"/>
      <c r="V23" s="763" t="s">
        <v>864</v>
      </c>
      <c r="W23" s="763" t="s">
        <v>864</v>
      </c>
      <c r="X23" s="763"/>
      <c r="Y23" s="763"/>
      <c r="Z23" s="764"/>
      <c r="AA23" s="765"/>
      <c r="AB23" s="759"/>
      <c r="AC23" s="766"/>
      <c r="AD23" s="759"/>
      <c r="AE23" s="761"/>
      <c r="AF23" s="761"/>
    </row>
    <row r="24" spans="1:32" s="224" customFormat="1" ht="13.5" customHeight="1">
      <c r="A24" s="791">
        <f t="shared" si="0"/>
        <v>16</v>
      </c>
      <c r="B24" s="781"/>
      <c r="C24" s="769"/>
      <c r="D24" s="768" t="s">
        <v>2320</v>
      </c>
      <c r="E24" s="769"/>
      <c r="F24" s="769"/>
      <c r="G24" s="769"/>
      <c r="H24" s="759" t="s">
        <v>2321</v>
      </c>
      <c r="I24" s="754" t="s">
        <v>2322</v>
      </c>
      <c r="J24" s="759"/>
      <c r="K24" s="759" t="s">
        <v>1004</v>
      </c>
      <c r="L24" s="759"/>
      <c r="M24" s="759"/>
      <c r="N24" s="759"/>
      <c r="O24" s="759"/>
      <c r="P24" s="760"/>
      <c r="Q24" s="759" t="s">
        <v>820</v>
      </c>
      <c r="R24" s="761"/>
      <c r="S24" s="759" t="s">
        <v>863</v>
      </c>
      <c r="T24" s="761"/>
      <c r="U24" s="759"/>
      <c r="V24" s="763" t="s">
        <v>864</v>
      </c>
      <c r="W24" s="763" t="s">
        <v>864</v>
      </c>
      <c r="X24" s="763"/>
      <c r="Y24" s="763"/>
      <c r="Z24" s="764"/>
      <c r="AA24" s="765"/>
      <c r="AB24" s="759"/>
      <c r="AC24" s="766"/>
      <c r="AD24" s="759"/>
      <c r="AE24" s="761"/>
      <c r="AF24" s="761"/>
    </row>
    <row r="25" spans="1:32" s="224" customFormat="1" ht="13.5" customHeight="1">
      <c r="A25" s="791">
        <f t="shared" si="0"/>
        <v>17</v>
      </c>
      <c r="B25" s="767"/>
      <c r="C25" s="768" t="s">
        <v>2323</v>
      </c>
      <c r="D25" s="778"/>
      <c r="E25" s="778"/>
      <c r="F25" s="778"/>
      <c r="G25" s="778"/>
      <c r="H25" s="757"/>
      <c r="I25" s="779"/>
      <c r="J25" s="759"/>
      <c r="K25" s="759" t="s">
        <v>1011</v>
      </c>
      <c r="L25" s="759"/>
      <c r="M25" s="759"/>
      <c r="N25" s="759"/>
      <c r="O25" s="759"/>
      <c r="P25" s="760"/>
      <c r="Q25" s="759" t="s">
        <v>820</v>
      </c>
      <c r="R25" s="761" t="s">
        <v>864</v>
      </c>
      <c r="S25" s="790" t="s">
        <v>1621</v>
      </c>
      <c r="T25" s="761"/>
      <c r="U25" s="759"/>
      <c r="V25" s="763" t="s">
        <v>864</v>
      </c>
      <c r="W25" s="763" t="s">
        <v>864</v>
      </c>
      <c r="X25" s="763"/>
      <c r="Y25" s="763"/>
      <c r="Z25" s="764"/>
      <c r="AA25" s="765"/>
      <c r="AB25" s="759"/>
      <c r="AC25" s="766"/>
      <c r="AD25" s="759"/>
      <c r="AE25" s="761"/>
      <c r="AF25" s="761"/>
    </row>
    <row r="26" spans="1:32" s="224" customFormat="1" ht="13.5" customHeight="1">
      <c r="A26" s="791">
        <f t="shared" si="0"/>
        <v>18</v>
      </c>
      <c r="B26" s="770"/>
      <c r="C26" s="768" t="s">
        <v>2324</v>
      </c>
      <c r="D26" s="769"/>
      <c r="E26" s="769"/>
      <c r="F26" s="769"/>
      <c r="G26" s="769"/>
      <c r="H26" s="782" t="s">
        <v>2325</v>
      </c>
      <c r="I26" s="754" t="s">
        <v>2326</v>
      </c>
      <c r="J26" s="759"/>
      <c r="K26" s="754" t="s">
        <v>2327</v>
      </c>
      <c r="L26" s="759"/>
      <c r="M26" s="759"/>
      <c r="N26" s="759"/>
      <c r="O26" s="759"/>
      <c r="P26" s="760"/>
      <c r="Q26" s="759" t="s">
        <v>820</v>
      </c>
      <c r="R26" s="761"/>
      <c r="S26" s="759" t="s">
        <v>863</v>
      </c>
      <c r="T26" s="761"/>
      <c r="U26" s="759"/>
      <c r="V26" s="763" t="s">
        <v>864</v>
      </c>
      <c r="W26" s="763" t="s">
        <v>864</v>
      </c>
      <c r="X26" s="763"/>
      <c r="Y26" s="763"/>
      <c r="Z26" s="764"/>
      <c r="AA26" s="765"/>
      <c r="AB26" s="759"/>
      <c r="AC26" s="766"/>
      <c r="AD26" s="759"/>
      <c r="AE26" s="761"/>
      <c r="AF26" s="761"/>
    </row>
    <row r="27" spans="1:32" s="224" customFormat="1" ht="13.5" customHeight="1">
      <c r="A27" s="791">
        <f t="shared" si="0"/>
        <v>19</v>
      </c>
      <c r="B27" s="781" t="s">
        <v>561</v>
      </c>
      <c r="C27" s="783"/>
      <c r="D27" s="778"/>
      <c r="E27" s="778"/>
      <c r="F27" s="778"/>
      <c r="G27" s="778"/>
      <c r="H27" s="757"/>
      <c r="I27" s="779"/>
      <c r="J27" s="759"/>
      <c r="K27" s="754" t="s">
        <v>1403</v>
      </c>
      <c r="L27" s="759"/>
      <c r="M27" s="759"/>
      <c r="N27" s="759"/>
      <c r="O27" s="759"/>
      <c r="P27" s="760"/>
      <c r="Q27" s="759" t="s">
        <v>820</v>
      </c>
      <c r="R27" s="761" t="s">
        <v>864</v>
      </c>
      <c r="S27" s="762" t="s">
        <v>1403</v>
      </c>
      <c r="T27" s="761"/>
      <c r="U27" s="759"/>
      <c r="V27" s="763" t="s">
        <v>864</v>
      </c>
      <c r="W27" s="763" t="s">
        <v>864</v>
      </c>
      <c r="X27" s="763"/>
      <c r="Y27" s="763"/>
      <c r="Z27" s="764"/>
      <c r="AA27" s="765"/>
      <c r="AB27" s="759"/>
      <c r="AC27" s="766"/>
      <c r="AD27" s="759"/>
      <c r="AE27" s="761"/>
      <c r="AF27" s="761"/>
    </row>
    <row r="28" spans="1:32" s="224" customFormat="1" ht="13.5" customHeight="1">
      <c r="A28" s="791">
        <f t="shared" si="0"/>
        <v>20</v>
      </c>
      <c r="B28" s="781"/>
      <c r="C28" s="771" t="s">
        <v>2328</v>
      </c>
      <c r="D28" s="769"/>
      <c r="E28" s="769"/>
      <c r="F28" s="769"/>
      <c r="G28" s="769"/>
      <c r="H28" s="759" t="s">
        <v>2329</v>
      </c>
      <c r="I28" s="754" t="s">
        <v>2330</v>
      </c>
      <c r="J28" s="759"/>
      <c r="K28" s="754" t="s">
        <v>2331</v>
      </c>
      <c r="L28" s="759"/>
      <c r="M28" s="759"/>
      <c r="N28" s="759"/>
      <c r="O28" s="759"/>
      <c r="P28" s="760"/>
      <c r="Q28" s="759" t="s">
        <v>820</v>
      </c>
      <c r="R28" s="761"/>
      <c r="S28" s="759" t="s">
        <v>863</v>
      </c>
      <c r="T28" s="761"/>
      <c r="U28" s="759"/>
      <c r="V28" s="763" t="s">
        <v>864</v>
      </c>
      <c r="W28" s="763" t="s">
        <v>864</v>
      </c>
      <c r="X28" s="763"/>
      <c r="Y28" s="763"/>
      <c r="Z28" s="764"/>
      <c r="AA28" s="765"/>
      <c r="AB28" s="759"/>
      <c r="AC28" s="766"/>
      <c r="AD28" s="759"/>
      <c r="AE28" s="761"/>
      <c r="AF28" s="761"/>
    </row>
    <row r="29" spans="1:32" s="224" customFormat="1" ht="13.5" customHeight="1">
      <c r="A29" s="791">
        <f t="shared" si="0"/>
        <v>21</v>
      </c>
      <c r="B29" s="781"/>
      <c r="C29" s="771" t="s">
        <v>1479</v>
      </c>
      <c r="D29" s="769"/>
      <c r="E29" s="769"/>
      <c r="F29" s="769"/>
      <c r="G29" s="769"/>
      <c r="H29" s="759" t="s">
        <v>1480</v>
      </c>
      <c r="I29" s="754" t="s">
        <v>2332</v>
      </c>
      <c r="J29" s="759"/>
      <c r="K29" s="754" t="s">
        <v>1481</v>
      </c>
      <c r="L29" s="759"/>
      <c r="M29" s="759"/>
      <c r="N29" s="759"/>
      <c r="O29" s="759"/>
      <c r="P29" s="760"/>
      <c r="Q29" s="759" t="s">
        <v>820</v>
      </c>
      <c r="R29" s="761"/>
      <c r="S29" s="759" t="s">
        <v>863</v>
      </c>
      <c r="T29" s="761"/>
      <c r="U29" s="759"/>
      <c r="V29" s="763" t="s">
        <v>864</v>
      </c>
      <c r="W29" s="763" t="s">
        <v>864</v>
      </c>
      <c r="X29" s="763"/>
      <c r="Y29" s="763"/>
      <c r="Z29" s="764"/>
      <c r="AA29" s="765"/>
      <c r="AB29" s="759"/>
      <c r="AC29" s="766"/>
      <c r="AD29" s="759"/>
      <c r="AE29" s="761"/>
      <c r="AF29" s="761"/>
    </row>
    <row r="30" spans="1:32" s="224" customFormat="1" ht="13.5" customHeight="1">
      <c r="A30" s="791">
        <f t="shared" si="0"/>
        <v>22</v>
      </c>
      <c r="B30" s="781"/>
      <c r="C30" s="771" t="s">
        <v>2333</v>
      </c>
      <c r="D30" s="769"/>
      <c r="E30" s="769"/>
      <c r="F30" s="769"/>
      <c r="G30" s="769"/>
      <c r="H30" s="759" t="s">
        <v>2334</v>
      </c>
      <c r="I30" s="754" t="s">
        <v>698</v>
      </c>
      <c r="J30" s="759"/>
      <c r="K30" s="754" t="s">
        <v>1485</v>
      </c>
      <c r="L30" s="759"/>
      <c r="M30" s="759"/>
      <c r="N30" s="759"/>
      <c r="O30" s="759"/>
      <c r="P30" s="760"/>
      <c r="Q30" s="759" t="s">
        <v>820</v>
      </c>
      <c r="R30" s="761"/>
      <c r="S30" s="759" t="s">
        <v>863</v>
      </c>
      <c r="T30" s="761" t="s">
        <v>864</v>
      </c>
      <c r="U30" s="759"/>
      <c r="V30" s="763" t="s">
        <v>864</v>
      </c>
      <c r="W30" s="763" t="s">
        <v>864</v>
      </c>
      <c r="X30" s="763"/>
      <c r="Y30" s="763"/>
      <c r="Z30" s="764"/>
      <c r="AA30" s="765"/>
      <c r="AB30" s="759"/>
      <c r="AC30" s="766"/>
      <c r="AD30" s="759"/>
      <c r="AE30" s="761"/>
      <c r="AF30" s="761"/>
    </row>
    <row r="31" spans="1:32" s="224" customFormat="1" ht="13.5" customHeight="1">
      <c r="A31" s="791">
        <f t="shared" si="0"/>
        <v>23</v>
      </c>
      <c r="B31" s="781"/>
      <c r="C31" s="771" t="s">
        <v>2335</v>
      </c>
      <c r="D31" s="769"/>
      <c r="E31" s="769"/>
      <c r="F31" s="769"/>
      <c r="G31" s="769"/>
      <c r="H31" s="759" t="s">
        <v>2336</v>
      </c>
      <c r="I31" s="754" t="s">
        <v>2337</v>
      </c>
      <c r="J31" s="759"/>
      <c r="K31" s="754" t="s">
        <v>2338</v>
      </c>
      <c r="L31" s="759"/>
      <c r="M31" s="759"/>
      <c r="N31" s="759"/>
      <c r="O31" s="759"/>
      <c r="P31" s="760"/>
      <c r="Q31" s="759" t="s">
        <v>817</v>
      </c>
      <c r="R31" s="761"/>
      <c r="S31" s="759" t="s">
        <v>1092</v>
      </c>
      <c r="T31" s="761"/>
      <c r="U31" s="759"/>
      <c r="V31" s="763" t="s">
        <v>864</v>
      </c>
      <c r="W31" s="763" t="s">
        <v>864</v>
      </c>
      <c r="X31" s="763"/>
      <c r="Y31" s="763"/>
      <c r="Z31" s="764"/>
      <c r="AA31" s="765"/>
      <c r="AB31" s="759"/>
      <c r="AC31" s="766"/>
      <c r="AD31" s="759"/>
      <c r="AE31" s="761"/>
      <c r="AF31" s="761"/>
    </row>
    <row r="32" spans="1:32" s="224" customFormat="1" ht="13.5" customHeight="1">
      <c r="A32" s="791">
        <f t="shared" si="0"/>
        <v>24</v>
      </c>
      <c r="B32" s="781"/>
      <c r="C32" s="771" t="s">
        <v>2339</v>
      </c>
      <c r="D32" s="778"/>
      <c r="E32" s="778"/>
      <c r="F32" s="778"/>
      <c r="G32" s="778"/>
      <c r="H32" s="757"/>
      <c r="I32" s="779"/>
      <c r="J32" s="759"/>
      <c r="K32" s="754" t="s">
        <v>2340</v>
      </c>
      <c r="L32" s="759"/>
      <c r="M32" s="759"/>
      <c r="N32" s="759"/>
      <c r="O32" s="759"/>
      <c r="P32" s="760"/>
      <c r="Q32" s="759" t="s">
        <v>817</v>
      </c>
      <c r="R32" s="761" t="s">
        <v>864</v>
      </c>
      <c r="S32" s="784" t="s">
        <v>2340</v>
      </c>
      <c r="T32" s="761"/>
      <c r="U32" s="759"/>
      <c r="V32" s="763" t="s">
        <v>864</v>
      </c>
      <c r="W32" s="763" t="s">
        <v>864</v>
      </c>
      <c r="X32" s="763"/>
      <c r="Y32" s="763"/>
      <c r="Z32" s="764"/>
      <c r="AA32" s="765"/>
      <c r="AB32" s="759"/>
      <c r="AC32" s="766"/>
      <c r="AD32" s="759"/>
      <c r="AE32" s="761"/>
      <c r="AF32" s="761"/>
    </row>
    <row r="33" spans="1:32" s="224" customFormat="1" ht="13.5" customHeight="1">
      <c r="A33" s="791">
        <f t="shared" si="0"/>
        <v>25</v>
      </c>
      <c r="B33" s="781"/>
      <c r="C33" s="771"/>
      <c r="D33" s="769" t="s">
        <v>2341</v>
      </c>
      <c r="E33" s="769"/>
      <c r="F33" s="769"/>
      <c r="G33" s="769"/>
      <c r="H33" s="759" t="s">
        <v>2342</v>
      </c>
      <c r="I33" s="754">
        <v>92300</v>
      </c>
      <c r="J33" s="759"/>
      <c r="K33" s="754" t="s">
        <v>2343</v>
      </c>
      <c r="L33" s="759"/>
      <c r="M33" s="759"/>
      <c r="N33" s="759"/>
      <c r="O33" s="759"/>
      <c r="P33" s="760"/>
      <c r="Q33" s="759" t="s">
        <v>820</v>
      </c>
      <c r="R33" s="761"/>
      <c r="S33" s="759" t="s">
        <v>863</v>
      </c>
      <c r="T33" s="761"/>
      <c r="U33" s="759"/>
      <c r="V33" s="763" t="s">
        <v>864</v>
      </c>
      <c r="W33" s="763" t="s">
        <v>864</v>
      </c>
      <c r="X33" s="763"/>
      <c r="Y33" s="763"/>
      <c r="Z33" s="764"/>
      <c r="AA33" s="765"/>
      <c r="AB33" s="759"/>
      <c r="AC33" s="766"/>
      <c r="AD33" s="759"/>
      <c r="AE33" s="761"/>
      <c r="AF33" s="761"/>
    </row>
    <row r="34" spans="1:32" s="224" customFormat="1" ht="13.5" customHeight="1">
      <c r="A34" s="791">
        <f t="shared" si="0"/>
        <v>26</v>
      </c>
      <c r="B34" s="781"/>
      <c r="C34" s="771"/>
      <c r="D34" s="769" t="s">
        <v>388</v>
      </c>
      <c r="E34" s="769"/>
      <c r="F34" s="769"/>
      <c r="G34" s="769"/>
      <c r="H34" s="759" t="s">
        <v>1108</v>
      </c>
      <c r="I34" s="754" t="s">
        <v>2344</v>
      </c>
      <c r="J34" s="759"/>
      <c r="K34" s="754" t="s">
        <v>1107</v>
      </c>
      <c r="L34" s="759"/>
      <c r="M34" s="759"/>
      <c r="N34" s="759"/>
      <c r="O34" s="759"/>
      <c r="P34" s="760"/>
      <c r="Q34" s="759" t="s">
        <v>820</v>
      </c>
      <c r="R34" s="761"/>
      <c r="S34" s="759" t="s">
        <v>863</v>
      </c>
      <c r="T34" s="761"/>
      <c r="U34" s="759"/>
      <c r="V34" s="763" t="s">
        <v>864</v>
      </c>
      <c r="W34" s="763" t="s">
        <v>864</v>
      </c>
      <c r="X34" s="763"/>
      <c r="Y34" s="763"/>
      <c r="Z34" s="764"/>
      <c r="AA34" s="765"/>
      <c r="AB34" s="759"/>
      <c r="AC34" s="766"/>
      <c r="AD34" s="759"/>
      <c r="AE34" s="761"/>
      <c r="AF34" s="761"/>
    </row>
    <row r="35" spans="1:32" s="224" customFormat="1" ht="12.75" customHeight="1">
      <c r="A35" s="791">
        <f t="shared" si="0"/>
        <v>27</v>
      </c>
      <c r="B35" s="767" t="s">
        <v>2345</v>
      </c>
      <c r="C35" s="778"/>
      <c r="D35" s="778"/>
      <c r="E35" s="778"/>
      <c r="F35" s="778"/>
      <c r="G35" s="778"/>
      <c r="H35" s="757"/>
      <c r="I35" s="779"/>
      <c r="J35" s="759"/>
      <c r="K35" s="754" t="s">
        <v>2346</v>
      </c>
      <c r="L35" s="759"/>
      <c r="M35" s="759"/>
      <c r="N35" s="759"/>
      <c r="O35" s="759"/>
      <c r="P35" s="760"/>
      <c r="Q35" s="759" t="s">
        <v>820</v>
      </c>
      <c r="R35" s="761" t="s">
        <v>864</v>
      </c>
      <c r="S35" s="762" t="s">
        <v>2346</v>
      </c>
      <c r="T35" s="761"/>
      <c r="U35" s="759"/>
      <c r="V35" s="763" t="s">
        <v>864</v>
      </c>
      <c r="W35" s="763" t="s">
        <v>864</v>
      </c>
      <c r="X35" s="763"/>
      <c r="Y35" s="763"/>
      <c r="Z35" s="764"/>
      <c r="AA35" s="765"/>
      <c r="AB35" s="759"/>
      <c r="AC35" s="766"/>
      <c r="AD35" s="759"/>
      <c r="AE35" s="761"/>
      <c r="AF35" s="761"/>
    </row>
    <row r="36" spans="1:32" s="224" customFormat="1" ht="13.5" customHeight="1">
      <c r="A36" s="791">
        <f t="shared" si="0"/>
        <v>28</v>
      </c>
      <c r="B36" s="767"/>
      <c r="C36" s="769" t="s">
        <v>2347</v>
      </c>
      <c r="D36" s="769"/>
      <c r="E36" s="769"/>
      <c r="F36" s="769"/>
      <c r="G36" s="769"/>
      <c r="H36" s="757"/>
      <c r="I36" s="779"/>
      <c r="J36" s="759"/>
      <c r="K36" s="754" t="s">
        <v>1054</v>
      </c>
      <c r="L36" s="759"/>
      <c r="M36" s="759"/>
      <c r="N36" s="759"/>
      <c r="O36" s="759"/>
      <c r="P36" s="760"/>
      <c r="Q36" s="759" t="s">
        <v>820</v>
      </c>
      <c r="R36" s="761" t="s">
        <v>864</v>
      </c>
      <c r="S36" s="762" t="s">
        <v>1054</v>
      </c>
      <c r="T36" s="761"/>
      <c r="U36" s="759"/>
      <c r="V36" s="763" t="s">
        <v>864</v>
      </c>
      <c r="W36" s="763" t="s">
        <v>864</v>
      </c>
      <c r="X36" s="763"/>
      <c r="Y36" s="763"/>
      <c r="Z36" s="764"/>
      <c r="AA36" s="765"/>
      <c r="AB36" s="759"/>
      <c r="AC36" s="766"/>
      <c r="AD36" s="759"/>
      <c r="AE36" s="761"/>
      <c r="AF36" s="761"/>
    </row>
    <row r="37" spans="1:32" s="224" customFormat="1" ht="13.5" customHeight="1">
      <c r="A37" s="791">
        <f t="shared" si="0"/>
        <v>29</v>
      </c>
      <c r="B37" s="767"/>
      <c r="C37" s="769"/>
      <c r="D37" s="769" t="s">
        <v>2348</v>
      </c>
      <c r="E37" s="769"/>
      <c r="F37" s="769"/>
      <c r="G37" s="769"/>
      <c r="H37" s="759" t="s">
        <v>2349</v>
      </c>
      <c r="I37" s="754" t="s">
        <v>2350</v>
      </c>
      <c r="J37" s="759"/>
      <c r="K37" s="754" t="s">
        <v>970</v>
      </c>
      <c r="L37" s="759"/>
      <c r="M37" s="759"/>
      <c r="N37" s="759"/>
      <c r="O37" s="759"/>
      <c r="P37" s="760"/>
      <c r="Q37" s="759" t="s">
        <v>817</v>
      </c>
      <c r="R37" s="761"/>
      <c r="S37" s="759" t="s">
        <v>863</v>
      </c>
      <c r="T37" s="761" t="s">
        <v>864</v>
      </c>
      <c r="U37" s="759"/>
      <c r="V37" s="763" t="s">
        <v>864</v>
      </c>
      <c r="W37" s="763" t="s">
        <v>864</v>
      </c>
      <c r="X37" s="763"/>
      <c r="Y37" s="763"/>
      <c r="Z37" s="764"/>
      <c r="AA37" s="765"/>
      <c r="AB37" s="759"/>
      <c r="AC37" s="766"/>
      <c r="AD37" s="759"/>
      <c r="AE37" s="761"/>
      <c r="AF37" s="761"/>
    </row>
    <row r="38" spans="1:32" s="224" customFormat="1" ht="13.5" customHeight="1">
      <c r="A38" s="791">
        <f t="shared" si="0"/>
        <v>30</v>
      </c>
      <c r="B38" s="767"/>
      <c r="C38" s="769"/>
      <c r="D38" s="769" t="s">
        <v>2351</v>
      </c>
      <c r="E38" s="769"/>
      <c r="F38" s="769"/>
      <c r="G38" s="769"/>
      <c r="H38" s="759" t="s">
        <v>2352</v>
      </c>
      <c r="I38" s="754"/>
      <c r="J38" s="759"/>
      <c r="K38" s="754" t="s">
        <v>2353</v>
      </c>
      <c r="L38" s="759"/>
      <c r="M38" s="759"/>
      <c r="N38" s="759"/>
      <c r="O38" s="759"/>
      <c r="P38" s="760"/>
      <c r="Q38" s="759" t="s">
        <v>817</v>
      </c>
      <c r="R38" s="761"/>
      <c r="S38" s="759" t="s">
        <v>863</v>
      </c>
      <c r="T38" s="761"/>
      <c r="U38" s="759"/>
      <c r="V38" s="763" t="s">
        <v>864</v>
      </c>
      <c r="W38" s="763" t="s">
        <v>864</v>
      </c>
      <c r="X38" s="763"/>
      <c r="Y38" s="763"/>
      <c r="Z38" s="764"/>
      <c r="AA38" s="765"/>
      <c r="AB38" s="759"/>
      <c r="AC38" s="766"/>
      <c r="AD38" s="759"/>
      <c r="AE38" s="761"/>
      <c r="AF38" s="761"/>
    </row>
    <row r="39" spans="1:32" s="224" customFormat="1" ht="13.5" customHeight="1">
      <c r="A39" s="791">
        <f t="shared" si="0"/>
        <v>31</v>
      </c>
      <c r="B39" s="767"/>
      <c r="C39" s="769"/>
      <c r="D39" s="769" t="s">
        <v>2354</v>
      </c>
      <c r="E39" s="769"/>
      <c r="F39" s="769"/>
      <c r="G39" s="769"/>
      <c r="H39" s="759" t="s">
        <v>2355</v>
      </c>
      <c r="I39" s="754"/>
      <c r="J39" s="759"/>
      <c r="K39" s="754" t="s">
        <v>2356</v>
      </c>
      <c r="L39" s="759"/>
      <c r="M39" s="759"/>
      <c r="N39" s="759"/>
      <c r="O39" s="759"/>
      <c r="P39" s="760"/>
      <c r="Q39" s="759" t="s">
        <v>817</v>
      </c>
      <c r="R39" s="761"/>
      <c r="S39" s="759" t="s">
        <v>863</v>
      </c>
      <c r="T39" s="761"/>
      <c r="U39" s="759"/>
      <c r="V39" s="763" t="s">
        <v>864</v>
      </c>
      <c r="W39" s="763" t="s">
        <v>864</v>
      </c>
      <c r="X39" s="763"/>
      <c r="Y39" s="763"/>
      <c r="Z39" s="764"/>
      <c r="AA39" s="765"/>
      <c r="AB39" s="759"/>
      <c r="AC39" s="766"/>
      <c r="AD39" s="759"/>
      <c r="AE39" s="761"/>
      <c r="AF39" s="761"/>
    </row>
    <row r="40" spans="1:32" s="224" customFormat="1" ht="13.5" customHeight="1">
      <c r="A40" s="791">
        <f t="shared" si="0"/>
        <v>32</v>
      </c>
      <c r="B40" s="781"/>
      <c r="C40" s="769"/>
      <c r="D40" s="769" t="s">
        <v>2357</v>
      </c>
      <c r="E40" s="778"/>
      <c r="F40" s="778"/>
      <c r="G40" s="778"/>
      <c r="H40" s="757"/>
      <c r="I40" s="779"/>
      <c r="J40" s="759"/>
      <c r="K40" s="754" t="s">
        <v>1082</v>
      </c>
      <c r="L40" s="759"/>
      <c r="M40" s="759"/>
      <c r="N40" s="759"/>
      <c r="O40" s="759"/>
      <c r="P40" s="760"/>
      <c r="Q40" s="759" t="s">
        <v>817</v>
      </c>
      <c r="R40" s="761" t="s">
        <v>864</v>
      </c>
      <c r="S40" s="762" t="s">
        <v>1082</v>
      </c>
      <c r="T40" s="761"/>
      <c r="U40" s="759"/>
      <c r="V40" s="763" t="s">
        <v>864</v>
      </c>
      <c r="W40" s="763" t="s">
        <v>864</v>
      </c>
      <c r="X40" s="763"/>
      <c r="Y40" s="763"/>
      <c r="Z40" s="764"/>
      <c r="AA40" s="765"/>
      <c r="AB40" s="759"/>
      <c r="AC40" s="766"/>
      <c r="AD40" s="759"/>
      <c r="AE40" s="761"/>
      <c r="AF40" s="761"/>
    </row>
    <row r="41" spans="1:32" s="224" customFormat="1" ht="13.5" customHeight="1">
      <c r="A41" s="791">
        <f t="shared" si="0"/>
        <v>33</v>
      </c>
      <c r="B41" s="767"/>
      <c r="C41" s="769"/>
      <c r="D41" s="769"/>
      <c r="E41" s="769" t="s">
        <v>392</v>
      </c>
      <c r="F41" s="769"/>
      <c r="G41" s="769"/>
      <c r="H41" s="759" t="s">
        <v>2358</v>
      </c>
      <c r="I41" s="754">
        <v>92300</v>
      </c>
      <c r="J41" s="759"/>
      <c r="K41" s="754" t="s">
        <v>2343</v>
      </c>
      <c r="L41" s="759"/>
      <c r="M41" s="759"/>
      <c r="N41" s="759"/>
      <c r="O41" s="759"/>
      <c r="P41" s="760"/>
      <c r="Q41" s="759" t="s">
        <v>820</v>
      </c>
      <c r="R41" s="761"/>
      <c r="S41" s="759" t="s">
        <v>863</v>
      </c>
      <c r="T41" s="761"/>
      <c r="U41" s="759"/>
      <c r="V41" s="763" t="s">
        <v>864</v>
      </c>
      <c r="W41" s="763" t="s">
        <v>864</v>
      </c>
      <c r="X41" s="763"/>
      <c r="Y41" s="763"/>
      <c r="Z41" s="764"/>
      <c r="AA41" s="765"/>
      <c r="AB41" s="759"/>
      <c r="AC41" s="766"/>
      <c r="AD41" s="759"/>
      <c r="AE41" s="761"/>
      <c r="AF41" s="761"/>
    </row>
    <row r="42" spans="1:32" s="224" customFormat="1" ht="13.5" customHeight="1">
      <c r="A42" s="791">
        <f t="shared" si="0"/>
        <v>34</v>
      </c>
      <c r="B42" s="767"/>
      <c r="C42" s="769"/>
      <c r="D42" s="769"/>
      <c r="E42" s="769" t="s">
        <v>388</v>
      </c>
      <c r="F42" s="769"/>
      <c r="G42" s="769"/>
      <c r="H42" s="759" t="s">
        <v>1108</v>
      </c>
      <c r="I42" s="754" t="s">
        <v>2344</v>
      </c>
      <c r="J42" s="759"/>
      <c r="K42" s="754" t="s">
        <v>1107</v>
      </c>
      <c r="L42" s="759"/>
      <c r="M42" s="759"/>
      <c r="N42" s="759"/>
      <c r="O42" s="759"/>
      <c r="P42" s="760"/>
      <c r="Q42" s="759" t="s">
        <v>820</v>
      </c>
      <c r="R42" s="761"/>
      <c r="S42" s="759" t="s">
        <v>863</v>
      </c>
      <c r="T42" s="761"/>
      <c r="U42" s="759"/>
      <c r="V42" s="763" t="s">
        <v>864</v>
      </c>
      <c r="W42" s="763" t="s">
        <v>864</v>
      </c>
      <c r="X42" s="763"/>
      <c r="Y42" s="763"/>
      <c r="Z42" s="764"/>
      <c r="AA42" s="765"/>
      <c r="AB42" s="759"/>
      <c r="AC42" s="766"/>
      <c r="AD42" s="759"/>
      <c r="AE42" s="761"/>
      <c r="AF42" s="761"/>
    </row>
    <row r="43" spans="1:32" s="224" customFormat="1" ht="13.5" customHeight="1">
      <c r="A43" s="791">
        <f t="shared" si="0"/>
        <v>35</v>
      </c>
      <c r="B43" s="781"/>
      <c r="C43" s="769" t="s">
        <v>2359</v>
      </c>
      <c r="D43" s="769"/>
      <c r="E43" s="769"/>
      <c r="F43" s="769"/>
      <c r="G43" s="769"/>
      <c r="H43" s="773" t="s">
        <v>2360</v>
      </c>
      <c r="I43" s="754"/>
      <c r="J43" s="759"/>
      <c r="K43" s="754" t="s">
        <v>2199</v>
      </c>
      <c r="L43" s="759"/>
      <c r="M43" s="759"/>
      <c r="N43" s="759"/>
      <c r="O43" s="759"/>
      <c r="P43" s="760"/>
      <c r="Q43" s="759" t="s">
        <v>820</v>
      </c>
      <c r="R43" s="761" t="s">
        <v>864</v>
      </c>
      <c r="S43" s="762" t="s">
        <v>2199</v>
      </c>
      <c r="T43" s="761"/>
      <c r="U43" s="759"/>
      <c r="V43" s="763" t="s">
        <v>864</v>
      </c>
      <c r="W43" s="763" t="s">
        <v>864</v>
      </c>
      <c r="X43" s="763"/>
      <c r="Y43" s="763"/>
      <c r="Z43" s="764"/>
      <c r="AA43" s="765"/>
      <c r="AB43" s="759"/>
      <c r="AC43" s="766"/>
      <c r="AD43" s="759"/>
      <c r="AE43" s="761"/>
      <c r="AF43" s="761"/>
    </row>
    <row r="44" spans="1:32" s="224" customFormat="1" ht="13.5" customHeight="1">
      <c r="A44" s="791">
        <f t="shared" si="0"/>
        <v>36</v>
      </c>
      <c r="B44" s="770"/>
      <c r="C44" s="769"/>
      <c r="D44" s="769" t="s">
        <v>2361</v>
      </c>
      <c r="E44" s="769"/>
      <c r="F44" s="769"/>
      <c r="G44" s="769"/>
      <c r="H44" s="759" t="s">
        <v>2362</v>
      </c>
      <c r="I44" s="754" t="s">
        <v>774</v>
      </c>
      <c r="J44" s="759"/>
      <c r="K44" s="754" t="s">
        <v>2363</v>
      </c>
      <c r="L44" s="759"/>
      <c r="M44" s="759"/>
      <c r="N44" s="759"/>
      <c r="O44" s="759"/>
      <c r="P44" s="760"/>
      <c r="Q44" s="759" t="s">
        <v>820</v>
      </c>
      <c r="R44" s="761"/>
      <c r="S44" s="759" t="s">
        <v>2313</v>
      </c>
      <c r="T44" s="761"/>
      <c r="U44" s="759"/>
      <c r="V44" s="763" t="s">
        <v>864</v>
      </c>
      <c r="W44" s="763" t="s">
        <v>864</v>
      </c>
      <c r="X44" s="763"/>
      <c r="Y44" s="763"/>
      <c r="Z44" s="764"/>
      <c r="AA44" s="765"/>
      <c r="AB44" s="759"/>
      <c r="AC44" s="766"/>
      <c r="AD44" s="759"/>
      <c r="AE44" s="761"/>
      <c r="AF44" s="761"/>
    </row>
    <row r="45" spans="1:32" s="224" customFormat="1" ht="13.5" customHeight="1">
      <c r="A45" s="791">
        <f t="shared" si="0"/>
        <v>37</v>
      </c>
      <c r="B45" s="770"/>
      <c r="C45" s="769"/>
      <c r="D45" s="769" t="s">
        <v>2364</v>
      </c>
      <c r="E45" s="769"/>
      <c r="F45" s="769"/>
      <c r="G45" s="769"/>
      <c r="H45" s="759" t="s">
        <v>2365</v>
      </c>
      <c r="I45" s="754" t="s">
        <v>770</v>
      </c>
      <c r="J45" s="759"/>
      <c r="K45" s="754" t="s">
        <v>2366</v>
      </c>
      <c r="L45" s="759"/>
      <c r="M45" s="759"/>
      <c r="N45" s="759"/>
      <c r="O45" s="759"/>
      <c r="P45" s="760"/>
      <c r="Q45" s="759" t="s">
        <v>820</v>
      </c>
      <c r="R45" s="761"/>
      <c r="S45" s="759" t="s">
        <v>2313</v>
      </c>
      <c r="T45" s="761"/>
      <c r="U45" s="759"/>
      <c r="V45" s="763" t="s">
        <v>864</v>
      </c>
      <c r="W45" s="763" t="s">
        <v>864</v>
      </c>
      <c r="X45" s="763"/>
      <c r="Y45" s="763"/>
      <c r="Z45" s="764"/>
      <c r="AA45" s="765"/>
      <c r="AB45" s="759"/>
      <c r="AC45" s="766"/>
      <c r="AD45" s="759"/>
      <c r="AE45" s="761"/>
      <c r="AF45" s="761"/>
    </row>
    <row r="46" spans="1:32" s="224" customFormat="1" ht="13.5" customHeight="1">
      <c r="A46" s="791">
        <f t="shared" si="0"/>
        <v>38</v>
      </c>
      <c r="B46" s="770"/>
      <c r="C46" s="769"/>
      <c r="D46" s="769" t="s">
        <v>2367</v>
      </c>
      <c r="E46" s="769"/>
      <c r="F46" s="769"/>
      <c r="G46" s="769"/>
      <c r="H46" s="759" t="s">
        <v>2368</v>
      </c>
      <c r="I46" s="754" t="s">
        <v>774</v>
      </c>
      <c r="J46" s="759"/>
      <c r="K46" s="754" t="s">
        <v>2369</v>
      </c>
      <c r="L46" s="759"/>
      <c r="M46" s="759"/>
      <c r="N46" s="759"/>
      <c r="O46" s="759"/>
      <c r="P46" s="760"/>
      <c r="Q46" s="759" t="s">
        <v>820</v>
      </c>
      <c r="R46" s="761"/>
      <c r="S46" s="759" t="s">
        <v>2313</v>
      </c>
      <c r="T46" s="761"/>
      <c r="U46" s="759"/>
      <c r="V46" s="763" t="s">
        <v>864</v>
      </c>
      <c r="W46" s="763" t="s">
        <v>864</v>
      </c>
      <c r="X46" s="763"/>
      <c r="Y46" s="763"/>
      <c r="Z46" s="764"/>
      <c r="AA46" s="765"/>
      <c r="AB46" s="759"/>
      <c r="AC46" s="766"/>
      <c r="AD46" s="759"/>
      <c r="AE46" s="761"/>
      <c r="AF46" s="761"/>
    </row>
    <row r="47" spans="1:32" s="224" customFormat="1" ht="13.5" customHeight="1">
      <c r="A47" s="791">
        <f t="shared" si="0"/>
        <v>39</v>
      </c>
      <c r="B47" s="781"/>
      <c r="C47" s="769" t="s">
        <v>2370</v>
      </c>
      <c r="D47" s="769"/>
      <c r="E47" s="769"/>
      <c r="F47" s="769"/>
      <c r="G47" s="769"/>
      <c r="H47" s="759" t="s">
        <v>2371</v>
      </c>
      <c r="I47" s="754" t="s">
        <v>2372</v>
      </c>
      <c r="J47" s="759"/>
      <c r="K47" s="754" t="s">
        <v>2373</v>
      </c>
      <c r="L47" s="759"/>
      <c r="M47" s="759"/>
      <c r="N47" s="759"/>
      <c r="O47" s="759"/>
      <c r="P47" s="760"/>
      <c r="Q47" s="759" t="s">
        <v>823</v>
      </c>
      <c r="R47" s="761"/>
      <c r="S47" s="759" t="s">
        <v>863</v>
      </c>
      <c r="T47" s="761" t="s">
        <v>864</v>
      </c>
      <c r="U47" s="759"/>
      <c r="V47" s="763" t="s">
        <v>864</v>
      </c>
      <c r="W47" s="763" t="s">
        <v>864</v>
      </c>
      <c r="X47" s="763"/>
      <c r="Y47" s="763"/>
      <c r="Z47" s="764"/>
      <c r="AA47" s="765"/>
      <c r="AB47" s="759"/>
      <c r="AC47" s="766"/>
      <c r="AD47" s="759"/>
      <c r="AE47" s="761"/>
      <c r="AF47" s="761"/>
    </row>
    <row r="48" spans="1:32" s="224" customFormat="1" ht="13.5" customHeight="1">
      <c r="A48" s="791">
        <f t="shared" si="0"/>
        <v>40</v>
      </c>
      <c r="B48" s="781"/>
      <c r="C48" s="769" t="s">
        <v>2374</v>
      </c>
      <c r="D48" s="769"/>
      <c r="E48" s="769"/>
      <c r="F48" s="769"/>
      <c r="G48" s="769"/>
      <c r="H48" s="759" t="s">
        <v>2375</v>
      </c>
      <c r="I48" s="754" t="s">
        <v>2376</v>
      </c>
      <c r="J48" s="759"/>
      <c r="K48" s="754" t="s">
        <v>1514</v>
      </c>
      <c r="L48" s="759"/>
      <c r="M48" s="759"/>
      <c r="N48" s="759"/>
      <c r="O48" s="759"/>
      <c r="P48" s="760"/>
      <c r="Q48" s="759" t="s">
        <v>820</v>
      </c>
      <c r="R48" s="761"/>
      <c r="S48" s="759" t="s">
        <v>863</v>
      </c>
      <c r="T48" s="761" t="s">
        <v>864</v>
      </c>
      <c r="U48" s="759"/>
      <c r="V48" s="763" t="s">
        <v>864</v>
      </c>
      <c r="W48" s="763" t="s">
        <v>864</v>
      </c>
      <c r="X48" s="763"/>
      <c r="Y48" s="763"/>
      <c r="Z48" s="764"/>
      <c r="AA48" s="765"/>
      <c r="AB48" s="759"/>
      <c r="AC48" s="766"/>
      <c r="AD48" s="759"/>
      <c r="AE48" s="761"/>
      <c r="AF48" s="761"/>
    </row>
    <row r="49" spans="1:32" s="224" customFormat="1" ht="13.5" customHeight="1">
      <c r="A49" s="791">
        <f t="shared" si="0"/>
        <v>41</v>
      </c>
      <c r="B49" s="781"/>
      <c r="C49" s="769" t="s">
        <v>2377</v>
      </c>
      <c r="D49" s="769"/>
      <c r="E49" s="769"/>
      <c r="F49" s="769"/>
      <c r="G49" s="769"/>
      <c r="H49" s="759" t="s">
        <v>2375</v>
      </c>
      <c r="I49" s="754" t="s">
        <v>2378</v>
      </c>
      <c r="J49" s="759"/>
      <c r="K49" s="754" t="s">
        <v>2379</v>
      </c>
      <c r="L49" s="759"/>
      <c r="M49" s="759"/>
      <c r="N49" s="759"/>
      <c r="O49" s="759"/>
      <c r="P49" s="760"/>
      <c r="Q49" s="759" t="s">
        <v>817</v>
      </c>
      <c r="R49" s="761"/>
      <c r="S49" s="759" t="s">
        <v>863</v>
      </c>
      <c r="T49" s="761" t="s">
        <v>864</v>
      </c>
      <c r="U49" s="759"/>
      <c r="V49" s="763" t="s">
        <v>864</v>
      </c>
      <c r="W49" s="763" t="s">
        <v>864</v>
      </c>
      <c r="X49" s="763"/>
      <c r="Y49" s="763"/>
      <c r="Z49" s="764"/>
      <c r="AA49" s="765"/>
      <c r="AB49" s="759"/>
      <c r="AC49" s="766"/>
      <c r="AD49" s="759"/>
      <c r="AE49" s="761"/>
      <c r="AF49" s="761"/>
    </row>
    <row r="50" spans="1:32" s="224" customFormat="1" ht="13.5" customHeight="1">
      <c r="A50" s="791">
        <f t="shared" si="0"/>
        <v>42</v>
      </c>
      <c r="B50" s="781"/>
      <c r="C50" s="769" t="s">
        <v>2380</v>
      </c>
      <c r="D50" s="778"/>
      <c r="E50" s="778"/>
      <c r="F50" s="778"/>
      <c r="G50" s="778"/>
      <c r="H50" s="757"/>
      <c r="I50" s="779"/>
      <c r="J50" s="759"/>
      <c r="K50" s="754" t="s">
        <v>2381</v>
      </c>
      <c r="L50" s="759"/>
      <c r="M50" s="759"/>
      <c r="N50" s="759"/>
      <c r="O50" s="759"/>
      <c r="P50" s="760"/>
      <c r="Q50" s="759" t="s">
        <v>817</v>
      </c>
      <c r="R50" s="761" t="s">
        <v>864</v>
      </c>
      <c r="S50" s="762" t="s">
        <v>2382</v>
      </c>
      <c r="T50" s="761"/>
      <c r="U50" s="759"/>
      <c r="V50" s="763" t="s">
        <v>864</v>
      </c>
      <c r="W50" s="763" t="s">
        <v>864</v>
      </c>
      <c r="X50" s="763"/>
      <c r="Y50" s="763"/>
      <c r="Z50" s="764"/>
      <c r="AA50" s="765"/>
      <c r="AB50" s="759"/>
      <c r="AC50" s="766"/>
      <c r="AD50" s="759"/>
      <c r="AE50" s="761"/>
      <c r="AF50" s="761"/>
    </row>
    <row r="51" spans="1:32" s="224" customFormat="1" ht="13.5" customHeight="1">
      <c r="A51" s="791">
        <f t="shared" si="0"/>
        <v>43</v>
      </c>
      <c r="B51" s="781"/>
      <c r="C51" s="769"/>
      <c r="D51" s="769" t="s">
        <v>2383</v>
      </c>
      <c r="E51" s="769"/>
      <c r="F51" s="769"/>
      <c r="G51" s="769"/>
      <c r="H51" s="759" t="s">
        <v>2291</v>
      </c>
      <c r="I51" s="754" t="s">
        <v>930</v>
      </c>
      <c r="J51" s="759"/>
      <c r="K51" s="754" t="s">
        <v>2384</v>
      </c>
      <c r="L51" s="759"/>
      <c r="M51" s="759"/>
      <c r="N51" s="759"/>
      <c r="O51" s="759"/>
      <c r="P51" s="760"/>
      <c r="Q51" s="759" t="s">
        <v>820</v>
      </c>
      <c r="R51" s="761"/>
      <c r="S51" s="759" t="s">
        <v>879</v>
      </c>
      <c r="T51" s="761"/>
      <c r="U51" s="759"/>
      <c r="V51" s="763" t="s">
        <v>864</v>
      </c>
      <c r="W51" s="763" t="s">
        <v>864</v>
      </c>
      <c r="X51" s="763"/>
      <c r="Y51" s="763"/>
      <c r="Z51" s="764"/>
      <c r="AA51" s="765"/>
      <c r="AB51" s="759"/>
      <c r="AC51" s="766"/>
      <c r="AD51" s="759"/>
      <c r="AE51" s="761"/>
      <c r="AF51" s="761"/>
    </row>
    <row r="52" spans="1:32" s="224" customFormat="1" ht="13.5" customHeight="1">
      <c r="A52" s="791">
        <f t="shared" si="0"/>
        <v>44</v>
      </c>
      <c r="B52" s="781"/>
      <c r="C52" s="769"/>
      <c r="D52" s="769" t="s">
        <v>2385</v>
      </c>
      <c r="E52" s="769"/>
      <c r="F52" s="769"/>
      <c r="G52" s="769"/>
      <c r="H52" s="759" t="s">
        <v>2291</v>
      </c>
      <c r="I52" s="754" t="s">
        <v>930</v>
      </c>
      <c r="J52" s="759"/>
      <c r="K52" s="754" t="s">
        <v>2386</v>
      </c>
      <c r="L52" s="759"/>
      <c r="M52" s="759"/>
      <c r="N52" s="759"/>
      <c r="O52" s="759"/>
      <c r="P52" s="760"/>
      <c r="Q52" s="759" t="s">
        <v>817</v>
      </c>
      <c r="R52" s="761"/>
      <c r="S52" s="759" t="s">
        <v>879</v>
      </c>
      <c r="T52" s="761"/>
      <c r="U52" s="759"/>
      <c r="V52" s="763" t="s">
        <v>864</v>
      </c>
      <c r="W52" s="763" t="s">
        <v>864</v>
      </c>
      <c r="X52" s="763"/>
      <c r="Y52" s="763"/>
      <c r="Z52" s="764"/>
      <c r="AA52" s="765"/>
      <c r="AB52" s="759"/>
      <c r="AC52" s="766"/>
      <c r="AD52" s="759"/>
      <c r="AE52" s="761"/>
      <c r="AF52" s="761"/>
    </row>
    <row r="53" spans="1:32" s="224" customFormat="1" ht="13.5" customHeight="1">
      <c r="A53" s="791">
        <f t="shared" si="0"/>
        <v>45</v>
      </c>
      <c r="B53" s="781"/>
      <c r="C53" s="769"/>
      <c r="D53" s="769" t="s">
        <v>2387</v>
      </c>
      <c r="E53" s="769"/>
      <c r="F53" s="769"/>
      <c r="G53" s="769"/>
      <c r="H53" s="759" t="s">
        <v>2291</v>
      </c>
      <c r="I53" s="754" t="s">
        <v>930</v>
      </c>
      <c r="J53" s="759"/>
      <c r="K53" s="754" t="s">
        <v>2388</v>
      </c>
      <c r="L53" s="759"/>
      <c r="M53" s="759"/>
      <c r="N53" s="759"/>
      <c r="O53" s="759"/>
      <c r="P53" s="760"/>
      <c r="Q53" s="759" t="s">
        <v>817</v>
      </c>
      <c r="R53" s="761"/>
      <c r="S53" s="759" t="s">
        <v>879</v>
      </c>
      <c r="T53" s="761"/>
      <c r="U53" s="759"/>
      <c r="V53" s="763" t="s">
        <v>864</v>
      </c>
      <c r="W53" s="763" t="s">
        <v>864</v>
      </c>
      <c r="X53" s="763"/>
      <c r="Y53" s="763"/>
      <c r="Z53" s="764"/>
      <c r="AA53" s="765"/>
      <c r="AB53" s="759"/>
      <c r="AC53" s="766"/>
      <c r="AD53" s="759"/>
      <c r="AE53" s="761"/>
      <c r="AF53" s="761"/>
    </row>
    <row r="54" spans="1:32" s="224" customFormat="1" ht="13.5" customHeight="1">
      <c r="A54" s="791">
        <f t="shared" si="0"/>
        <v>46</v>
      </c>
      <c r="B54" s="781"/>
      <c r="C54" s="769"/>
      <c r="D54" s="769" t="s">
        <v>2389</v>
      </c>
      <c r="E54" s="769"/>
      <c r="F54" s="769"/>
      <c r="G54" s="769"/>
      <c r="H54" s="759" t="s">
        <v>2291</v>
      </c>
      <c r="I54" s="754" t="s">
        <v>930</v>
      </c>
      <c r="J54" s="759"/>
      <c r="K54" s="754" t="s">
        <v>2390</v>
      </c>
      <c r="L54" s="759"/>
      <c r="M54" s="759"/>
      <c r="N54" s="759"/>
      <c r="O54" s="759"/>
      <c r="P54" s="760"/>
      <c r="Q54" s="759" t="s">
        <v>817</v>
      </c>
      <c r="R54" s="761"/>
      <c r="S54" s="759" t="s">
        <v>879</v>
      </c>
      <c r="T54" s="761"/>
      <c r="U54" s="759"/>
      <c r="V54" s="763" t="s">
        <v>864</v>
      </c>
      <c r="W54" s="763" t="s">
        <v>864</v>
      </c>
      <c r="X54" s="763"/>
      <c r="Y54" s="763"/>
      <c r="Z54" s="764"/>
      <c r="AA54" s="765"/>
      <c r="AB54" s="759"/>
      <c r="AC54" s="766"/>
      <c r="AD54" s="759"/>
      <c r="AE54" s="761"/>
      <c r="AF54" s="761"/>
    </row>
    <row r="55" spans="1:32" s="224" customFormat="1" ht="13.5" customHeight="1">
      <c r="A55" s="791">
        <f t="shared" si="0"/>
        <v>47</v>
      </c>
      <c r="B55" s="781"/>
      <c r="C55" s="769"/>
      <c r="D55" s="769" t="s">
        <v>2391</v>
      </c>
      <c r="E55" s="769"/>
      <c r="F55" s="769"/>
      <c r="G55" s="769"/>
      <c r="H55" s="759" t="s">
        <v>2291</v>
      </c>
      <c r="I55" s="754" t="s">
        <v>930</v>
      </c>
      <c r="J55" s="759"/>
      <c r="K55" s="754" t="s">
        <v>2392</v>
      </c>
      <c r="L55" s="759"/>
      <c r="M55" s="759"/>
      <c r="N55" s="759"/>
      <c r="O55" s="759"/>
      <c r="P55" s="760"/>
      <c r="Q55" s="759" t="s">
        <v>820</v>
      </c>
      <c r="R55" s="761"/>
      <c r="S55" s="759" t="s">
        <v>879</v>
      </c>
      <c r="T55" s="761"/>
      <c r="U55" s="759"/>
      <c r="V55" s="763" t="s">
        <v>864</v>
      </c>
      <c r="W55" s="763" t="s">
        <v>864</v>
      </c>
      <c r="X55" s="763"/>
      <c r="Y55" s="763"/>
      <c r="Z55" s="764"/>
      <c r="AA55" s="765"/>
      <c r="AB55" s="759"/>
      <c r="AC55" s="766"/>
      <c r="AD55" s="759"/>
      <c r="AE55" s="761"/>
      <c r="AF55" s="761"/>
    </row>
    <row r="56" spans="1:32" s="224" customFormat="1" ht="13.5" customHeight="1">
      <c r="A56" s="791">
        <f t="shared" si="0"/>
        <v>48</v>
      </c>
      <c r="B56" s="781"/>
      <c r="C56" s="769"/>
      <c r="D56" s="769" t="s">
        <v>2393</v>
      </c>
      <c r="E56" s="769"/>
      <c r="F56" s="769"/>
      <c r="G56" s="769"/>
      <c r="H56" s="759" t="s">
        <v>2291</v>
      </c>
      <c r="I56" s="754" t="s">
        <v>930</v>
      </c>
      <c r="J56" s="759"/>
      <c r="K56" s="754" t="s">
        <v>2394</v>
      </c>
      <c r="L56" s="759"/>
      <c r="M56" s="759"/>
      <c r="N56" s="759"/>
      <c r="O56" s="759"/>
      <c r="P56" s="760"/>
      <c r="Q56" s="759" t="s">
        <v>820</v>
      </c>
      <c r="R56" s="761"/>
      <c r="S56" s="759" t="s">
        <v>879</v>
      </c>
      <c r="T56" s="761"/>
      <c r="U56" s="759"/>
      <c r="V56" s="763" t="s">
        <v>864</v>
      </c>
      <c r="W56" s="763" t="s">
        <v>864</v>
      </c>
      <c r="X56" s="763"/>
      <c r="Y56" s="763"/>
      <c r="Z56" s="764"/>
      <c r="AA56" s="765"/>
      <c r="AB56" s="759"/>
      <c r="AC56" s="766"/>
      <c r="AD56" s="759"/>
      <c r="AE56" s="761"/>
      <c r="AF56" s="761"/>
    </row>
    <row r="57" spans="1:32" s="224" customFormat="1" ht="13.5" customHeight="1">
      <c r="A57" s="791">
        <f t="shared" si="0"/>
        <v>49</v>
      </c>
      <c r="B57" s="781" t="s">
        <v>2395</v>
      </c>
      <c r="C57" s="783"/>
      <c r="D57" s="783"/>
      <c r="E57" s="778"/>
      <c r="F57" s="778"/>
      <c r="G57" s="778"/>
      <c r="H57" s="757"/>
      <c r="I57" s="779"/>
      <c r="J57" s="759"/>
      <c r="K57" s="754" t="s">
        <v>1559</v>
      </c>
      <c r="L57" s="759"/>
      <c r="M57" s="759"/>
      <c r="N57" s="759"/>
      <c r="O57" s="759"/>
      <c r="P57" s="760"/>
      <c r="Q57" s="759" t="s">
        <v>820</v>
      </c>
      <c r="R57" s="761" t="s">
        <v>864</v>
      </c>
      <c r="S57" s="762" t="s">
        <v>1559</v>
      </c>
      <c r="T57" s="761"/>
      <c r="U57" s="759"/>
      <c r="V57" s="763" t="s">
        <v>864</v>
      </c>
      <c r="W57" s="763" t="s">
        <v>864</v>
      </c>
      <c r="X57" s="763"/>
      <c r="Y57" s="763"/>
      <c r="Z57" s="764"/>
      <c r="AA57" s="765"/>
      <c r="AB57" s="759"/>
      <c r="AC57" s="766"/>
      <c r="AD57" s="759"/>
      <c r="AE57" s="761"/>
      <c r="AF57" s="761"/>
    </row>
    <row r="58" spans="1:32" s="224" customFormat="1" ht="13.5" customHeight="1">
      <c r="A58" s="791">
        <f t="shared" si="0"/>
        <v>50</v>
      </c>
      <c r="B58" s="781"/>
      <c r="C58" s="771" t="s">
        <v>1685</v>
      </c>
      <c r="D58" s="771"/>
      <c r="E58" s="769"/>
      <c r="F58" s="769"/>
      <c r="G58" s="769"/>
      <c r="H58" s="759" t="s">
        <v>2396</v>
      </c>
      <c r="I58" s="754" t="s">
        <v>2397</v>
      </c>
      <c r="J58" s="759"/>
      <c r="K58" s="754" t="s">
        <v>970</v>
      </c>
      <c r="L58" s="759"/>
      <c r="M58" s="759"/>
      <c r="N58" s="759"/>
      <c r="O58" s="759"/>
      <c r="P58" s="760"/>
      <c r="Q58" s="759" t="s">
        <v>820</v>
      </c>
      <c r="R58" s="761"/>
      <c r="S58" s="759" t="s">
        <v>863</v>
      </c>
      <c r="T58" s="761"/>
      <c r="U58" s="759"/>
      <c r="V58" s="763" t="s">
        <v>864</v>
      </c>
      <c r="W58" s="763" t="s">
        <v>864</v>
      </c>
      <c r="X58" s="763"/>
      <c r="Y58" s="763"/>
      <c r="Z58" s="764"/>
      <c r="AA58" s="765"/>
      <c r="AB58" s="759"/>
      <c r="AC58" s="766"/>
      <c r="AD58" s="759"/>
      <c r="AE58" s="761"/>
      <c r="AF58" s="761"/>
    </row>
    <row r="59" spans="1:32" s="224" customFormat="1" ht="13.5" customHeight="1">
      <c r="A59" s="791">
        <f t="shared" si="0"/>
        <v>51</v>
      </c>
      <c r="B59" s="781"/>
      <c r="C59" s="770" t="s">
        <v>1577</v>
      </c>
      <c r="D59" s="778"/>
      <c r="E59" s="778"/>
      <c r="F59" s="778"/>
      <c r="G59" s="778"/>
      <c r="H59" s="757"/>
      <c r="I59" s="779"/>
      <c r="J59" s="759"/>
      <c r="K59" s="754" t="s">
        <v>1578</v>
      </c>
      <c r="L59" s="759"/>
      <c r="M59" s="759"/>
      <c r="N59" s="759"/>
      <c r="O59" s="759"/>
      <c r="P59" s="760"/>
      <c r="Q59" s="759" t="s">
        <v>817</v>
      </c>
      <c r="R59" s="761" t="s">
        <v>864</v>
      </c>
      <c r="S59" s="762" t="s">
        <v>1578</v>
      </c>
      <c r="T59" s="761"/>
      <c r="U59" s="759"/>
      <c r="V59" s="763" t="s">
        <v>864</v>
      </c>
      <c r="W59" s="763" t="s">
        <v>864</v>
      </c>
      <c r="X59" s="763"/>
      <c r="Y59" s="763"/>
      <c r="Z59" s="764"/>
      <c r="AA59" s="765"/>
      <c r="AB59" s="759"/>
      <c r="AC59" s="766"/>
      <c r="AD59" s="759"/>
      <c r="AE59" s="761"/>
      <c r="AF59" s="761"/>
    </row>
    <row r="60" spans="1:32" s="224" customFormat="1" ht="13.5" customHeight="1">
      <c r="A60" s="791">
        <f t="shared" si="0"/>
        <v>52</v>
      </c>
      <c r="B60" s="781"/>
      <c r="C60" s="769"/>
      <c r="D60" s="769" t="s">
        <v>2398</v>
      </c>
      <c r="E60" s="769"/>
      <c r="F60" s="769"/>
      <c r="G60" s="769"/>
      <c r="H60" s="759" t="s">
        <v>2399</v>
      </c>
      <c r="I60" s="754" t="s">
        <v>1282</v>
      </c>
      <c r="J60" s="759"/>
      <c r="K60" s="754" t="s">
        <v>2400</v>
      </c>
      <c r="L60" s="759"/>
      <c r="M60" s="759"/>
      <c r="N60" s="759"/>
      <c r="O60" s="759"/>
      <c r="P60" s="760"/>
      <c r="Q60" s="759" t="s">
        <v>820</v>
      </c>
      <c r="R60" s="761"/>
      <c r="S60" s="759" t="s">
        <v>863</v>
      </c>
      <c r="T60" s="761" t="s">
        <v>864</v>
      </c>
      <c r="U60" s="759"/>
      <c r="V60" s="763" t="s">
        <v>864</v>
      </c>
      <c r="W60" s="763" t="s">
        <v>864</v>
      </c>
      <c r="X60" s="763"/>
      <c r="Y60" s="763"/>
      <c r="Z60" s="764"/>
      <c r="AA60" s="765"/>
      <c r="AB60" s="759"/>
      <c r="AC60" s="766"/>
      <c r="AD60" s="759"/>
      <c r="AE60" s="761"/>
      <c r="AF60" s="761"/>
    </row>
    <row r="61" spans="1:32" s="224" customFormat="1" ht="13.5" customHeight="1">
      <c r="A61" s="791">
        <f t="shared" si="0"/>
        <v>53</v>
      </c>
      <c r="B61" s="781"/>
      <c r="C61" s="769"/>
      <c r="D61" s="769" t="s">
        <v>2401</v>
      </c>
      <c r="E61" s="769"/>
      <c r="F61" s="769"/>
      <c r="G61" s="769"/>
      <c r="H61" s="759" t="s">
        <v>2402</v>
      </c>
      <c r="I61" s="754"/>
      <c r="J61" s="759"/>
      <c r="K61" s="754" t="s">
        <v>2403</v>
      </c>
      <c r="L61" s="759"/>
      <c r="M61" s="759"/>
      <c r="N61" s="759"/>
      <c r="O61" s="759"/>
      <c r="P61" s="760"/>
      <c r="Q61" s="759" t="s">
        <v>820</v>
      </c>
      <c r="R61" s="761"/>
      <c r="S61" s="759" t="s">
        <v>863</v>
      </c>
      <c r="T61" s="761"/>
      <c r="U61" s="759"/>
      <c r="V61" s="763" t="s">
        <v>864</v>
      </c>
      <c r="W61" s="763" t="s">
        <v>864</v>
      </c>
      <c r="X61" s="763"/>
      <c r="Y61" s="763"/>
      <c r="Z61" s="764"/>
      <c r="AA61" s="765"/>
      <c r="AB61" s="759"/>
      <c r="AC61" s="766"/>
      <c r="AD61" s="759"/>
      <c r="AE61" s="761"/>
      <c r="AF61" s="761"/>
    </row>
    <row r="62" spans="1:32" s="224" customFormat="1" ht="13.5" customHeight="1">
      <c r="A62" s="791">
        <f t="shared" si="0"/>
        <v>54</v>
      </c>
      <c r="B62" s="781"/>
      <c r="C62" s="769"/>
      <c r="D62" s="769" t="s">
        <v>2404</v>
      </c>
      <c r="E62" s="769"/>
      <c r="F62" s="769"/>
      <c r="G62" s="769"/>
      <c r="H62" s="759" t="s">
        <v>2405</v>
      </c>
      <c r="I62" s="754"/>
      <c r="J62" s="759"/>
      <c r="K62" s="754" t="s">
        <v>2406</v>
      </c>
      <c r="L62" s="759"/>
      <c r="M62" s="759"/>
      <c r="N62" s="759"/>
      <c r="O62" s="759"/>
      <c r="P62" s="760"/>
      <c r="Q62" s="759" t="s">
        <v>820</v>
      </c>
      <c r="R62" s="761"/>
      <c r="S62" s="759" t="s">
        <v>863</v>
      </c>
      <c r="T62" s="761" t="s">
        <v>864</v>
      </c>
      <c r="U62" s="759"/>
      <c r="V62" s="763" t="s">
        <v>864</v>
      </c>
      <c r="W62" s="763" t="s">
        <v>864</v>
      </c>
      <c r="X62" s="763"/>
      <c r="Y62" s="763"/>
      <c r="Z62" s="764"/>
      <c r="AA62" s="765"/>
      <c r="AB62" s="759"/>
      <c r="AC62" s="766"/>
      <c r="AD62" s="759"/>
      <c r="AE62" s="761"/>
      <c r="AF62" s="761"/>
    </row>
    <row r="63" spans="1:32" s="224" customFormat="1" ht="13.5" customHeight="1">
      <c r="A63" s="791">
        <f t="shared" si="0"/>
        <v>55</v>
      </c>
      <c r="B63" s="770"/>
      <c r="C63" s="769"/>
      <c r="D63" s="769" t="s">
        <v>2407</v>
      </c>
      <c r="E63" s="769"/>
      <c r="F63" s="769"/>
      <c r="G63" s="769"/>
      <c r="H63" s="769" t="s">
        <v>2408</v>
      </c>
      <c r="I63" s="754"/>
      <c r="J63" s="759"/>
      <c r="K63" s="754" t="s">
        <v>2409</v>
      </c>
      <c r="L63" s="759"/>
      <c r="M63" s="759"/>
      <c r="N63" s="759"/>
      <c r="O63" s="759"/>
      <c r="P63" s="760"/>
      <c r="Q63" s="759" t="s">
        <v>820</v>
      </c>
      <c r="R63" s="761"/>
      <c r="S63" s="759" t="s">
        <v>863</v>
      </c>
      <c r="T63" s="761"/>
      <c r="U63" s="759"/>
      <c r="V63" s="763" t="s">
        <v>864</v>
      </c>
      <c r="W63" s="763" t="s">
        <v>864</v>
      </c>
      <c r="X63" s="763"/>
      <c r="Y63" s="763"/>
      <c r="Z63" s="764"/>
      <c r="AA63" s="765"/>
      <c r="AB63" s="759"/>
      <c r="AC63" s="766"/>
      <c r="AD63" s="759"/>
      <c r="AE63" s="761"/>
      <c r="AF63" s="761"/>
    </row>
    <row r="64" spans="1:32" s="523" customFormat="1" ht="13.5" customHeight="1">
      <c r="A64" s="791">
        <f t="shared" si="0"/>
        <v>56</v>
      </c>
      <c r="B64" s="785"/>
      <c r="C64" s="772"/>
      <c r="D64" s="772" t="s">
        <v>2410</v>
      </c>
      <c r="E64" s="772"/>
      <c r="F64" s="772"/>
      <c r="G64" s="772"/>
      <c r="H64" s="772" t="s">
        <v>2411</v>
      </c>
      <c r="I64" s="774"/>
      <c r="J64" s="773"/>
      <c r="K64" s="774"/>
      <c r="L64" s="773"/>
      <c r="M64" s="773"/>
      <c r="N64" s="773"/>
      <c r="O64" s="773"/>
      <c r="P64" s="775"/>
      <c r="Q64" s="773" t="s">
        <v>820</v>
      </c>
      <c r="R64" s="776"/>
      <c r="S64" s="773" t="s">
        <v>863</v>
      </c>
      <c r="T64" s="776"/>
      <c r="U64" s="773"/>
      <c r="V64" s="763"/>
      <c r="W64" s="763" t="s">
        <v>864</v>
      </c>
      <c r="X64" s="786"/>
      <c r="Y64" s="786"/>
      <c r="Z64" s="787"/>
      <c r="AA64" s="788"/>
      <c r="AB64" s="773"/>
      <c r="AC64" s="789"/>
      <c r="AD64" s="773"/>
      <c r="AE64" s="776"/>
      <c r="AF64" s="776"/>
    </row>
    <row r="65" spans="1:1019" s="523" customFormat="1" ht="13.5" customHeight="1">
      <c r="A65" s="791">
        <f t="shared" si="0"/>
        <v>57</v>
      </c>
      <c r="B65" s="785"/>
      <c r="C65" s="772"/>
      <c r="D65" s="772" t="s">
        <v>2412</v>
      </c>
      <c r="E65" s="772"/>
      <c r="F65" s="772"/>
      <c r="G65" s="772"/>
      <c r="H65" s="772" t="s">
        <v>2413</v>
      </c>
      <c r="I65" s="774"/>
      <c r="J65" s="773"/>
      <c r="K65" s="774" t="s">
        <v>871</v>
      </c>
      <c r="L65" s="773"/>
      <c r="M65" s="773"/>
      <c r="N65" s="773"/>
      <c r="O65" s="773"/>
      <c r="P65" s="775"/>
      <c r="Q65" s="773" t="s">
        <v>820</v>
      </c>
      <c r="R65" s="776"/>
      <c r="S65" s="773" t="s">
        <v>863</v>
      </c>
      <c r="T65" s="776"/>
      <c r="U65" s="773"/>
      <c r="V65" s="763"/>
      <c r="W65" s="763" t="s">
        <v>864</v>
      </c>
      <c r="X65" s="786"/>
      <c r="Y65" s="786"/>
      <c r="Z65" s="787"/>
      <c r="AA65" s="788"/>
      <c r="AB65" s="773"/>
      <c r="AC65" s="789"/>
      <c r="AD65" s="773"/>
      <c r="AE65" s="776"/>
      <c r="AF65" s="776"/>
    </row>
    <row r="66" spans="1:1019" s="224" customFormat="1" ht="13.5" customHeight="1">
      <c r="A66" s="791">
        <f t="shared" si="0"/>
        <v>58</v>
      </c>
      <c r="B66" s="770"/>
      <c r="C66" s="770" t="s">
        <v>2414</v>
      </c>
      <c r="D66" s="783"/>
      <c r="E66" s="778"/>
      <c r="F66" s="778"/>
      <c r="G66" s="778"/>
      <c r="H66" s="757"/>
      <c r="I66" s="779"/>
      <c r="J66" s="759"/>
      <c r="K66" s="754" t="s">
        <v>1545</v>
      </c>
      <c r="L66" s="759"/>
      <c r="M66" s="759"/>
      <c r="N66" s="759"/>
      <c r="O66" s="759"/>
      <c r="P66" s="760"/>
      <c r="Q66" s="759" t="s">
        <v>817</v>
      </c>
      <c r="R66" s="761" t="s">
        <v>864</v>
      </c>
      <c r="S66" s="762" t="s">
        <v>1545</v>
      </c>
      <c r="T66" s="761"/>
      <c r="U66" s="759"/>
      <c r="V66" s="763" t="s">
        <v>864</v>
      </c>
      <c r="W66" s="763" t="s">
        <v>864</v>
      </c>
      <c r="X66" s="763"/>
      <c r="Y66" s="763"/>
      <c r="Z66" s="764"/>
      <c r="AA66" s="765"/>
      <c r="AB66" s="759"/>
      <c r="AC66" s="766"/>
      <c r="AD66" s="759"/>
      <c r="AE66" s="761"/>
      <c r="AF66" s="761"/>
    </row>
    <row r="67" spans="1:1019" s="224" customFormat="1" ht="13.5" customHeight="1">
      <c r="A67" s="791">
        <f t="shared" si="0"/>
        <v>59</v>
      </c>
      <c r="B67" s="770"/>
      <c r="C67" s="770"/>
      <c r="D67" s="771" t="s">
        <v>2415</v>
      </c>
      <c r="E67" s="769"/>
      <c r="F67" s="769"/>
      <c r="G67" s="769"/>
      <c r="H67" s="759" t="s">
        <v>2416</v>
      </c>
      <c r="I67" s="754" t="s">
        <v>2417</v>
      </c>
      <c r="J67" s="759"/>
      <c r="K67" s="754" t="s">
        <v>2418</v>
      </c>
      <c r="L67" s="759"/>
      <c r="M67" s="759"/>
      <c r="N67" s="759"/>
      <c r="O67" s="759"/>
      <c r="P67" s="760"/>
      <c r="Q67" s="759" t="s">
        <v>820</v>
      </c>
      <c r="R67" s="761"/>
      <c r="S67" s="759" t="s">
        <v>863</v>
      </c>
      <c r="T67" s="761" t="s">
        <v>864</v>
      </c>
      <c r="U67" s="759"/>
      <c r="V67" s="763" t="s">
        <v>864</v>
      </c>
      <c r="W67" s="763" t="s">
        <v>864</v>
      </c>
      <c r="X67" s="763"/>
      <c r="Y67" s="763"/>
      <c r="Z67" s="764"/>
      <c r="AA67" s="765"/>
      <c r="AB67" s="759"/>
      <c r="AC67" s="766"/>
      <c r="AD67" s="759"/>
      <c r="AE67" s="761"/>
      <c r="AF67" s="761"/>
    </row>
    <row r="68" spans="1:1019" s="224" customFormat="1" ht="13.5" customHeight="1">
      <c r="A68" s="791">
        <f t="shared" si="0"/>
        <v>60</v>
      </c>
      <c r="B68" s="770"/>
      <c r="C68" s="770"/>
      <c r="D68" s="771" t="s">
        <v>2419</v>
      </c>
      <c r="E68" s="769"/>
      <c r="F68" s="769"/>
      <c r="G68" s="769"/>
      <c r="H68" s="759" t="s">
        <v>2420</v>
      </c>
      <c r="I68" s="754" t="s">
        <v>1676</v>
      </c>
      <c r="J68" s="759"/>
      <c r="K68" s="754" t="s">
        <v>1677</v>
      </c>
      <c r="L68" s="759"/>
      <c r="M68" s="759"/>
      <c r="N68" s="759"/>
      <c r="O68" s="759"/>
      <c r="P68" s="760"/>
      <c r="Q68" s="759" t="s">
        <v>820</v>
      </c>
      <c r="R68" s="761"/>
      <c r="S68" s="759" t="s">
        <v>863</v>
      </c>
      <c r="T68" s="761" t="s">
        <v>864</v>
      </c>
      <c r="U68" s="759"/>
      <c r="V68" s="763" t="s">
        <v>864</v>
      </c>
      <c r="W68" s="763" t="s">
        <v>864</v>
      </c>
      <c r="X68" s="763"/>
      <c r="Y68" s="763"/>
      <c r="Z68" s="764"/>
      <c r="AA68" s="765"/>
      <c r="AB68" s="759"/>
      <c r="AC68" s="766"/>
      <c r="AD68" s="759"/>
      <c r="AE68" s="761"/>
      <c r="AF68" s="761"/>
    </row>
    <row r="69" spans="1:1019" s="224" customFormat="1" ht="13.5" customHeight="1">
      <c r="A69" s="791">
        <f t="shared" si="0"/>
        <v>61</v>
      </c>
      <c r="B69" s="770"/>
      <c r="C69" s="770"/>
      <c r="D69" s="771" t="s">
        <v>2421</v>
      </c>
      <c r="E69" s="769"/>
      <c r="F69" s="769"/>
      <c r="G69" s="769"/>
      <c r="H69" s="782" t="s">
        <v>2422</v>
      </c>
      <c r="I69" s="754" t="s">
        <v>2326</v>
      </c>
      <c r="J69" s="759"/>
      <c r="K69" s="754" t="s">
        <v>1575</v>
      </c>
      <c r="L69" s="759"/>
      <c r="M69" s="759"/>
      <c r="N69" s="759"/>
      <c r="O69" s="759"/>
      <c r="P69" s="760"/>
      <c r="Q69" s="759" t="s">
        <v>820</v>
      </c>
      <c r="R69" s="761"/>
      <c r="S69" s="759" t="s">
        <v>863</v>
      </c>
      <c r="T69" s="761" t="s">
        <v>864</v>
      </c>
      <c r="U69" s="759"/>
      <c r="V69" s="763" t="s">
        <v>864</v>
      </c>
      <c r="W69" s="763" t="s">
        <v>864</v>
      </c>
      <c r="X69" s="763"/>
      <c r="Y69" s="763"/>
      <c r="Z69" s="764"/>
      <c r="AA69" s="765"/>
      <c r="AB69" s="759"/>
      <c r="AC69" s="766"/>
      <c r="AD69" s="759"/>
      <c r="AE69" s="761"/>
      <c r="AF69" s="761"/>
    </row>
    <row r="70" spans="1:1019" s="224" customFormat="1" ht="12" customHeight="1">
      <c r="A70" s="225">
        <f>SUBTOTAL(103,createCase2912[ID])</f>
        <v>61</v>
      </c>
      <c r="C70" s="225">
        <f>SUBTOTAL(103,createCase2912[Donnée (Niveau 2)])</f>
        <v>26</v>
      </c>
      <c r="D70" s="225">
        <f>SUBTOTAL(103,createCase2912[Donnée (Niveau 3)])</f>
        <v>28</v>
      </c>
      <c r="E70" s="225">
        <f>SUBTOTAL(103,createCase2912[Donnée (Niveau 4)])</f>
        <v>2</v>
      </c>
      <c r="F70" s="225">
        <f>SUBTOTAL(103,createCase2912[Donnée (Niveau 5)])</f>
        <v>0</v>
      </c>
      <c r="G70" s="225">
        <f>SUBTOTAL(103,createCase2912[Donnée (Niveau 6)])</f>
        <v>0</v>
      </c>
      <c r="H70" s="225">
        <f>SUBTOTAL(103,createCase2912[Description])</f>
        <v>46</v>
      </c>
      <c r="I70" s="225">
        <f>SUBTOTAL(103,createCase2912[Exemples])</f>
        <v>35</v>
      </c>
      <c r="J70" s="225">
        <f>SUBTOTAL(103,createCase2912[Balise NexSIS])</f>
        <v>0</v>
      </c>
      <c r="K70" s="239">
        <f>SUBTOTAL(103,createCase2912[Nouvelle balise])</f>
        <v>58</v>
      </c>
      <c r="L70" s="225">
        <f>SUBTOTAL(103,createCase2912[Nantes - balise])</f>
        <v>0</v>
      </c>
      <c r="M70" s="225">
        <f>SUBTOTAL(103,createCase2912[Nantes - description])</f>
        <v>0</v>
      </c>
      <c r="N70" s="225">
        <f>SUBTOTAL(103,createCase2912[GT399])</f>
        <v>0</v>
      </c>
      <c r="O70" s="225">
        <f>SUBTOTAL(103,createCase2912[GT399 description])</f>
        <v>0</v>
      </c>
      <c r="P70" s="234">
        <f>SUBTOTAL(103,createCase2912[Priorisation])</f>
        <v>0</v>
      </c>
      <c r="Q70" s="225"/>
      <c r="R70" s="274">
        <f>SUBTOTAL(103,createCase2912[Objet])</f>
        <v>15</v>
      </c>
      <c r="S70" s="225">
        <f>SUBTOTAL(103,createCase2912[Format (ou type)])</f>
        <v>61</v>
      </c>
      <c r="T70" s="274"/>
      <c r="U70" s="225"/>
      <c r="V70" s="225"/>
      <c r="W70" s="225"/>
      <c r="X70" s="225"/>
      <c r="Y70" s="225"/>
      <c r="AA70" s="271">
        <f>SUBTOTAL(103,createCase2912[Commentaire Hub Santé])</f>
        <v>0</v>
      </c>
      <c r="AB70" s="225">
        <f>SUBTOTAL(103,createCase2912[Commentaire Philippe Dreyfus])</f>
        <v>0</v>
      </c>
      <c r="AC70" s="239"/>
      <c r="AD70" s="225">
        <f>SUBTOTAL(103,createCase2912[Commentaire Yann Penverne])</f>
        <v>0</v>
      </c>
      <c r="AE70" s="225">
        <f>SUBTOTAL(103,createCase2912[NexSIS])-COUNTIFS(createCase2912[NexSIS],"=X")</f>
        <v>0</v>
      </c>
      <c r="AF70" s="225">
        <f>SUBTOTAL(103,createCase2912[Métier])-COUNTIFS(createCase2912[Métier],"=X")</f>
        <v>0</v>
      </c>
    </row>
    <row r="71" spans="1:1019" s="128" customFormat="1" ht="12" customHeight="1">
      <c r="A71" s="3"/>
      <c r="B71" s="3"/>
      <c r="C71" s="131"/>
      <c r="D71" s="131"/>
      <c r="E71" s="131"/>
      <c r="F71" s="131"/>
      <c r="G71" s="5"/>
      <c r="H71" s="155"/>
      <c r="I71" s="225"/>
      <c r="J71" s="5"/>
      <c r="K71" s="155"/>
      <c r="L71" s="5"/>
      <c r="M71" s="5"/>
      <c r="N71" s="5"/>
      <c r="O71" s="5"/>
      <c r="P71" s="188"/>
      <c r="Q71" s="5"/>
      <c r="R71" s="56"/>
      <c r="S71" s="5"/>
      <c r="T71" s="56"/>
      <c r="U71" s="56"/>
      <c r="V71" s="56"/>
      <c r="W71" s="56"/>
      <c r="X71" s="56"/>
      <c r="Y71" s="56"/>
      <c r="Z71"/>
      <c r="AA71" s="178"/>
      <c r="AB71" s="5"/>
      <c r="AC71" s="159"/>
      <c r="AD71" s="56"/>
      <c r="AF71" s="56"/>
      <c r="AMC71"/>
      <c r="AMD71"/>
      <c r="AME71"/>
    </row>
    <row r="72" spans="1:1019" s="128" customFormat="1" ht="12" customHeight="1">
      <c r="A72" s="129"/>
      <c r="B72" s="129"/>
      <c r="C72" s="129"/>
      <c r="D72" s="129"/>
      <c r="E72" s="129"/>
      <c r="F72" s="129"/>
      <c r="G72" s="96"/>
      <c r="H72" s="96"/>
      <c r="I72" s="225"/>
      <c r="J72" s="96"/>
      <c r="K72" s="159"/>
      <c r="L72" s="96"/>
      <c r="M72" s="96"/>
      <c r="N72" s="96"/>
      <c r="O72" s="96"/>
      <c r="P72" s="173"/>
      <c r="Q72" s="96"/>
      <c r="R72" s="277"/>
      <c r="S72" s="96"/>
      <c r="T72" s="277"/>
      <c r="U72" s="96"/>
      <c r="V72" s="96"/>
      <c r="W72" s="96"/>
      <c r="X72" s="96"/>
      <c r="Y72" s="96"/>
      <c r="Z72"/>
      <c r="AA72" s="179"/>
      <c r="AB72" s="96"/>
      <c r="AC72" s="159"/>
      <c r="AD72" s="96"/>
      <c r="AF72" s="96"/>
      <c r="AMC72"/>
      <c r="AMD72"/>
      <c r="AME72"/>
    </row>
    <row r="73" spans="1:1019" s="128" customFormat="1" ht="12" customHeight="1">
      <c r="I73" s="224"/>
      <c r="P73" s="174"/>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ht="12" customHeight="1">
      <c r="G77" s="128"/>
      <c r="H77" s="128"/>
      <c r="I77" s="224"/>
      <c r="J77" s="128"/>
      <c r="K77" s="128"/>
      <c r="L77" s="128"/>
      <c r="M77" s="128"/>
      <c r="N77" s="128"/>
      <c r="O77" s="128"/>
      <c r="P77" s="174"/>
      <c r="Q77" s="128"/>
    </row>
    <row r="78" spans="1:1019" s="117" customFormat="1" ht="12" customHeight="1">
      <c r="A78" s="128"/>
      <c r="B78" s="128"/>
      <c r="C78" s="128"/>
      <c r="D78" s="128"/>
      <c r="E78" s="128"/>
      <c r="F78" s="128"/>
      <c r="G78" s="96"/>
      <c r="H78" s="96"/>
      <c r="I78" s="225"/>
      <c r="J78" s="96"/>
      <c r="K78" s="159"/>
      <c r="L78" s="96"/>
      <c r="M78" s="96"/>
      <c r="N78" s="96"/>
      <c r="O78" s="96"/>
      <c r="P78" s="173"/>
      <c r="Q78" s="96"/>
      <c r="R78" s="277"/>
      <c r="S78" s="96"/>
      <c r="T78" s="277"/>
      <c r="U78" s="96"/>
      <c r="V78" s="96"/>
      <c r="W78" s="96"/>
      <c r="X78" s="96"/>
      <c r="Y78" s="96"/>
      <c r="Z78"/>
      <c r="AA78" s="179"/>
      <c r="AB78" s="96"/>
      <c r="AC78" s="161"/>
      <c r="AD78" s="96"/>
      <c r="AF78" s="96"/>
      <c r="AMD78"/>
    </row>
    <row r="79" spans="1:1019" ht="12" customHeight="1">
      <c r="A79" s="117"/>
      <c r="B79" s="117"/>
      <c r="C79" s="117"/>
      <c r="D79" s="117"/>
      <c r="E79" s="117"/>
      <c r="F79" s="117"/>
      <c r="G79" s="117"/>
      <c r="H79" s="117"/>
      <c r="I79" s="251"/>
      <c r="J79" s="117"/>
      <c r="K79" s="117"/>
      <c r="L79" s="117"/>
      <c r="M79" s="117"/>
      <c r="N79" s="117"/>
      <c r="O79" s="117"/>
      <c r="P79" s="189"/>
      <c r="Q79" s="117"/>
    </row>
    <row r="80" spans="1:1019" ht="12" customHeight="1">
      <c r="R80" s="125"/>
      <c r="S80" s="112"/>
      <c r="T80" s="125"/>
      <c r="U80" s="112"/>
      <c r="V80" s="112"/>
      <c r="W80" s="112"/>
      <c r="X80" s="112"/>
      <c r="Y80" s="112"/>
      <c r="AA80" s="180"/>
      <c r="AB80" s="112"/>
      <c r="AD80" s="112"/>
      <c r="AF80" s="112"/>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29"/>
      <c r="B100" s="129"/>
      <c r="C100" s="129"/>
      <c r="D100" s="129"/>
      <c r="E100" s="129"/>
      <c r="F100" s="129"/>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s="117" customFormat="1" ht="12" customHeight="1">
      <c r="A107" s="129"/>
      <c r="B107" s="129"/>
      <c r="C107" s="129"/>
      <c r="D107" s="129"/>
      <c r="E107" s="129"/>
      <c r="F107" s="129"/>
      <c r="G107" s="96"/>
      <c r="H107" s="96"/>
      <c r="I107" s="225"/>
      <c r="J107" s="96"/>
      <c r="K107" s="159"/>
      <c r="L107" s="96"/>
      <c r="M107" s="96"/>
      <c r="N107" s="96"/>
      <c r="O107" s="96"/>
      <c r="P107" s="173"/>
      <c r="Q107" s="96"/>
      <c r="R107" s="277"/>
      <c r="S107" s="96"/>
      <c r="T107" s="277"/>
      <c r="U107" s="96"/>
      <c r="V107" s="96"/>
      <c r="W107" s="96"/>
      <c r="X107" s="96"/>
      <c r="Y107" s="96"/>
      <c r="Z107"/>
      <c r="AA107" s="179"/>
      <c r="AB107" s="96"/>
      <c r="AC107" s="161"/>
      <c r="AD107" s="96"/>
      <c r="AF107" s="96"/>
      <c r="AMD107"/>
    </row>
    <row r="108" spans="1:1018" s="117" customFormat="1" ht="12" customHeight="1">
      <c r="A108" s="130"/>
      <c r="B108" s="130"/>
      <c r="C108" s="130"/>
      <c r="D108" s="130"/>
      <c r="E108" s="130"/>
      <c r="F108" s="130"/>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23"/>
      <c r="B109" s="123"/>
      <c r="C109" s="123"/>
      <c r="D109" s="123"/>
      <c r="E109" s="123"/>
      <c r="F109" s="123"/>
      <c r="G109" s="112"/>
      <c r="H109" s="112"/>
      <c r="I109" s="276"/>
      <c r="J109" s="112"/>
      <c r="K109" s="161"/>
      <c r="L109" s="112"/>
      <c r="M109" s="112"/>
      <c r="N109" s="112"/>
      <c r="O109" s="112"/>
      <c r="P109" s="190"/>
      <c r="Q109" s="112"/>
      <c r="R109" s="125"/>
      <c r="S109" s="112"/>
      <c r="T109" s="125"/>
      <c r="U109" s="112"/>
      <c r="V109" s="112"/>
      <c r="W109" s="112"/>
      <c r="X109" s="112"/>
      <c r="Y109" s="112"/>
      <c r="Z109"/>
      <c r="AA109" s="180"/>
      <c r="AB109" s="112"/>
      <c r="AC109" s="161"/>
      <c r="AD109" s="112"/>
      <c r="AF109" s="112"/>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AA114" s="180"/>
      <c r="AB114" s="112"/>
      <c r="AD114" s="112"/>
      <c r="AF114" s="112"/>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30"/>
      <c r="B116" s="130"/>
      <c r="C116" s="130"/>
      <c r="D116" s="130"/>
      <c r="E116" s="130"/>
      <c r="F116" s="130"/>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6"/>
      <c r="B119" s="136"/>
      <c r="C119" s="136"/>
      <c r="D119" s="136"/>
      <c r="E119" s="136"/>
      <c r="F119" s="136"/>
    </row>
    <row r="120" spans="1:1018" ht="12" customHeight="1">
      <c r="A120" s="136"/>
      <c r="B120" s="136"/>
      <c r="C120" s="136"/>
      <c r="D120" s="136"/>
      <c r="E120" s="136"/>
      <c r="F120" s="136"/>
    </row>
  </sheetData>
  <mergeCells count="3">
    <mergeCell ref="L7:O7"/>
    <mergeCell ref="V7:Y7"/>
    <mergeCell ref="AE7:AF7"/>
  </mergeCells>
  <phoneticPr fontId="122" type="noConversion"/>
  <conditionalFormatting sqref="A71:F72 A92:F932">
    <cfRule type="expression" dxfId="558" priority="241">
      <formula>OR($AF71="X",$AD71="X")</formula>
    </cfRule>
    <cfRule type="expression" dxfId="557" priority="242">
      <formula>AND($AF71=1,$AD71=1)</formula>
    </cfRule>
    <cfRule type="expression" dxfId="556" priority="243">
      <formula>$AF71=1</formula>
    </cfRule>
    <cfRule type="expression" dxfId="555" priority="244">
      <formula>$AD71=1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1:H72 H92:H932">
    <cfRule type="expression" dxfId="554" priority="240">
      <formula>$Q71="X"</formula>
    </cfRule>
  </conditionalFormatting>
  <conditionalFormatting sqref="J47 Q9:Q6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2423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X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2424</v>
      </c>
      <c r="Y8" s="235" t="s">
        <v>853</v>
      </c>
      <c r="Z8" s="235" t="s">
        <v>854</v>
      </c>
      <c r="AA8" s="236" t="s">
        <v>855</v>
      </c>
      <c r="AB8" s="235" t="s">
        <v>856</v>
      </c>
      <c r="AC8" s="235" t="s">
        <v>857</v>
      </c>
      <c r="AD8" s="237" t="s">
        <v>915</v>
      </c>
    </row>
    <row r="9" spans="1:1014" s="224" customFormat="1" ht="13.5" customHeight="1">
      <c r="A9" s="225">
        <v>1</v>
      </c>
      <c r="B9" s="217" t="s">
        <v>2425</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2426</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2427</v>
      </c>
      <c r="D13" s="241"/>
      <c r="E13" s="241"/>
      <c r="F13" s="241"/>
      <c r="G13" s="241"/>
      <c r="H13" s="669"/>
      <c r="I13" s="667"/>
      <c r="J13" s="669"/>
      <c r="K13" s="667" t="s">
        <v>2428</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2429</v>
      </c>
      <c r="D14" s="241"/>
      <c r="E14" s="241"/>
      <c r="F14" s="241"/>
      <c r="G14" s="241"/>
      <c r="H14" s="669"/>
      <c r="I14" s="667"/>
      <c r="J14" s="669"/>
      <c r="K14" s="667" t="s">
        <v>2430</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2431</v>
      </c>
      <c r="D15" s="241"/>
      <c r="E15" s="241"/>
      <c r="F15" s="241"/>
      <c r="G15" s="241"/>
      <c r="H15" s="669"/>
      <c r="I15" s="667"/>
      <c r="J15" s="669"/>
      <c r="K15" s="667" t="s">
        <v>2432</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2433</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2434</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2435</v>
      </c>
      <c r="I18" s="669" t="s">
        <v>2436</v>
      </c>
      <c r="J18" s="669"/>
      <c r="K18" s="667" t="s">
        <v>2437</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2438</v>
      </c>
      <c r="D19" s="241"/>
      <c r="E19" s="241"/>
      <c r="F19" s="241"/>
      <c r="G19" s="241"/>
      <c r="H19" s="669"/>
      <c r="I19" s="669" t="s">
        <v>2439</v>
      </c>
      <c r="J19" s="669"/>
      <c r="K19" s="667" t="s">
        <v>2440</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2441</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2442</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2443</v>
      </c>
      <c r="D23" s="241"/>
      <c r="E23" s="241"/>
      <c r="F23" s="241"/>
      <c r="G23" s="241"/>
      <c r="H23" s="669" t="s">
        <v>2444</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2333</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2445</v>
      </c>
      <c r="D25" s="241"/>
      <c r="E25" s="241"/>
      <c r="F25" s="241"/>
      <c r="G25" s="241"/>
      <c r="H25" s="669" t="s">
        <v>2446</v>
      </c>
      <c r="I25" s="667" t="s">
        <v>1282</v>
      </c>
      <c r="J25" s="669"/>
      <c r="K25" s="667" t="s">
        <v>2447</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2339</v>
      </c>
      <c r="D26" s="519"/>
      <c r="E26" s="519"/>
      <c r="F26" s="519"/>
      <c r="G26" s="519"/>
      <c r="H26" s="712"/>
      <c r="I26" s="713"/>
      <c r="J26" s="712"/>
      <c r="K26" s="667" t="s">
        <v>2340</v>
      </c>
      <c r="L26" s="669"/>
      <c r="M26" s="669"/>
      <c r="N26" s="669"/>
      <c r="O26" s="669"/>
      <c r="P26" s="670"/>
      <c r="Q26" s="669" t="s">
        <v>817</v>
      </c>
      <c r="R26" s="671" t="s">
        <v>864</v>
      </c>
      <c r="S26" s="378" t="s">
        <v>2340</v>
      </c>
      <c r="T26" s="671"/>
      <c r="U26" s="669"/>
      <c r="V26" s="668"/>
      <c r="W26" s="668" t="s">
        <v>864</v>
      </c>
      <c r="X26" s="668"/>
      <c r="Y26" s="672"/>
      <c r="Z26" s="669"/>
      <c r="AA26" s="673"/>
      <c r="AB26" s="669"/>
      <c r="AC26" s="671"/>
      <c r="AD26" s="671"/>
    </row>
    <row r="27" spans="1:30" s="224" customFormat="1" ht="13.5" customHeight="1">
      <c r="A27" s="225">
        <v>19</v>
      </c>
      <c r="B27" s="216"/>
      <c r="C27" s="678"/>
      <c r="D27" s="241" t="s">
        <v>2341</v>
      </c>
      <c r="E27" s="241"/>
      <c r="F27" s="241"/>
      <c r="G27" s="241"/>
      <c r="H27" s="669" t="s">
        <v>2342</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2344</v>
      </c>
      <c r="J28" s="669"/>
      <c r="K28" s="667" t="s">
        <v>2343</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2347</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2448</v>
      </c>
      <c r="C41" s="520"/>
      <c r="D41" s="519"/>
      <c r="E41" s="519"/>
      <c r="F41" s="519"/>
      <c r="G41" s="519"/>
      <c r="H41" s="712"/>
      <c r="I41" s="713"/>
      <c r="J41" s="712"/>
      <c r="K41" s="667" t="s">
        <v>2449</v>
      </c>
      <c r="L41" s="669"/>
      <c r="M41" s="669"/>
      <c r="N41" s="669"/>
      <c r="O41" s="669"/>
      <c r="P41" s="670"/>
      <c r="Q41" s="669" t="s">
        <v>820</v>
      </c>
      <c r="R41" s="671" t="s">
        <v>864</v>
      </c>
      <c r="S41" s="378" t="s">
        <v>2449</v>
      </c>
      <c r="T41" s="671"/>
      <c r="U41" s="669"/>
      <c r="V41" s="668" t="s">
        <v>2450</v>
      </c>
      <c r="W41" s="668" t="s">
        <v>864</v>
      </c>
      <c r="X41" s="668"/>
      <c r="Y41" s="672"/>
      <c r="Z41" s="669"/>
      <c r="AA41" s="673"/>
      <c r="AB41" s="669"/>
      <c r="AC41" s="671"/>
      <c r="AD41" s="671"/>
    </row>
    <row r="42" spans="1:30" ht="15" customHeight="1">
      <c r="A42" s="225">
        <v>34</v>
      </c>
      <c r="B42" s="217"/>
      <c r="C42" s="262" t="s">
        <v>2451</v>
      </c>
      <c r="D42" s="520"/>
      <c r="E42" s="519"/>
      <c r="F42" s="519"/>
      <c r="G42" s="519"/>
      <c r="H42" s="712"/>
      <c r="I42" s="713"/>
      <c r="J42" s="712"/>
      <c r="K42" s="667" t="s">
        <v>2452</v>
      </c>
      <c r="L42" s="669"/>
      <c r="M42" s="669"/>
      <c r="N42" s="669"/>
      <c r="O42" s="669"/>
      <c r="P42" s="670"/>
      <c r="Q42" s="669" t="s">
        <v>817</v>
      </c>
      <c r="R42" s="671" t="s">
        <v>864</v>
      </c>
      <c r="S42" s="378" t="s">
        <v>2453</v>
      </c>
      <c r="T42" s="671"/>
      <c r="U42" s="669"/>
      <c r="V42" s="668" t="s">
        <v>2450</v>
      </c>
      <c r="W42" s="668" t="s">
        <v>864</v>
      </c>
      <c r="X42" s="668"/>
      <c r="Y42" s="672"/>
      <c r="Z42" s="669"/>
      <c r="AA42" s="673"/>
      <c r="AB42" s="669"/>
      <c r="AC42" s="671"/>
      <c r="AD42" s="671"/>
    </row>
    <row r="43" spans="1:30" ht="15" customHeight="1">
      <c r="A43" s="225">
        <v>35</v>
      </c>
      <c r="B43" s="217"/>
      <c r="C43" s="219"/>
      <c r="D43" s="219" t="s">
        <v>1534</v>
      </c>
      <c r="E43" s="241"/>
      <c r="F43" s="241"/>
      <c r="G43" s="241"/>
      <c r="H43" s="669" t="s">
        <v>2454</v>
      </c>
      <c r="I43" s="667"/>
      <c r="J43" s="669"/>
      <c r="K43" s="667" t="s">
        <v>1536</v>
      </c>
      <c r="L43" s="669"/>
      <c r="M43" s="669"/>
      <c r="N43" s="669"/>
      <c r="O43" s="669"/>
      <c r="P43" s="670"/>
      <c r="Q43" s="669" t="s">
        <v>817</v>
      </c>
      <c r="R43" s="671"/>
      <c r="S43" s="669" t="s">
        <v>863</v>
      </c>
      <c r="T43" s="671"/>
      <c r="U43" s="669"/>
      <c r="V43" s="668" t="s">
        <v>2450</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2450</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2450</v>
      </c>
      <c r="W45" s="668" t="s">
        <v>864</v>
      </c>
      <c r="X45" s="668"/>
      <c r="Y45" s="672"/>
      <c r="Z45" s="669"/>
      <c r="AA45" s="673"/>
      <c r="AB45" s="669"/>
      <c r="AC45" s="671"/>
      <c r="AD45" s="671"/>
    </row>
    <row r="46" spans="1:30" ht="15" customHeight="1">
      <c r="A46" s="225">
        <v>38</v>
      </c>
      <c r="B46" s="217"/>
      <c r="C46" s="219"/>
      <c r="D46" s="241" t="s">
        <v>2455</v>
      </c>
      <c r="E46" s="241"/>
      <c r="F46" s="241"/>
      <c r="G46" s="241"/>
      <c r="H46" s="669" t="s">
        <v>2456</v>
      </c>
      <c r="I46" s="667"/>
      <c r="J46" s="669"/>
      <c r="K46" s="667" t="s">
        <v>2457</v>
      </c>
      <c r="L46" s="669"/>
      <c r="M46" s="669"/>
      <c r="N46" s="669"/>
      <c r="O46" s="669"/>
      <c r="P46" s="670"/>
      <c r="Q46" s="669" t="s">
        <v>817</v>
      </c>
      <c r="R46" s="671"/>
      <c r="S46" s="669" t="s">
        <v>863</v>
      </c>
      <c r="T46" s="671"/>
      <c r="U46" s="669"/>
      <c r="V46" s="668" t="s">
        <v>2450</v>
      </c>
      <c r="W46" s="668" t="s">
        <v>864</v>
      </c>
      <c r="X46" s="668"/>
      <c r="Y46" s="672"/>
      <c r="Z46" s="669"/>
      <c r="AA46" s="673"/>
      <c r="AB46" s="669"/>
      <c r="AC46" s="671"/>
      <c r="AD46" s="671"/>
    </row>
    <row r="47" spans="1:30" ht="15" customHeight="1">
      <c r="A47" s="225">
        <v>39</v>
      </c>
      <c r="B47" s="217"/>
      <c r="C47" s="262" t="s">
        <v>2458</v>
      </c>
      <c r="D47" s="519"/>
      <c r="E47" s="519"/>
      <c r="F47" s="519"/>
      <c r="G47" s="519"/>
      <c r="H47" s="712"/>
      <c r="I47" s="713"/>
      <c r="J47" s="712"/>
      <c r="K47" s="667" t="s">
        <v>2459</v>
      </c>
      <c r="L47" s="669"/>
      <c r="M47" s="669"/>
      <c r="N47" s="669"/>
      <c r="O47" s="669"/>
      <c r="P47" s="670"/>
      <c r="Q47" s="669" t="s">
        <v>817</v>
      </c>
      <c r="R47" s="671"/>
      <c r="S47" s="378" t="s">
        <v>2459</v>
      </c>
      <c r="T47" s="671"/>
      <c r="U47" s="669"/>
      <c r="V47" s="668" t="s">
        <v>864</v>
      </c>
      <c r="W47" s="668" t="s">
        <v>864</v>
      </c>
      <c r="X47" s="668"/>
      <c r="Y47" s="672"/>
      <c r="Z47" s="669"/>
      <c r="AA47" s="673"/>
      <c r="AB47" s="669"/>
      <c r="AC47" s="671"/>
      <c r="AD47" s="671"/>
    </row>
    <row r="48" spans="1:30" ht="15" customHeight="1">
      <c r="A48" s="225">
        <v>40</v>
      </c>
      <c r="B48" s="217"/>
      <c r="C48" s="219"/>
      <c r="D48" s="219" t="s">
        <v>2460</v>
      </c>
      <c r="E48" s="241"/>
      <c r="F48" s="241"/>
      <c r="G48" s="241"/>
      <c r="H48" s="669" t="s">
        <v>2461</v>
      </c>
      <c r="I48" s="667"/>
      <c r="J48" s="669"/>
      <c r="K48" s="667" t="s">
        <v>2462</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2463</v>
      </c>
      <c r="E49" s="241"/>
      <c r="F49" s="241"/>
      <c r="G49" s="241"/>
      <c r="H49" s="669" t="s">
        <v>2464</v>
      </c>
      <c r="I49" s="667"/>
      <c r="J49" s="669"/>
      <c r="K49" s="667" t="s">
        <v>2465</v>
      </c>
      <c r="L49" s="669"/>
      <c r="M49" s="669"/>
      <c r="N49" s="669"/>
      <c r="O49" s="669"/>
      <c r="P49" s="670"/>
      <c r="Q49" s="669" t="s">
        <v>817</v>
      </c>
      <c r="R49" s="671"/>
      <c r="S49" s="669" t="s">
        <v>2313</v>
      </c>
      <c r="T49" s="671"/>
      <c r="U49" s="669"/>
      <c r="V49" s="668" t="s">
        <v>864</v>
      </c>
      <c r="W49" s="668" t="s">
        <v>864</v>
      </c>
      <c r="X49" s="668"/>
      <c r="Y49" s="672"/>
      <c r="Z49" s="669"/>
      <c r="AA49" s="673"/>
      <c r="AB49" s="669"/>
      <c r="AC49" s="671"/>
      <c r="AD49" s="671"/>
    </row>
    <row r="50" spans="1:30" ht="15" customHeight="1">
      <c r="A50" s="225">
        <v>42</v>
      </c>
      <c r="B50" s="217"/>
      <c r="C50" s="219"/>
      <c r="D50" s="219" t="s">
        <v>2466</v>
      </c>
      <c r="E50" s="241"/>
      <c r="F50" s="241"/>
      <c r="G50" s="241"/>
      <c r="H50" s="669"/>
      <c r="I50" s="667"/>
      <c r="J50" s="669"/>
      <c r="K50" s="667" t="s">
        <v>2467</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2468</v>
      </c>
      <c r="E51" s="241"/>
      <c r="F51" s="241"/>
      <c r="G51" s="241"/>
      <c r="H51" s="669"/>
      <c r="I51" s="667"/>
      <c r="J51" s="669"/>
      <c r="K51" s="667" t="s">
        <v>2469</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2470</v>
      </c>
      <c r="E52" s="241"/>
      <c r="F52" s="241"/>
      <c r="G52" s="241"/>
      <c r="H52" s="669" t="s">
        <v>2471</v>
      </c>
      <c r="I52" s="667"/>
      <c r="J52" s="669"/>
      <c r="K52" s="667" t="s">
        <v>2472</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2473</v>
      </c>
      <c r="E53" s="241"/>
      <c r="F53" s="241"/>
      <c r="G53" s="241"/>
      <c r="H53" s="669"/>
      <c r="I53" s="667"/>
      <c r="J53" s="669"/>
      <c r="K53" s="667" t="s">
        <v>2474</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2475</v>
      </c>
      <c r="E54" s="241"/>
      <c r="F54" s="241"/>
      <c r="G54" s="241"/>
      <c r="H54" s="669"/>
      <c r="I54" s="667"/>
      <c r="J54" s="669"/>
      <c r="K54" s="667" t="s">
        <v>2476</v>
      </c>
      <c r="L54" s="669"/>
      <c r="M54" s="669"/>
      <c r="N54" s="669"/>
      <c r="O54" s="669"/>
      <c r="P54" s="670"/>
      <c r="Q54" s="669" t="s">
        <v>817</v>
      </c>
      <c r="R54" s="671"/>
      <c r="S54" s="669" t="s">
        <v>2313</v>
      </c>
      <c r="T54" s="671"/>
      <c r="U54" s="669"/>
      <c r="V54" s="668" t="s">
        <v>864</v>
      </c>
      <c r="W54" s="668" t="s">
        <v>864</v>
      </c>
      <c r="X54" s="668"/>
      <c r="Y54" s="672"/>
      <c r="Z54" s="669"/>
      <c r="AA54" s="673"/>
      <c r="AB54" s="669"/>
      <c r="AC54" s="671"/>
      <c r="AD54" s="671"/>
    </row>
    <row r="55" spans="1:30" ht="15" customHeight="1">
      <c r="A55" s="225">
        <v>47</v>
      </c>
      <c r="B55" s="217"/>
      <c r="C55" s="219"/>
      <c r="D55" s="219" t="s">
        <v>2477</v>
      </c>
      <c r="E55" s="241"/>
      <c r="F55" s="241"/>
      <c r="G55" s="241"/>
      <c r="H55" s="669"/>
      <c r="I55" s="667"/>
      <c r="J55" s="669"/>
      <c r="K55" s="667" t="s">
        <v>2478</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2479</v>
      </c>
      <c r="E56" s="241"/>
      <c r="F56" s="241"/>
      <c r="G56" s="241"/>
      <c r="H56" s="669"/>
      <c r="I56" s="667"/>
      <c r="J56" s="669"/>
      <c r="K56" s="667" t="s">
        <v>2480</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2481</v>
      </c>
      <c r="D57" s="519"/>
      <c r="E57" s="519"/>
      <c r="F57" s="519"/>
      <c r="G57" s="519"/>
      <c r="H57" s="712"/>
      <c r="I57" s="713"/>
      <c r="J57" s="712"/>
      <c r="K57" s="667" t="s">
        <v>2482</v>
      </c>
      <c r="L57" s="669"/>
      <c r="M57" s="669"/>
      <c r="N57" s="669"/>
      <c r="O57" s="669"/>
      <c r="P57" s="670"/>
      <c r="Q57" s="669" t="s">
        <v>817</v>
      </c>
      <c r="R57" s="671"/>
      <c r="S57" s="378" t="s">
        <v>2482</v>
      </c>
      <c r="T57" s="671"/>
      <c r="U57" s="669"/>
      <c r="V57" s="668"/>
      <c r="W57" s="668" t="s">
        <v>864</v>
      </c>
      <c r="X57" s="668"/>
      <c r="Y57" s="672"/>
      <c r="Z57" s="669"/>
      <c r="AA57" s="673"/>
      <c r="AB57" s="669"/>
      <c r="AC57" s="671"/>
      <c r="AD57" s="671"/>
    </row>
    <row r="58" spans="1:30" ht="15" customHeight="1">
      <c r="A58" s="225">
        <v>50</v>
      </c>
      <c r="B58" s="217"/>
      <c r="C58" s="219"/>
      <c r="D58" s="219" t="s">
        <v>2483</v>
      </c>
      <c r="E58" s="241"/>
      <c r="F58" s="241"/>
      <c r="G58" s="241"/>
      <c r="H58" s="669"/>
      <c r="I58" s="667"/>
      <c r="J58" s="669"/>
      <c r="K58" s="667" t="s">
        <v>2484</v>
      </c>
      <c r="L58" s="669"/>
      <c r="M58" s="669"/>
      <c r="N58" s="669"/>
      <c r="O58" s="669"/>
      <c r="P58" s="670"/>
      <c r="Q58" s="669" t="s">
        <v>817</v>
      </c>
      <c r="R58" s="671"/>
      <c r="S58" s="669" t="s">
        <v>2313</v>
      </c>
      <c r="T58" s="671"/>
      <c r="U58" s="669"/>
      <c r="V58" s="668"/>
      <c r="W58" s="668" t="s">
        <v>864</v>
      </c>
      <c r="X58" s="668"/>
      <c r="Y58" s="672"/>
      <c r="Z58" s="669"/>
      <c r="AA58" s="673"/>
      <c r="AB58" s="669"/>
      <c r="AC58" s="671"/>
      <c r="AD58" s="671"/>
    </row>
    <row r="59" spans="1:30" ht="15" customHeight="1">
      <c r="A59" s="225">
        <v>51</v>
      </c>
      <c r="B59" s="217"/>
      <c r="C59" s="219"/>
      <c r="D59" s="219" t="s">
        <v>2485</v>
      </c>
      <c r="E59" s="241"/>
      <c r="F59" s="241"/>
      <c r="G59" s="241"/>
      <c r="H59" s="669" t="s">
        <v>2486</v>
      </c>
      <c r="I59" s="667"/>
      <c r="J59" s="669"/>
      <c r="K59" s="667" t="s">
        <v>2487</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2488</v>
      </c>
      <c r="E60" s="241"/>
      <c r="F60" s="241"/>
      <c r="G60" s="241"/>
      <c r="H60" s="669" t="s">
        <v>2489</v>
      </c>
      <c r="I60" s="667"/>
      <c r="J60" s="669"/>
      <c r="K60" s="667" t="s">
        <v>2490</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2491</v>
      </c>
      <c r="E61" s="241"/>
      <c r="F61" s="241"/>
      <c r="G61" s="241"/>
      <c r="H61" s="669"/>
      <c r="I61" s="667"/>
      <c r="J61" s="669"/>
      <c r="K61" s="667" t="s">
        <v>2492</v>
      </c>
      <c r="L61" s="669"/>
      <c r="M61" s="669"/>
      <c r="N61" s="669"/>
      <c r="O61" s="669"/>
      <c r="P61" s="670"/>
      <c r="Q61" s="669" t="s">
        <v>817</v>
      </c>
      <c r="R61" s="671"/>
      <c r="S61" s="669" t="s">
        <v>2313</v>
      </c>
      <c r="T61" s="671"/>
      <c r="U61" s="669"/>
      <c r="V61" s="668"/>
      <c r="W61" s="668" t="s">
        <v>864</v>
      </c>
      <c r="X61" s="668"/>
      <c r="Y61" s="672"/>
      <c r="Z61" s="669"/>
      <c r="AA61" s="673"/>
      <c r="AB61" s="669"/>
      <c r="AC61" s="671"/>
      <c r="AD61" s="671"/>
    </row>
    <row r="62" spans="1:30" ht="15" customHeight="1">
      <c r="A62" s="225">
        <v>54</v>
      </c>
      <c r="B62" s="217"/>
      <c r="C62" s="219"/>
      <c r="D62" s="522" t="s">
        <v>2493</v>
      </c>
      <c r="E62" s="241"/>
      <c r="F62" s="241"/>
      <c r="G62" s="241"/>
      <c r="H62" s="669"/>
      <c r="I62" s="667"/>
      <c r="J62" s="669"/>
      <c r="K62" s="667" t="s">
        <v>2494</v>
      </c>
      <c r="L62" s="669"/>
      <c r="M62" s="669"/>
      <c r="N62" s="669"/>
      <c r="O62" s="669"/>
      <c r="P62" s="670"/>
      <c r="Q62" s="669" t="s">
        <v>817</v>
      </c>
      <c r="R62" s="671"/>
      <c r="S62" s="669" t="s">
        <v>2313</v>
      </c>
      <c r="T62" s="671"/>
      <c r="U62" s="669"/>
      <c r="V62" s="668"/>
      <c r="W62" s="668" t="s">
        <v>864</v>
      </c>
      <c r="X62" s="668"/>
      <c r="Y62" s="672"/>
      <c r="Z62" s="669"/>
      <c r="AA62" s="673"/>
      <c r="AB62" s="669"/>
      <c r="AC62" s="671"/>
      <c r="AD62" s="671"/>
    </row>
    <row r="63" spans="1:30" ht="15" customHeight="1">
      <c r="A63" s="225">
        <v>55</v>
      </c>
      <c r="B63" s="217"/>
      <c r="C63" s="219"/>
      <c r="D63" s="522" t="s">
        <v>2495</v>
      </c>
      <c r="E63" s="241"/>
      <c r="F63" s="241"/>
      <c r="G63" s="241"/>
      <c r="H63" s="669"/>
      <c r="I63" s="667"/>
      <c r="J63" s="669"/>
      <c r="K63" s="667" t="s">
        <v>2496</v>
      </c>
      <c r="L63" s="669"/>
      <c r="M63" s="669"/>
      <c r="N63" s="669"/>
      <c r="O63" s="669"/>
      <c r="P63" s="670"/>
      <c r="Q63" s="669" t="s">
        <v>817</v>
      </c>
      <c r="R63" s="671"/>
      <c r="S63" s="669" t="s">
        <v>2313</v>
      </c>
      <c r="T63" s="671"/>
      <c r="U63" s="669"/>
      <c r="V63" s="668"/>
      <c r="W63" s="668" t="s">
        <v>864</v>
      </c>
      <c r="X63" s="668"/>
      <c r="Y63" s="672"/>
      <c r="Z63" s="669"/>
      <c r="AA63" s="673"/>
      <c r="AB63" s="669"/>
      <c r="AC63" s="671"/>
      <c r="AD63" s="671"/>
    </row>
    <row r="64" spans="1:30" ht="15" customHeight="1">
      <c r="A64" s="225">
        <v>56</v>
      </c>
      <c r="B64" s="217"/>
      <c r="C64" s="219"/>
      <c r="D64" s="522" t="s">
        <v>2497</v>
      </c>
      <c r="E64" s="241"/>
      <c r="F64" s="241"/>
      <c r="G64" s="241"/>
      <c r="H64" s="669"/>
      <c r="I64" s="667"/>
      <c r="J64" s="669"/>
      <c r="K64" s="667" t="s">
        <v>2498</v>
      </c>
      <c r="L64" s="669"/>
      <c r="M64" s="669"/>
      <c r="N64" s="669"/>
      <c r="O64" s="669"/>
      <c r="P64" s="670"/>
      <c r="Q64" s="669" t="s">
        <v>817</v>
      </c>
      <c r="R64" s="671"/>
      <c r="S64" s="669" t="s">
        <v>2313</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2499</v>
      </c>
      <c r="E66" s="241"/>
      <c r="F66" s="241"/>
      <c r="G66" s="241"/>
      <c r="H66" s="669"/>
      <c r="I66" s="667"/>
      <c r="J66" s="669"/>
      <c r="K66" s="667" t="s">
        <v>2500</v>
      </c>
      <c r="L66" s="669"/>
      <c r="M66" s="669"/>
      <c r="N66" s="669"/>
      <c r="O66" s="669"/>
      <c r="P66" s="670"/>
      <c r="Q66" s="669" t="s">
        <v>817</v>
      </c>
      <c r="R66" s="671"/>
      <c r="S66" s="669" t="s">
        <v>2313</v>
      </c>
      <c r="T66" s="671"/>
      <c r="U66" s="669"/>
      <c r="V66" s="668"/>
      <c r="W66" s="668" t="s">
        <v>864</v>
      </c>
      <c r="X66" s="668"/>
      <c r="Y66" s="672"/>
      <c r="Z66" s="669"/>
      <c r="AA66" s="673"/>
      <c r="AB66" s="669"/>
      <c r="AC66" s="671"/>
      <c r="AD66" s="671"/>
    </row>
    <row r="67" spans="1:30" ht="15" customHeight="1">
      <c r="A67" s="225">
        <v>59</v>
      </c>
      <c r="B67" s="217"/>
      <c r="C67" s="219"/>
      <c r="D67" s="522" t="s">
        <v>2501</v>
      </c>
      <c r="E67" s="241"/>
      <c r="F67" s="241"/>
      <c r="G67" s="241"/>
      <c r="H67" s="669"/>
      <c r="I67" s="667"/>
      <c r="J67" s="669"/>
      <c r="K67" s="667" t="s">
        <v>2502</v>
      </c>
      <c r="L67" s="669"/>
      <c r="M67" s="669"/>
      <c r="N67" s="669"/>
      <c r="O67" s="669"/>
      <c r="P67" s="670"/>
      <c r="Q67" s="669" t="s">
        <v>817</v>
      </c>
      <c r="R67" s="671"/>
      <c r="S67" s="669" t="s">
        <v>2313</v>
      </c>
      <c r="T67" s="671"/>
      <c r="U67" s="669"/>
      <c r="V67" s="668"/>
      <c r="W67" s="668" t="s">
        <v>864</v>
      </c>
      <c r="X67" s="668"/>
      <c r="Y67" s="672"/>
      <c r="Z67" s="669"/>
      <c r="AA67" s="673"/>
      <c r="AB67" s="669"/>
      <c r="AC67" s="671"/>
      <c r="AD67" s="671"/>
    </row>
    <row r="68" spans="1:30" ht="15" customHeight="1">
      <c r="A68" s="225">
        <v>60</v>
      </c>
      <c r="B68" s="217"/>
      <c r="C68" s="219"/>
      <c r="D68" s="522" t="s">
        <v>2503</v>
      </c>
      <c r="E68" s="241"/>
      <c r="F68" s="241"/>
      <c r="G68" s="241"/>
      <c r="H68" s="669"/>
      <c r="I68" s="667"/>
      <c r="J68" s="669"/>
      <c r="K68" s="667" t="s">
        <v>2504</v>
      </c>
      <c r="L68" s="669"/>
      <c r="M68" s="669"/>
      <c r="N68" s="669"/>
      <c r="O68" s="669"/>
      <c r="P68" s="670"/>
      <c r="Q68" s="669" t="s">
        <v>817</v>
      </c>
      <c r="R68" s="671"/>
      <c r="S68" s="669" t="s">
        <v>2313</v>
      </c>
      <c r="T68" s="671"/>
      <c r="U68" s="669"/>
      <c r="V68" s="668"/>
      <c r="W68" s="668" t="s">
        <v>864</v>
      </c>
      <c r="X68" s="668"/>
      <c r="Y68" s="672"/>
      <c r="Z68" s="669"/>
      <c r="AA68" s="673"/>
      <c r="AB68" s="669"/>
      <c r="AC68" s="671"/>
      <c r="AD68" s="671"/>
    </row>
    <row r="69" spans="1:30" ht="15" customHeight="1">
      <c r="A69" s="225">
        <v>61</v>
      </c>
      <c r="B69" s="216" t="s">
        <v>2505</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2506</v>
      </c>
      <c r="D70" s="241"/>
      <c r="E70" s="241"/>
      <c r="F70" s="241"/>
      <c r="G70" s="241"/>
      <c r="H70" s="669" t="s">
        <v>2507</v>
      </c>
      <c r="I70" s="667"/>
      <c r="J70" s="669"/>
      <c r="K70" s="667" t="s">
        <v>2508</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2509</v>
      </c>
      <c r="D71" s="241"/>
      <c r="E71" s="241"/>
      <c r="F71" s="241"/>
      <c r="G71" s="241"/>
      <c r="H71" s="669" t="s">
        <v>2510</v>
      </c>
      <c r="I71" s="667"/>
      <c r="J71" s="669"/>
      <c r="K71" s="667" t="s">
        <v>2469</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2511</v>
      </c>
      <c r="D72" s="241"/>
      <c r="E72" s="241"/>
      <c r="F72" s="241"/>
      <c r="G72" s="241"/>
      <c r="H72" s="669"/>
      <c r="I72" s="667"/>
      <c r="J72" s="669"/>
      <c r="K72" s="667" t="s">
        <v>2512</v>
      </c>
      <c r="L72" s="669"/>
      <c r="M72" s="669"/>
      <c r="N72" s="669"/>
      <c r="O72" s="669"/>
      <c r="P72" s="670"/>
      <c r="Q72" s="669" t="s">
        <v>817</v>
      </c>
      <c r="R72" s="671"/>
      <c r="S72" s="669" t="s">
        <v>2313</v>
      </c>
      <c r="T72" s="671"/>
      <c r="U72" s="669"/>
      <c r="V72" s="668"/>
      <c r="W72" s="668" t="s">
        <v>864</v>
      </c>
      <c r="X72" s="668"/>
      <c r="Y72" s="672"/>
      <c r="Z72" s="669"/>
      <c r="AA72" s="673"/>
      <c r="AB72" s="669"/>
      <c r="AC72" s="671"/>
      <c r="AD72" s="671"/>
    </row>
    <row r="73" spans="1:30" ht="15" customHeight="1">
      <c r="A73" s="225">
        <v>65</v>
      </c>
      <c r="B73" s="217"/>
      <c r="C73" s="219" t="s">
        <v>2513</v>
      </c>
      <c r="D73" s="241"/>
      <c r="E73" s="241"/>
      <c r="F73" s="241"/>
      <c r="G73" s="241"/>
      <c r="H73" s="669"/>
      <c r="I73" s="667"/>
      <c r="J73" s="669"/>
      <c r="K73" s="667"/>
      <c r="L73" s="669"/>
      <c r="M73" s="669"/>
      <c r="N73" s="669"/>
      <c r="O73" s="669"/>
      <c r="P73" s="670"/>
      <c r="Q73" s="669" t="s">
        <v>817</v>
      </c>
      <c r="R73" s="671"/>
      <c r="S73" s="669" t="s">
        <v>2313</v>
      </c>
      <c r="T73" s="671"/>
      <c r="U73" s="669"/>
      <c r="V73" s="668"/>
      <c r="W73" s="668" t="s">
        <v>864</v>
      </c>
      <c r="X73" s="668"/>
      <c r="Y73" s="672"/>
      <c r="Z73" s="669"/>
      <c r="AA73" s="673"/>
      <c r="AB73" s="669"/>
      <c r="AC73" s="671"/>
      <c r="AD73" s="671"/>
    </row>
    <row r="74" spans="1:30" ht="15" customHeight="1">
      <c r="A74" s="225">
        <v>66</v>
      </c>
      <c r="B74" s="217"/>
      <c r="C74" s="219" t="s">
        <v>2514</v>
      </c>
      <c r="D74" s="241"/>
      <c r="E74" s="241"/>
      <c r="F74" s="241"/>
      <c r="G74" s="241"/>
      <c r="H74" s="669"/>
      <c r="I74" s="667"/>
      <c r="J74" s="669"/>
      <c r="K74" s="667" t="s">
        <v>2515</v>
      </c>
      <c r="L74" s="669"/>
      <c r="M74" s="669"/>
      <c r="N74" s="669"/>
      <c r="O74" s="669"/>
      <c r="P74" s="670"/>
      <c r="Q74" s="669" t="s">
        <v>817</v>
      </c>
      <c r="R74" s="671"/>
      <c r="S74" s="669" t="s">
        <v>2313</v>
      </c>
      <c r="T74" s="671"/>
      <c r="U74" s="669"/>
      <c r="V74" s="668"/>
      <c r="W74" s="668" t="s">
        <v>864</v>
      </c>
      <c r="X74" s="668"/>
      <c r="Y74" s="672"/>
      <c r="Z74" s="669"/>
      <c r="AA74" s="673"/>
      <c r="AB74" s="669"/>
      <c r="AC74" s="671"/>
      <c r="AD74" s="671"/>
    </row>
    <row r="75" spans="1:30" ht="15" customHeight="1">
      <c r="A75" s="225">
        <v>67</v>
      </c>
      <c r="B75" s="217"/>
      <c r="C75" s="219" t="s">
        <v>2516</v>
      </c>
      <c r="D75" s="241"/>
      <c r="E75" s="241"/>
      <c r="F75" s="241"/>
      <c r="G75" s="241"/>
      <c r="H75" s="669"/>
      <c r="I75" s="667"/>
      <c r="J75" s="669"/>
      <c r="K75" s="667" t="s">
        <v>2517</v>
      </c>
      <c r="L75" s="669"/>
      <c r="M75" s="669"/>
      <c r="N75" s="669"/>
      <c r="O75" s="669"/>
      <c r="P75" s="670"/>
      <c r="Q75" s="669" t="s">
        <v>817</v>
      </c>
      <c r="R75" s="671"/>
      <c r="S75" s="669" t="s">
        <v>2313</v>
      </c>
      <c r="T75" s="671"/>
      <c r="U75" s="669"/>
      <c r="V75" s="668"/>
      <c r="W75" s="668" t="s">
        <v>864</v>
      </c>
      <c r="X75" s="668"/>
      <c r="Y75" s="672"/>
      <c r="Z75" s="669"/>
      <c r="AA75" s="673"/>
      <c r="AB75" s="669"/>
      <c r="AC75" s="671"/>
      <c r="AD75" s="671"/>
    </row>
    <row r="76" spans="1:30" ht="15" customHeight="1">
      <c r="A76" s="225">
        <v>68</v>
      </c>
      <c r="B76" s="217"/>
      <c r="C76" s="518" t="s">
        <v>2518</v>
      </c>
      <c r="D76" s="241"/>
      <c r="E76" s="241"/>
      <c r="F76" s="241"/>
      <c r="G76" s="241"/>
      <c r="H76" s="669" t="s">
        <v>2519</v>
      </c>
      <c r="I76" s="667"/>
      <c r="J76" s="669"/>
      <c r="K76" s="667"/>
      <c r="L76" s="669"/>
      <c r="M76" s="669"/>
      <c r="N76" s="669"/>
      <c r="O76" s="669"/>
      <c r="P76" s="670"/>
      <c r="Q76" s="669" t="s">
        <v>817</v>
      </c>
      <c r="R76" s="671"/>
      <c r="S76" s="669" t="s">
        <v>2313</v>
      </c>
      <c r="T76" s="671"/>
      <c r="U76" s="669"/>
      <c r="V76" s="668"/>
      <c r="W76" s="668" t="s">
        <v>864</v>
      </c>
      <c r="X76" s="668"/>
      <c r="Y76" s="672"/>
      <c r="Z76" s="669"/>
      <c r="AA76" s="673"/>
      <c r="AB76" s="669"/>
      <c r="AC76" s="671"/>
      <c r="AD76" s="671"/>
    </row>
    <row r="77" spans="1:30" ht="15" customHeight="1">
      <c r="A77" s="225">
        <v>69</v>
      </c>
      <c r="B77" s="217"/>
      <c r="C77" s="518" t="s">
        <v>2520</v>
      </c>
      <c r="D77" s="241"/>
      <c r="E77" s="241"/>
      <c r="F77" s="241"/>
      <c r="G77" s="241"/>
      <c r="H77" s="669" t="s">
        <v>2521</v>
      </c>
      <c r="I77" s="667"/>
      <c r="J77" s="669"/>
      <c r="K77" s="667"/>
      <c r="L77" s="669"/>
      <c r="M77" s="669"/>
      <c r="N77" s="669"/>
      <c r="O77" s="669"/>
      <c r="P77" s="670"/>
      <c r="Q77" s="669" t="s">
        <v>817</v>
      </c>
      <c r="R77" s="671"/>
      <c r="S77" s="669" t="s">
        <v>2313</v>
      </c>
      <c r="T77" s="671"/>
      <c r="U77" s="669"/>
      <c r="V77" s="668"/>
      <c r="W77" s="668" t="s">
        <v>864</v>
      </c>
      <c r="X77" s="668"/>
      <c r="Y77" s="672"/>
      <c r="Z77" s="669"/>
      <c r="AA77" s="673"/>
      <c r="AB77" s="669"/>
      <c r="AC77" s="671"/>
      <c r="AD77" s="671"/>
    </row>
    <row r="78" spans="1:30" ht="15" customHeight="1">
      <c r="A78" s="225">
        <v>70</v>
      </c>
      <c r="B78" s="217"/>
      <c r="C78" s="518" t="s">
        <v>2522</v>
      </c>
      <c r="D78" s="241"/>
      <c r="E78" s="241"/>
      <c r="F78" s="241"/>
      <c r="G78" s="241"/>
      <c r="H78" s="263" t="s">
        <v>2523</v>
      </c>
      <c r="I78" s="667"/>
      <c r="J78" s="669"/>
      <c r="K78" s="667"/>
      <c r="L78" s="669"/>
      <c r="M78" s="669"/>
      <c r="N78" s="669"/>
      <c r="O78" s="669"/>
      <c r="P78" s="670"/>
      <c r="Q78" s="669" t="s">
        <v>817</v>
      </c>
      <c r="R78" s="671"/>
      <c r="S78" s="669" t="s">
        <v>2313</v>
      </c>
      <c r="T78" s="671"/>
      <c r="U78" s="669"/>
      <c r="V78" s="668"/>
      <c r="W78" s="668" t="s">
        <v>864</v>
      </c>
      <c r="X78" s="668"/>
      <c r="Y78" s="672"/>
      <c r="Z78" s="669"/>
      <c r="AA78" s="673"/>
      <c r="AB78" s="669"/>
      <c r="AC78" s="671"/>
      <c r="AD78" s="671"/>
    </row>
    <row r="79" spans="1:30" ht="15" customHeight="1">
      <c r="A79" s="225">
        <v>71</v>
      </c>
      <c r="B79" s="217"/>
      <c r="C79" s="518" t="s">
        <v>2524</v>
      </c>
      <c r="D79" s="241"/>
      <c r="E79" s="241"/>
      <c r="F79" s="241"/>
      <c r="G79" s="241"/>
      <c r="H79" s="669" t="s">
        <v>2525</v>
      </c>
      <c r="I79" s="667"/>
      <c r="J79" s="669"/>
      <c r="K79" s="667"/>
      <c r="L79" s="669"/>
      <c r="M79" s="669"/>
      <c r="N79" s="669"/>
      <c r="O79" s="669"/>
      <c r="P79" s="670"/>
      <c r="Q79" s="669" t="s">
        <v>817</v>
      </c>
      <c r="R79" s="671"/>
      <c r="S79" s="669" t="s">
        <v>2313</v>
      </c>
      <c r="T79" s="671"/>
      <c r="U79" s="669"/>
      <c r="V79" s="668"/>
      <c r="W79" s="668" t="s">
        <v>864</v>
      </c>
      <c r="X79" s="668"/>
      <c r="Y79" s="672"/>
      <c r="Z79" s="669"/>
      <c r="AA79" s="673"/>
      <c r="AB79" s="669"/>
      <c r="AC79" s="671"/>
      <c r="AD79" s="671"/>
    </row>
    <row r="80" spans="1:30" ht="15" customHeight="1">
      <c r="A80" s="225">
        <v>72</v>
      </c>
      <c r="B80" s="217"/>
      <c r="C80" s="518" t="s">
        <v>2526</v>
      </c>
      <c r="D80" s="241"/>
      <c r="E80" s="241"/>
      <c r="F80" s="241"/>
      <c r="G80" s="241"/>
      <c r="H80" s="263" t="s">
        <v>2527</v>
      </c>
      <c r="I80" s="667"/>
      <c r="J80" s="669"/>
      <c r="K80" s="667"/>
      <c r="L80" s="669"/>
      <c r="M80" s="669"/>
      <c r="N80" s="669"/>
      <c r="O80" s="669"/>
      <c r="P80" s="670"/>
      <c r="Q80" s="669" t="s">
        <v>817</v>
      </c>
      <c r="R80" s="671"/>
      <c r="S80" s="669" t="s">
        <v>2313</v>
      </c>
      <c r="T80" s="671"/>
      <c r="U80" s="669"/>
      <c r="V80" s="668"/>
      <c r="W80" s="668" t="s">
        <v>864</v>
      </c>
      <c r="X80" s="668"/>
      <c r="Y80" s="672"/>
      <c r="Z80" s="669"/>
      <c r="AA80" s="673"/>
      <c r="AB80" s="669"/>
      <c r="AC80" s="671"/>
      <c r="AD80" s="671"/>
    </row>
    <row r="81" spans="1:30" ht="15" customHeight="1">
      <c r="A81" s="225">
        <v>73</v>
      </c>
      <c r="B81" s="217"/>
      <c r="C81" s="518" t="s">
        <v>2528</v>
      </c>
      <c r="D81" s="241"/>
      <c r="E81" s="241"/>
      <c r="F81" s="241"/>
      <c r="G81" s="241"/>
      <c r="H81" s="669" t="s">
        <v>2529</v>
      </c>
      <c r="I81" s="667"/>
      <c r="J81" s="669"/>
      <c r="K81" s="667"/>
      <c r="L81" s="669"/>
      <c r="M81" s="669"/>
      <c r="N81" s="669"/>
      <c r="O81" s="669"/>
      <c r="P81" s="670"/>
      <c r="Q81" s="669" t="s">
        <v>817</v>
      </c>
      <c r="R81" s="671"/>
      <c r="S81" s="669" t="s">
        <v>2313</v>
      </c>
      <c r="T81" s="671"/>
      <c r="U81" s="669"/>
      <c r="V81" s="668"/>
      <c r="W81" s="668" t="s">
        <v>864</v>
      </c>
      <c r="X81" s="668"/>
      <c r="Y81" s="672"/>
      <c r="Z81" s="669"/>
      <c r="AA81" s="673"/>
      <c r="AB81" s="669"/>
      <c r="AC81" s="671"/>
      <c r="AD81" s="671"/>
    </row>
    <row r="82" spans="1:30" ht="15" customHeight="1">
      <c r="A82" s="225">
        <v>74</v>
      </c>
      <c r="B82" s="217"/>
      <c r="C82" s="518" t="s">
        <v>2530</v>
      </c>
      <c r="D82" s="241"/>
      <c r="E82" s="241"/>
      <c r="F82" s="241"/>
      <c r="G82" s="241"/>
      <c r="H82" s="669" t="s">
        <v>2531</v>
      </c>
      <c r="I82" s="667"/>
      <c r="J82" s="669"/>
      <c r="K82" s="667"/>
      <c r="L82" s="669"/>
      <c r="M82" s="669"/>
      <c r="N82" s="669"/>
      <c r="O82" s="669"/>
      <c r="P82" s="670"/>
      <c r="Q82" s="669" t="s">
        <v>817</v>
      </c>
      <c r="R82" s="671"/>
      <c r="S82" s="669" t="s">
        <v>2313</v>
      </c>
      <c r="T82" s="671"/>
      <c r="U82" s="669"/>
      <c r="V82" s="668"/>
      <c r="W82" s="668" t="s">
        <v>864</v>
      </c>
      <c r="X82" s="668"/>
      <c r="Y82" s="672"/>
      <c r="Z82" s="669"/>
      <c r="AA82" s="673"/>
      <c r="AB82" s="669"/>
      <c r="AC82" s="671"/>
      <c r="AD82" s="671"/>
    </row>
    <row r="83" spans="1:30" ht="15" customHeight="1">
      <c r="A83" s="225">
        <v>75</v>
      </c>
      <c r="B83" s="216" t="s">
        <v>2532</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2533</v>
      </c>
      <c r="D84" s="520"/>
      <c r="E84" s="519"/>
      <c r="F84" s="519"/>
      <c r="G84" s="519"/>
      <c r="H84" s="712"/>
      <c r="I84" s="713"/>
      <c r="J84" s="712"/>
      <c r="K84" s="667" t="s">
        <v>2534</v>
      </c>
      <c r="L84" s="669"/>
      <c r="M84" s="669"/>
      <c r="N84" s="669"/>
      <c r="O84" s="669"/>
      <c r="P84" s="670"/>
      <c r="Q84" s="669" t="s">
        <v>817</v>
      </c>
      <c r="R84" s="671" t="s">
        <v>864</v>
      </c>
      <c r="S84" s="667" t="s">
        <v>2535</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2396</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2536</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2537</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2418</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2538</v>
      </c>
      <c r="D91" s="217"/>
      <c r="E91" s="241"/>
      <c r="F91" s="241"/>
      <c r="G91" s="241"/>
      <c r="H91" s="669"/>
      <c r="I91" s="667"/>
      <c r="J91" s="669"/>
      <c r="K91" s="667" t="s">
        <v>2539</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2540</v>
      </c>
      <c r="D92" s="217"/>
      <c r="E92" s="241"/>
      <c r="F92" s="241"/>
      <c r="G92" s="241"/>
      <c r="H92" s="669"/>
      <c r="I92" s="667"/>
      <c r="J92" s="669"/>
      <c r="K92" s="667" t="s">
        <v>2541</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2542</v>
      </c>
      <c r="C1" s="129" t="s">
        <v>813</v>
      </c>
      <c r="E1" s="150" t="s">
        <v>814</v>
      </c>
      <c r="G1" s="128"/>
      <c r="H1" s="128"/>
      <c r="I1" s="128"/>
      <c r="J1" s="128"/>
      <c r="K1" s="128"/>
      <c r="L1" s="128"/>
      <c r="Q1" s="733" t="s">
        <v>816</v>
      </c>
      <c r="R1" s="73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34" t="s">
        <v>828</v>
      </c>
      <c r="O7" s="734"/>
      <c r="P7" s="734"/>
      <c r="Q7" s="734"/>
      <c r="X7" s="735" t="s">
        <v>829</v>
      </c>
      <c r="Y7" s="735"/>
      <c r="AE7" s="734" t="s">
        <v>830</v>
      </c>
      <c r="AF7" s="734"/>
      <c r="ALZ7"/>
    </row>
    <row r="8" spans="1:1014" s="238" customFormat="1" ht="55.5" customHeight="1">
      <c r="A8" s="233" t="s">
        <v>831</v>
      </c>
      <c r="B8" s="381" t="s">
        <v>832</v>
      </c>
      <c r="C8" s="278" t="s">
        <v>833</v>
      </c>
      <c r="D8" s="278" t="s">
        <v>834</v>
      </c>
      <c r="E8" s="278" t="s">
        <v>835</v>
      </c>
      <c r="F8" s="278" t="s">
        <v>836</v>
      </c>
      <c r="G8" s="278" t="s">
        <v>837</v>
      </c>
      <c r="H8" s="278" t="s">
        <v>2543</v>
      </c>
      <c r="I8" s="278" t="s">
        <v>2544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2545</v>
      </c>
      <c r="Z8" s="230" t="s">
        <v>852</v>
      </c>
      <c r="AA8" s="235" t="s">
        <v>853</v>
      </c>
      <c r="AB8" s="235" t="s">
        <v>854</v>
      </c>
      <c r="AC8" s="236" t="s">
        <v>855</v>
      </c>
      <c r="AD8" s="235" t="s">
        <v>856</v>
      </c>
      <c r="AE8" s="235" t="s">
        <v>857</v>
      </c>
      <c r="AF8" s="237" t="s">
        <v>915</v>
      </c>
    </row>
    <row r="9" spans="1:1014" s="224" customFormat="1" ht="13.5" customHeight="1">
      <c r="A9" s="225">
        <v>1</v>
      </c>
      <c r="B9" s="216" t="s">
        <v>2546</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2414</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2547</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2548</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34" t="s">
        <v>828</v>
      </c>
      <c r="M7" s="734"/>
      <c r="N7" s="734"/>
      <c r="O7" s="734"/>
      <c r="V7" s="735" t="s">
        <v>829</v>
      </c>
      <c r="W7" s="735"/>
      <c r="AC7" s="734" t="s">
        <v>830</v>
      </c>
      <c r="AD7" s="73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2282</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2549</v>
      </c>
      <c r="D10" s="241"/>
      <c r="E10" s="241"/>
      <c r="F10" s="241"/>
      <c r="G10" s="241"/>
      <c r="H10" s="669" t="s">
        <v>2550</v>
      </c>
      <c r="I10" s="667" t="s">
        <v>1341</v>
      </c>
      <c r="J10" s="669"/>
      <c r="K10" s="667" t="s">
        <v>2285</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2286</v>
      </c>
      <c r="D11" s="241"/>
      <c r="E11" s="241"/>
      <c r="F11" s="241"/>
      <c r="G11" s="241"/>
      <c r="H11" s="669" t="s">
        <v>2287</v>
      </c>
      <c r="I11" s="667" t="s">
        <v>2288</v>
      </c>
      <c r="J11" s="669"/>
      <c r="K11" s="667" t="s">
        <v>2289</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2380</v>
      </c>
      <c r="C12" s="515"/>
      <c r="D12" s="515"/>
      <c r="E12" s="515"/>
      <c r="F12" s="515"/>
      <c r="G12" s="515"/>
      <c r="H12" s="710"/>
      <c r="I12" s="711"/>
      <c r="J12" s="669"/>
      <c r="K12" s="667" t="s">
        <v>2551</v>
      </c>
      <c r="L12" s="669"/>
      <c r="M12" s="669"/>
      <c r="N12" s="669"/>
      <c r="O12" s="669"/>
      <c r="P12" s="670"/>
      <c r="Q12" s="669" t="s">
        <v>817</v>
      </c>
      <c r="R12" s="671" t="s">
        <v>864</v>
      </c>
      <c r="S12" s="243" t="s">
        <v>2382</v>
      </c>
      <c r="T12" s="671"/>
      <c r="U12" s="669"/>
      <c r="V12" s="668"/>
      <c r="W12" s="668"/>
      <c r="X12" s="232"/>
      <c r="Y12" s="672"/>
      <c r="Z12" s="669"/>
      <c r="AA12" s="673"/>
      <c r="AB12" s="669"/>
      <c r="AC12" s="671"/>
      <c r="AD12" s="671"/>
    </row>
    <row r="13" spans="1:1017" s="224" customFormat="1" ht="13.5" customHeight="1">
      <c r="A13" s="225">
        <v>5</v>
      </c>
      <c r="B13" s="241"/>
      <c r="C13" s="241" t="s">
        <v>2552</v>
      </c>
      <c r="D13" s="241"/>
      <c r="E13" s="241"/>
      <c r="F13" s="241"/>
      <c r="G13" s="241"/>
      <c r="H13" s="669" t="s">
        <v>2291</v>
      </c>
      <c r="I13" s="667" t="s">
        <v>930</v>
      </c>
      <c r="J13" s="669"/>
      <c r="K13" s="667" t="s">
        <v>2384</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2553</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2555</v>
      </c>
      <c r="B1" s="128"/>
      <c r="C1" s="129" t="s">
        <v>813</v>
      </c>
      <c r="D1" s="128"/>
      <c r="E1" s="150" t="s">
        <v>814</v>
      </c>
      <c r="F1" s="157"/>
      <c r="G1" s="128"/>
      <c r="H1" s="148"/>
      <c r="I1" s="275"/>
      <c r="J1" s="148"/>
      <c r="K1" s="159"/>
      <c r="L1" s="96"/>
      <c r="M1" s="96"/>
      <c r="N1" s="96"/>
      <c r="O1" s="733" t="s">
        <v>816</v>
      </c>
      <c r="P1" s="73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2557</v>
      </c>
      <c r="C9" s="414"/>
      <c r="D9" s="414"/>
      <c r="E9" s="414"/>
      <c r="F9" s="414"/>
      <c r="G9" s="414"/>
      <c r="H9" s="316" t="s">
        <v>2558</v>
      </c>
      <c r="I9" s="416" t="s">
        <v>1695</v>
      </c>
      <c r="J9" s="316" t="s">
        <v>2559</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2560</v>
      </c>
      <c r="D10" s="465"/>
      <c r="E10" s="465"/>
      <c r="F10" s="465"/>
      <c r="G10" s="465"/>
      <c r="H10" s="322" t="s">
        <v>2561</v>
      </c>
      <c r="I10" s="322" t="s">
        <v>2562</v>
      </c>
      <c r="K10" s="322" t="s">
        <v>1218</v>
      </c>
      <c r="Q10" s="324" t="s">
        <v>820</v>
      </c>
      <c r="R10" s="224"/>
      <c r="S10" s="224" t="s">
        <v>863</v>
      </c>
      <c r="V10" s="95" t="s">
        <v>864</v>
      </c>
      <c r="W10" s="95" t="s">
        <v>864</v>
      </c>
    </row>
    <row r="11" spans="1:1014" ht="14.25" customHeight="1">
      <c r="A11" s="395">
        <v>3</v>
      </c>
      <c r="B11" s="396"/>
      <c r="C11" s="396" t="s">
        <v>2563</v>
      </c>
      <c r="D11" s="396"/>
      <c r="E11" s="396"/>
      <c r="F11" s="396"/>
      <c r="G11" s="396"/>
      <c r="H11" s="316" t="s">
        <v>2564</v>
      </c>
      <c r="I11" s="316" t="s">
        <v>2565</v>
      </c>
      <c r="K11" s="316" t="s">
        <v>879</v>
      </c>
      <c r="Q11" s="319" t="s">
        <v>820</v>
      </c>
      <c r="R11" s="224"/>
      <c r="S11" s="224" t="s">
        <v>879</v>
      </c>
      <c r="V11" s="95" t="s">
        <v>864</v>
      </c>
      <c r="W11" s="95" t="s">
        <v>864</v>
      </c>
    </row>
    <row r="12" spans="1:1014" ht="14.25" customHeight="1">
      <c r="A12" s="469">
        <v>4</v>
      </c>
      <c r="B12" s="396"/>
      <c r="C12" s="396" t="s">
        <v>2566</v>
      </c>
      <c r="D12" s="396"/>
      <c r="E12" s="396"/>
      <c r="F12" s="396"/>
      <c r="G12" s="396"/>
      <c r="H12" s="399" t="s">
        <v>2567</v>
      </c>
      <c r="I12" s="399" t="s">
        <v>2568</v>
      </c>
      <c r="K12" s="399" t="s">
        <v>2569</v>
      </c>
      <c r="Q12" s="332" t="s">
        <v>817</v>
      </c>
      <c r="R12" s="224"/>
      <c r="S12" s="224" t="s">
        <v>879</v>
      </c>
      <c r="V12" s="95" t="s">
        <v>864</v>
      </c>
      <c r="W12" s="95" t="s">
        <v>864</v>
      </c>
    </row>
    <row r="13" spans="1:1014" ht="14.25" customHeight="1">
      <c r="A13" s="395">
        <v>5</v>
      </c>
      <c r="B13" s="396"/>
      <c r="C13" s="396" t="s">
        <v>1167</v>
      </c>
      <c r="D13" s="396"/>
      <c r="E13" s="396"/>
      <c r="F13" s="396"/>
      <c r="G13" s="396"/>
      <c r="H13" s="398" t="s">
        <v>2570</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2571</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2572</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2573</v>
      </c>
      <c r="I16" s="401">
        <v>1</v>
      </c>
      <c r="K16" s="399" t="s">
        <v>1182</v>
      </c>
      <c r="Q16" s="332" t="s">
        <v>817</v>
      </c>
      <c r="R16" s="224"/>
      <c r="S16" s="322" t="s">
        <v>1092</v>
      </c>
      <c r="V16" s="95" t="s">
        <v>864</v>
      </c>
      <c r="W16" s="95" t="s">
        <v>864</v>
      </c>
    </row>
    <row r="17" spans="1:23" ht="14.25" customHeight="1">
      <c r="A17" s="395">
        <v>9</v>
      </c>
      <c r="B17" s="396"/>
      <c r="C17" s="396" t="s">
        <v>2574</v>
      </c>
      <c r="D17" s="396"/>
      <c r="E17" s="396"/>
      <c r="F17" s="396"/>
      <c r="G17" s="396"/>
      <c r="H17" s="398" t="s">
        <v>2575</v>
      </c>
      <c r="I17" s="463">
        <v>80</v>
      </c>
      <c r="K17" s="398" t="s">
        <v>1190</v>
      </c>
      <c r="Q17" s="332" t="s">
        <v>817</v>
      </c>
      <c r="R17" s="224"/>
      <c r="S17" s="322" t="s">
        <v>1092</v>
      </c>
      <c r="V17" s="95" t="s">
        <v>864</v>
      </c>
      <c r="W17" s="95" t="s">
        <v>864</v>
      </c>
    </row>
    <row r="18" spans="1:23" ht="14.25" customHeight="1">
      <c r="A18" s="469">
        <v>10</v>
      </c>
      <c r="B18" s="396"/>
      <c r="C18" s="396" t="s">
        <v>2576</v>
      </c>
      <c r="D18" s="396"/>
      <c r="E18" s="396"/>
      <c r="F18" s="396"/>
      <c r="G18" s="396"/>
      <c r="H18" s="399" t="s">
        <v>2577</v>
      </c>
      <c r="I18" s="401">
        <v>96</v>
      </c>
      <c r="K18" s="399" t="s">
        <v>2578</v>
      </c>
      <c r="Q18" s="332" t="s">
        <v>817</v>
      </c>
      <c r="R18" s="224"/>
      <c r="S18" s="224" t="s">
        <v>863</v>
      </c>
      <c r="V18" s="95" t="s">
        <v>864</v>
      </c>
      <c r="W18" s="95" t="s">
        <v>864</v>
      </c>
    </row>
    <row r="19" spans="1:23" ht="14.25" customHeight="1">
      <c r="A19" s="395">
        <v>11</v>
      </c>
      <c r="B19" s="396"/>
      <c r="C19" s="396" t="s">
        <v>2579</v>
      </c>
      <c r="D19" s="396"/>
      <c r="E19" s="396"/>
      <c r="F19" s="396"/>
      <c r="G19" s="396"/>
      <c r="H19" s="398" t="s">
        <v>2580</v>
      </c>
      <c r="I19" s="463" t="s">
        <v>2581</v>
      </c>
      <c r="K19" s="398" t="s">
        <v>2582</v>
      </c>
      <c r="Q19" s="332" t="s">
        <v>817</v>
      </c>
      <c r="R19" s="224"/>
      <c r="S19" s="224" t="s">
        <v>863</v>
      </c>
      <c r="T19" s="456" t="s">
        <v>864</v>
      </c>
      <c r="U19" t="s">
        <v>2583</v>
      </c>
      <c r="V19" s="95" t="s">
        <v>864</v>
      </c>
      <c r="W19" s="95" t="s">
        <v>864</v>
      </c>
    </row>
    <row r="20" spans="1:23" ht="14.25" customHeight="1">
      <c r="A20" s="395">
        <v>12</v>
      </c>
      <c r="B20" s="396"/>
      <c r="C20" s="396" t="s">
        <v>2584</v>
      </c>
      <c r="D20" s="396"/>
      <c r="E20" s="396"/>
      <c r="F20" s="396"/>
      <c r="G20" s="396"/>
      <c r="H20" s="322" t="s">
        <v>2585</v>
      </c>
      <c r="I20" s="375" t="b">
        <v>1</v>
      </c>
      <c r="K20" s="322" t="s">
        <v>2586</v>
      </c>
      <c r="Q20" s="332" t="s">
        <v>817</v>
      </c>
      <c r="R20" s="224"/>
      <c r="S20" s="322" t="s">
        <v>2313</v>
      </c>
      <c r="T20" s="456"/>
      <c r="U20" s="225"/>
      <c r="V20" s="95" t="s">
        <v>864</v>
      </c>
      <c r="W20" s="95" t="s">
        <v>864</v>
      </c>
    </row>
    <row r="21" spans="1:23" ht="14.25" customHeight="1">
      <c r="A21" s="469">
        <v>13</v>
      </c>
      <c r="B21" s="396"/>
      <c r="C21" s="396" t="s">
        <v>2587</v>
      </c>
      <c r="D21" s="396"/>
      <c r="E21" s="396"/>
      <c r="F21" s="396"/>
      <c r="G21" s="396"/>
      <c r="H21" s="398" t="s">
        <v>2588</v>
      </c>
      <c r="I21" s="375" t="b">
        <v>1</v>
      </c>
      <c r="K21" s="398" t="s">
        <v>2589</v>
      </c>
      <c r="Q21" s="332" t="s">
        <v>817</v>
      </c>
      <c r="R21" s="224"/>
      <c r="S21" s="322" t="s">
        <v>2313</v>
      </c>
      <c r="T21" s="456"/>
      <c r="U21" s="225"/>
      <c r="V21" s="95" t="s">
        <v>864</v>
      </c>
      <c r="W21" s="95" t="s">
        <v>864</v>
      </c>
    </row>
    <row r="22" spans="1:23" ht="14.25" customHeight="1">
      <c r="A22" s="395">
        <v>14</v>
      </c>
      <c r="B22" s="396"/>
      <c r="C22" s="396" t="s">
        <v>2128</v>
      </c>
      <c r="D22" s="396"/>
      <c r="E22" s="396"/>
      <c r="F22" s="396"/>
      <c r="G22" s="396"/>
      <c r="H22" s="322" t="s">
        <v>2590</v>
      </c>
      <c r="I22" s="375" t="s">
        <v>2591</v>
      </c>
      <c r="K22" s="322" t="s">
        <v>888</v>
      </c>
      <c r="Q22" s="332" t="s">
        <v>817</v>
      </c>
      <c r="R22" s="224"/>
      <c r="S22" s="224" t="s">
        <v>863</v>
      </c>
      <c r="T22" s="238" t="s">
        <v>864</v>
      </c>
      <c r="U22" s="225" t="s">
        <v>2592</v>
      </c>
      <c r="V22" s="95" t="s">
        <v>864</v>
      </c>
      <c r="W22" s="95" t="s">
        <v>864</v>
      </c>
    </row>
    <row r="23" spans="1:23" ht="14.25" customHeight="1" thickBot="1">
      <c r="A23" s="490">
        <v>15</v>
      </c>
      <c r="B23" s="475"/>
      <c r="C23" s="475" t="s">
        <v>2593</v>
      </c>
      <c r="D23" s="475"/>
      <c r="E23" s="475"/>
      <c r="F23" s="475"/>
      <c r="G23" s="475"/>
      <c r="H23" s="493" t="s">
        <v>2594</v>
      </c>
      <c r="I23" s="494" t="s">
        <v>2595</v>
      </c>
      <c r="J23" s="478"/>
      <c r="K23" s="493" t="s">
        <v>2596</v>
      </c>
      <c r="L23" s="478"/>
      <c r="M23" s="478"/>
      <c r="N23" s="478"/>
      <c r="O23" s="478"/>
      <c r="P23" s="478"/>
      <c r="Q23" s="479" t="s">
        <v>817</v>
      </c>
      <c r="R23" s="481"/>
      <c r="S23" s="481" t="s">
        <v>863</v>
      </c>
      <c r="T23" s="480" t="s">
        <v>864</v>
      </c>
      <c r="U23" s="495" t="s">
        <v>2597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2598</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2599</v>
      </c>
      <c r="C9" s="491"/>
      <c r="D9" s="474"/>
      <c r="E9" s="475"/>
      <c r="F9" s="475"/>
      <c r="G9" s="475"/>
      <c r="H9" s="492" t="s">
        <v>2600</v>
      </c>
      <c r="I9" s="492" t="s">
        <v>2562</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2601</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2602</v>
      </c>
      <c r="I9" s="394"/>
      <c r="K9" s="316" t="s">
        <v>1365</v>
      </c>
      <c r="Q9" s="394" t="s">
        <v>823</v>
      </c>
      <c r="R9" s="224" t="s">
        <v>864</v>
      </c>
      <c r="S9" s="224" t="s">
        <v>1365</v>
      </c>
      <c r="T9" s="456"/>
      <c r="U9" s="224"/>
      <c r="V9" t="s">
        <v>864</v>
      </c>
      <c r="W9" t="s">
        <v>864</v>
      </c>
    </row>
    <row r="10" spans="1:1014" ht="13.5" customHeight="1">
      <c r="A10" s="395">
        <v>2</v>
      </c>
      <c r="B10" s="467"/>
      <c r="C10" s="467" t="s">
        <v>2560</v>
      </c>
      <c r="D10" s="467"/>
      <c r="E10" s="465"/>
      <c r="F10" s="465"/>
      <c r="G10" s="396"/>
      <c r="H10" s="322" t="s">
        <v>2561</v>
      </c>
      <c r="I10" s="322" t="s">
        <v>2562</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2603</v>
      </c>
      <c r="I11" s="316" t="s">
        <v>2604</v>
      </c>
      <c r="K11" s="316" t="s">
        <v>2605</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2606</v>
      </c>
      <c r="I12" s="322" t="s">
        <v>2607</v>
      </c>
      <c r="K12" s="322" t="s">
        <v>871</v>
      </c>
      <c r="Q12" s="332" t="s">
        <v>817</v>
      </c>
      <c r="R12" s="224"/>
      <c r="S12" s="224" t="s">
        <v>863</v>
      </c>
      <c r="T12" s="456"/>
      <c r="U12" s="224"/>
      <c r="V12" t="s">
        <v>864</v>
      </c>
      <c r="W12" t="s">
        <v>864</v>
      </c>
    </row>
    <row r="13" spans="1:1014" ht="13.5" customHeight="1">
      <c r="A13" s="397">
        <v>5</v>
      </c>
      <c r="B13" s="392"/>
      <c r="C13" s="392" t="s">
        <v>2171</v>
      </c>
      <c r="D13" s="392"/>
      <c r="E13" s="396"/>
      <c r="F13" s="396"/>
      <c r="G13" s="396"/>
      <c r="H13" s="316" t="s">
        <v>2608</v>
      </c>
      <c r="I13" s="316" t="s">
        <v>2417</v>
      </c>
      <c r="K13" s="316" t="s">
        <v>970</v>
      </c>
      <c r="Q13" s="324" t="s">
        <v>820</v>
      </c>
      <c r="R13" s="224"/>
      <c r="S13" s="224" t="s">
        <v>863</v>
      </c>
      <c r="T13" s="456" t="s">
        <v>864</v>
      </c>
      <c r="U13" s="224" t="s">
        <v>2609</v>
      </c>
      <c r="V13" t="s">
        <v>864</v>
      </c>
      <c r="W13" t="s">
        <v>864</v>
      </c>
    </row>
    <row r="14" spans="1:1014" ht="13.5" customHeight="1">
      <c r="A14" s="395">
        <v>6</v>
      </c>
      <c r="B14" s="392"/>
      <c r="C14" s="392" t="s">
        <v>2610</v>
      </c>
      <c r="D14" s="392"/>
      <c r="E14" s="396"/>
      <c r="F14" s="396"/>
      <c r="G14" s="396"/>
      <c r="H14" s="322" t="s">
        <v>2611</v>
      </c>
      <c r="I14" s="322" t="s">
        <v>2612</v>
      </c>
      <c r="K14" s="322" t="s">
        <v>2613</v>
      </c>
      <c r="Q14" s="332" t="s">
        <v>817</v>
      </c>
      <c r="R14" s="224"/>
      <c r="S14" s="224" t="s">
        <v>863</v>
      </c>
      <c r="T14" s="456" t="s">
        <v>864</v>
      </c>
      <c r="U14" s="224" t="s">
        <v>2614</v>
      </c>
      <c r="V14" t="s">
        <v>864</v>
      </c>
      <c r="W14" t="s">
        <v>864</v>
      </c>
    </row>
    <row r="15" spans="1:1014" ht="13.5" customHeight="1">
      <c r="A15" s="397">
        <v>7</v>
      </c>
      <c r="B15" s="392"/>
      <c r="C15" s="392" t="s">
        <v>2615</v>
      </c>
      <c r="D15" s="392"/>
      <c r="E15" s="396"/>
      <c r="F15" s="396"/>
      <c r="G15" s="396"/>
      <c r="H15" s="316" t="s">
        <v>2616</v>
      </c>
      <c r="I15" s="316" t="s">
        <v>2617</v>
      </c>
      <c r="K15" s="316" t="s">
        <v>2618</v>
      </c>
      <c r="Q15" s="332" t="s">
        <v>817</v>
      </c>
      <c r="R15" s="224"/>
      <c r="S15" s="224" t="s">
        <v>863</v>
      </c>
      <c r="T15" s="456" t="s">
        <v>864</v>
      </c>
      <c r="U15" s="224" t="s">
        <v>2619</v>
      </c>
      <c r="V15" t="s">
        <v>864</v>
      </c>
      <c r="W15" t="s">
        <v>864</v>
      </c>
    </row>
    <row r="16" spans="1:1014" ht="13.5" customHeight="1">
      <c r="A16" s="395">
        <v>8</v>
      </c>
      <c r="B16" s="392"/>
      <c r="C16" s="392" t="s">
        <v>2076</v>
      </c>
      <c r="D16" s="392"/>
      <c r="E16" s="396"/>
      <c r="F16" s="396"/>
      <c r="G16" s="396"/>
      <c r="H16" s="322" t="s">
        <v>2620</v>
      </c>
      <c r="I16" s="322" t="s">
        <v>2621</v>
      </c>
      <c r="K16" s="322" t="s">
        <v>2622</v>
      </c>
      <c r="Q16" s="332" t="s">
        <v>817</v>
      </c>
      <c r="R16" s="224"/>
      <c r="S16" s="224" t="s">
        <v>863</v>
      </c>
      <c r="T16" s="456" t="s">
        <v>864</v>
      </c>
      <c r="U16" s="224" t="s">
        <v>2623</v>
      </c>
      <c r="V16" t="s">
        <v>864</v>
      </c>
      <c r="W16" t="s">
        <v>864</v>
      </c>
    </row>
    <row r="17" spans="1:23" ht="13.5" customHeight="1">
      <c r="A17" s="397">
        <v>9</v>
      </c>
      <c r="B17" s="392"/>
      <c r="C17" s="392" t="s">
        <v>2137</v>
      </c>
      <c r="D17" s="392"/>
      <c r="E17" s="396"/>
      <c r="F17" s="396"/>
      <c r="G17" s="396"/>
      <c r="H17" s="398" t="s">
        <v>2138</v>
      </c>
      <c r="I17" s="393"/>
      <c r="K17" s="316" t="s">
        <v>2624</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2625</v>
      </c>
      <c r="I18" s="471" t="s">
        <v>1268</v>
      </c>
      <c r="K18" s="471" t="s">
        <v>970</v>
      </c>
      <c r="Q18" s="472" t="s">
        <v>817</v>
      </c>
      <c r="R18" s="224"/>
      <c r="S18" s="506" t="s">
        <v>863</v>
      </c>
      <c r="T18" s="456" t="s">
        <v>864</v>
      </c>
      <c r="U18" s="224" t="s">
        <v>2626</v>
      </c>
      <c r="V18" t="s">
        <v>864</v>
      </c>
      <c r="W18" t="s">
        <v>864</v>
      </c>
    </row>
    <row r="19" spans="1:23" ht="13.5" customHeight="1" thickBot="1">
      <c r="A19" s="473">
        <v>11</v>
      </c>
      <c r="B19" s="474"/>
      <c r="C19" s="474"/>
      <c r="D19" s="474" t="s">
        <v>2144</v>
      </c>
      <c r="E19" s="475"/>
      <c r="F19" s="475"/>
      <c r="G19" s="475"/>
      <c r="H19" s="476" t="s">
        <v>2627</v>
      </c>
      <c r="I19" s="477" t="s">
        <v>2628</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2629</v>
      </c>
      <c r="B1" s="272"/>
      <c r="C1" s="129" t="s">
        <v>813</v>
      </c>
      <c r="D1" s="128"/>
      <c r="E1" s="749" t="s">
        <v>814</v>
      </c>
      <c r="F1" s="749"/>
      <c r="G1" s="128"/>
      <c r="H1" s="737" t="s">
        <v>1695</v>
      </c>
      <c r="I1" s="737"/>
      <c r="J1" s="737"/>
      <c r="K1" s="96"/>
      <c r="L1" s="96"/>
      <c r="M1" s="96"/>
      <c r="N1" s="96"/>
      <c r="O1" s="750" t="s">
        <v>816</v>
      </c>
      <c r="P1" s="75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48" t="s">
        <v>819</v>
      </c>
      <c r="F2" s="748"/>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47" t="s">
        <v>822</v>
      </c>
      <c r="F3" s="7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45" t="s">
        <v>825</v>
      </c>
      <c r="F4" s="746"/>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43" t="s">
        <v>912</v>
      </c>
      <c r="F5" s="74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U7" s="96"/>
      <c r="V7" s="751" t="s">
        <v>829</v>
      </c>
      <c r="W7" s="751"/>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2630</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2631</v>
      </c>
      <c r="C9" s="321"/>
      <c r="D9" s="321"/>
      <c r="E9" s="414"/>
      <c r="F9" s="414"/>
      <c r="G9" s="414"/>
      <c r="H9" s="435" t="s">
        <v>2632</v>
      </c>
      <c r="I9" s="415"/>
      <c r="J9" s="417"/>
      <c r="K9" s="316" t="s">
        <v>2633</v>
      </c>
      <c r="L9" s="417"/>
      <c r="M9" s="417"/>
      <c r="N9" s="417"/>
      <c r="O9" s="417"/>
      <c r="P9" s="417"/>
      <c r="Q9" s="416" t="s">
        <v>820</v>
      </c>
      <c r="R9" s="341" t="s">
        <v>864</v>
      </c>
      <c r="S9" s="341" t="s">
        <v>2633</v>
      </c>
      <c r="T9" s="417"/>
      <c r="U9" s="417"/>
      <c r="V9" s="417" t="s">
        <v>864</v>
      </c>
      <c r="W9" s="417" t="s">
        <v>864</v>
      </c>
    </row>
    <row r="10" spans="1:1014" ht="15" customHeight="1">
      <c r="A10" s="424">
        <v>2</v>
      </c>
      <c r="B10" s="321"/>
      <c r="C10" s="321" t="s">
        <v>2634</v>
      </c>
      <c r="D10" s="321"/>
      <c r="E10" s="414"/>
      <c r="F10" s="414"/>
      <c r="G10" s="414"/>
      <c r="H10" s="447" t="s">
        <v>2635</v>
      </c>
      <c r="I10" s="419">
        <v>101</v>
      </c>
      <c r="J10" s="423"/>
      <c r="K10" s="420" t="s">
        <v>2636</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2637</v>
      </c>
      <c r="D11" s="321"/>
      <c r="E11" s="414"/>
      <c r="F11" s="414"/>
      <c r="G11" s="414"/>
      <c r="H11" s="446" t="s">
        <v>2638</v>
      </c>
      <c r="I11" s="422" t="s">
        <v>2639</v>
      </c>
      <c r="J11" s="417"/>
      <c r="K11" s="316" t="s">
        <v>2640</v>
      </c>
      <c r="L11" s="417"/>
      <c r="M11" s="417"/>
      <c r="N11" s="417"/>
      <c r="O11" s="417"/>
      <c r="P11" s="417"/>
      <c r="Q11" s="416" t="s">
        <v>820</v>
      </c>
      <c r="R11" s="341"/>
      <c r="S11" s="341" t="s">
        <v>863</v>
      </c>
      <c r="T11" s="417"/>
      <c r="U11" s="417"/>
      <c r="V11" s="417" t="s">
        <v>864</v>
      </c>
      <c r="W11" s="417" t="s">
        <v>864</v>
      </c>
    </row>
    <row r="12" spans="1:1014" ht="15" customHeight="1">
      <c r="A12" s="424">
        <v>4</v>
      </c>
      <c r="B12" s="321" t="s">
        <v>2641</v>
      </c>
      <c r="C12" s="321"/>
      <c r="D12" s="321"/>
      <c r="E12" s="414"/>
      <c r="F12" s="414"/>
      <c r="G12" s="414"/>
      <c r="H12" s="448" t="s">
        <v>2642</v>
      </c>
      <c r="I12" s="419" t="s">
        <v>2643</v>
      </c>
      <c r="J12" s="423"/>
      <c r="K12" s="420" t="s">
        <v>2644</v>
      </c>
      <c r="L12" s="421"/>
      <c r="M12" s="421"/>
      <c r="N12" s="421"/>
      <c r="O12" s="421"/>
      <c r="P12" s="421"/>
      <c r="Q12" s="416" t="s">
        <v>820</v>
      </c>
      <c r="R12" s="344"/>
      <c r="S12" s="344" t="s">
        <v>863</v>
      </c>
      <c r="T12" s="421"/>
      <c r="U12" s="421"/>
      <c r="V12" s="421" t="s">
        <v>864</v>
      </c>
      <c r="W12" s="421" t="s">
        <v>864</v>
      </c>
    </row>
    <row r="13" spans="1:1014" ht="15" customHeight="1">
      <c r="A13" s="429">
        <v>5</v>
      </c>
      <c r="B13" s="430" t="s">
        <v>2645</v>
      </c>
      <c r="C13" s="430"/>
      <c r="D13" s="430"/>
      <c r="E13" s="431"/>
      <c r="F13" s="431"/>
      <c r="G13" s="431"/>
      <c r="H13" s="449" t="s">
        <v>2646</v>
      </c>
      <c r="I13" s="432"/>
      <c r="J13" s="433"/>
      <c r="K13" s="432" t="s">
        <v>2647</v>
      </c>
      <c r="L13" s="433"/>
      <c r="M13" s="433"/>
      <c r="N13" s="433"/>
      <c r="O13" s="433"/>
      <c r="P13" s="433"/>
      <c r="Q13" s="434" t="s">
        <v>817</v>
      </c>
      <c r="R13" s="508" t="s">
        <v>864</v>
      </c>
      <c r="S13" s="509" t="s">
        <v>2647</v>
      </c>
      <c r="T13" s="433"/>
      <c r="U13" s="433"/>
      <c r="V13" s="433" t="s">
        <v>864</v>
      </c>
      <c r="W13" s="433" t="s">
        <v>864</v>
      </c>
    </row>
    <row r="14" spans="1:1014" ht="15" customHeight="1" thickBot="1">
      <c r="A14" s="483">
        <v>6</v>
      </c>
      <c r="B14" s="484" t="s">
        <v>2648</v>
      </c>
      <c r="C14" s="484"/>
      <c r="D14" s="484"/>
      <c r="E14" s="485"/>
      <c r="F14" s="485"/>
      <c r="G14" s="485"/>
      <c r="H14" s="486" t="s">
        <v>2649</v>
      </c>
      <c r="I14" s="487"/>
      <c r="J14" s="488"/>
      <c r="K14" s="476" t="s">
        <v>2650</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2651</v>
      </c>
      <c r="B1" s="128"/>
      <c r="C1" s="129" t="s">
        <v>813</v>
      </c>
      <c r="D1" s="128"/>
      <c r="E1" s="293" t="s">
        <v>814</v>
      </c>
      <c r="F1" s="128"/>
      <c r="G1" s="128"/>
      <c r="H1" s="737" t="s">
        <v>1695</v>
      </c>
      <c r="I1" s="737"/>
      <c r="J1" s="96"/>
      <c r="K1" s="96"/>
      <c r="L1" s="96"/>
      <c r="M1" s="96"/>
      <c r="N1" s="96"/>
      <c r="O1" s="750" t="s">
        <v>816</v>
      </c>
      <c r="P1" s="75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2630</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2652</v>
      </c>
      <c r="C9" s="321"/>
      <c r="D9" s="321"/>
      <c r="E9" s="414"/>
      <c r="F9" s="414"/>
      <c r="G9" s="414"/>
      <c r="H9" s="435" t="s">
        <v>2653</v>
      </c>
      <c r="I9" s="398"/>
      <c r="J9" s="417"/>
      <c r="K9" s="316" t="s">
        <v>2651</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37" t="s">
        <v>1695</v>
      </c>
      <c r="I1" s="737"/>
      <c r="J1" s="294"/>
      <c r="K1" s="96"/>
      <c r="L1" s="96"/>
      <c r="M1" s="96"/>
      <c r="N1" s="96"/>
      <c r="O1" s="750" t="s">
        <v>816</v>
      </c>
      <c r="P1" s="75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751" t="s">
        <v>829</v>
      </c>
      <c r="W7" s="75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2630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2654</v>
      </c>
      <c r="C9" s="450"/>
      <c r="D9" s="321"/>
      <c r="E9" s="414"/>
      <c r="F9" s="414"/>
      <c r="G9" s="414"/>
      <c r="H9" s="316" t="s">
        <v>2655</v>
      </c>
      <c r="I9" s="416"/>
      <c r="J9" s="398"/>
      <c r="K9" s="316" t="s">
        <v>2656</v>
      </c>
      <c r="L9" s="316"/>
      <c r="M9" s="316"/>
      <c r="N9" s="316"/>
      <c r="O9" s="316"/>
      <c r="P9" s="316"/>
      <c r="Q9" s="416" t="s">
        <v>820</v>
      </c>
      <c r="R9" s="341"/>
      <c r="S9" s="341" t="s">
        <v>863</v>
      </c>
      <c r="T9" s="417"/>
      <c r="U9" s="417"/>
      <c r="V9" s="417" t="s">
        <v>864</v>
      </c>
      <c r="W9" s="417" t="s">
        <v>864</v>
      </c>
    </row>
    <row r="10" spans="1:1020" ht="15" customHeight="1">
      <c r="A10" s="414">
        <v>2</v>
      </c>
      <c r="B10" s="321" t="s">
        <v>2657</v>
      </c>
      <c r="C10" s="450"/>
      <c r="D10" s="321"/>
      <c r="E10" s="414"/>
      <c r="F10" s="414"/>
      <c r="G10" s="414"/>
      <c r="H10" s="316" t="s">
        <v>2658</v>
      </c>
      <c r="I10" s="416"/>
      <c r="J10" s="398"/>
      <c r="K10" s="316" t="s">
        <v>2659</v>
      </c>
      <c r="L10" s="316"/>
      <c r="M10" s="316"/>
      <c r="N10" s="316"/>
      <c r="O10" s="316"/>
      <c r="P10" s="316"/>
      <c r="Q10" s="332" t="s">
        <v>817</v>
      </c>
      <c r="R10" s="344"/>
      <c r="S10" s="344" t="s">
        <v>2313</v>
      </c>
      <c r="T10" s="421"/>
      <c r="U10" s="421"/>
      <c r="V10" s="421" t="s">
        <v>864</v>
      </c>
      <c r="W10" s="421" t="s">
        <v>864</v>
      </c>
    </row>
    <row r="11" spans="1:1020" ht="15">
      <c r="A11" s="414">
        <v>3</v>
      </c>
      <c r="B11" s="321" t="s">
        <v>2660</v>
      </c>
      <c r="C11" s="338"/>
      <c r="D11" s="321"/>
      <c r="E11" s="414"/>
      <c r="F11" s="414"/>
      <c r="G11" s="414"/>
      <c r="H11" s="316" t="s">
        <v>2661</v>
      </c>
      <c r="I11" s="416"/>
      <c r="J11" s="398"/>
      <c r="K11" s="316" t="s">
        <v>2662</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2663</v>
      </c>
      <c r="B1" s="272"/>
      <c r="C1" s="129" t="s">
        <v>813</v>
      </c>
      <c r="D1" s="128"/>
      <c r="E1" s="293" t="s">
        <v>814</v>
      </c>
      <c r="F1" s="128"/>
      <c r="G1" s="128"/>
      <c r="H1" s="737" t="s">
        <v>1695</v>
      </c>
      <c r="I1" s="737"/>
      <c r="J1" s="294"/>
      <c r="K1" s="96"/>
      <c r="L1" s="96"/>
      <c r="M1" s="96"/>
      <c r="N1" s="96"/>
      <c r="O1" s="750" t="s">
        <v>816</v>
      </c>
      <c r="P1" s="75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2630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2664</v>
      </c>
    </row>
    <row r="2" spans="2:6" s="4" customFormat="1"/>
    <row r="3" spans="2:6" s="134" customFormat="1">
      <c r="B3" s="133" t="s">
        <v>2665</v>
      </c>
      <c r="C3" s="135"/>
      <c r="D3" s="135"/>
      <c r="E3" s="135"/>
      <c r="F3" s="135"/>
    </row>
    <row r="4" spans="2:6" ht="18" customHeight="1">
      <c r="B4" s="131" t="s">
        <v>2666</v>
      </c>
    </row>
    <row r="5" spans="2:6" ht="18" customHeight="1">
      <c r="B5" s="131" t="s">
        <v>2667</v>
      </c>
    </row>
    <row r="6" spans="2:6" ht="18" customHeight="1">
      <c r="B6" s="131" t="s">
        <v>2668</v>
      </c>
    </row>
    <row r="7" spans="2:6" ht="18" customHeight="1">
      <c r="B7" s="131" t="s">
        <v>2669</v>
      </c>
    </row>
    <row r="8" spans="2:6" ht="18" customHeight="1">
      <c r="B8" s="131" t="s">
        <v>2670</v>
      </c>
    </row>
    <row r="9" spans="2:6" ht="24" customHeight="1">
      <c r="B9" s="752" t="s">
        <v>2671</v>
      </c>
      <c r="C9" s="752"/>
      <c r="D9" s="752"/>
      <c r="E9" s="752"/>
      <c r="F9" s="752"/>
    </row>
    <row r="10" spans="2:6" ht="14.25" customHeight="1">
      <c r="B10" s="753" t="s">
        <v>2672</v>
      </c>
      <c r="C10" s="753"/>
      <c r="D10" s="753"/>
      <c r="E10" s="753"/>
      <c r="F10" s="75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2024-05-31T13:55:03Z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