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3652" documentId="13_ncr:1_{25E1360D-3F9F-4661-933F-5159F3386708}" xr6:coauthVersionLast="47" xr6:coauthVersionMax="47" xr10:uidLastSave="{00AE4A7D-D2ED-C242-BC65-DA72AB9A1C8A}"/>
  <bookViews>
    <workbookView xWindow="0" yWindow="760" windowWidth="29040" windowHeight="15720" tabRatio="914"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50" i="66" l="1"/>
  <c r="A51" i="66"/>
  <c r="S206" i="33"/>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2" i="66"/>
  <c r="A53" i="66"/>
  <c r="A54" i="66"/>
  <c r="A55" i="66"/>
  <c r="A56" i="66"/>
  <c r="A57" i="66"/>
  <c r="A58" i="66"/>
  <c r="A59" i="66"/>
  <c r="A60" i="66"/>
  <c r="A61" i="66"/>
  <c r="A62" i="66"/>
  <c r="A63" i="66"/>
  <c r="A64" i="66"/>
  <c r="A65" i="66"/>
  <c r="A66" i="66"/>
  <c r="A67" i="66"/>
  <c r="A68" i="66"/>
  <c r="A69" i="66"/>
  <c r="A70" i="66"/>
  <c r="A71" i="66"/>
  <c r="A72" i="66"/>
  <c r="A73" i="66"/>
  <c r="A74"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5" i="66"/>
  <c r="D75" i="66"/>
  <c r="E75" i="66"/>
  <c r="F75" i="66"/>
  <c r="G75" i="66"/>
  <c r="H75" i="66"/>
  <c r="I75" i="66"/>
  <c r="J75" i="66"/>
  <c r="K75" i="66"/>
  <c r="L75" i="66"/>
  <c r="M75" i="66"/>
  <c r="N75" i="66"/>
  <c r="O75" i="66"/>
  <c r="P75" i="66"/>
  <c r="R75" i="66"/>
  <c r="S75" i="66"/>
  <c r="AA75" i="66"/>
  <c r="AB75" i="66"/>
  <c r="AD75" i="66"/>
  <c r="Y16" i="70"/>
  <c r="X16" i="70"/>
  <c r="AF65" i="69"/>
  <c r="AE65" i="69"/>
  <c r="AD65" i="69"/>
  <c r="AB65" i="69"/>
  <c r="AA65" i="69"/>
  <c r="U65" i="69"/>
  <c r="T65" i="69"/>
  <c r="R65" i="69"/>
  <c r="Q65" i="69"/>
  <c r="P65" i="69"/>
  <c r="O65" i="69"/>
  <c r="N65" i="69"/>
  <c r="M65" i="69"/>
  <c r="L65" i="69"/>
  <c r="K65" i="69"/>
  <c r="J65" i="69"/>
  <c r="G65" i="69"/>
  <c r="F65" i="69"/>
  <c r="E65" i="69"/>
  <c r="D65" i="69"/>
  <c r="C65" i="69"/>
  <c r="A65" i="69"/>
  <c r="A75"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tc={FF1AF53E-AE58-E849-A74B-33EB38D418D2}</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tc={0E967918-B0FF-874A-A786-2C84A1372A97}</author>
    <author>tc={9C971BC8-B630-4062-8B21-00AD945C0670}</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X30"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5"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5" authorId="26"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K39" authorId="2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U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U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K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K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K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2" authorId="47"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3" authorId="48"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4" authorId="49"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4" authorId="50"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51"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5" authorId="52"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3"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4"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8" authorId="55" shapeId="0" xr:uid="{2A4824BB-D066-2140-83DE-B56414A54146}">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8" authorId="56"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90" authorId="57"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2" authorId="58"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3" authorId="59"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U93" authorId="60"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4" authorId="61"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62"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6" authorId="63"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64"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8" authorId="65"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9" authorId="66"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100" authorId="69" shapeId="0" xr:uid="{7C96A85F-62E6-934A-BD5E-8CBADF54B117}">
      <text>
        <t>[Threaded comment]
Your version of Excel allows you to read this threaded comment; however, any edits to it will get removed if the file is opened in a newer version of Excel. Learn more: https://go.microsoft.com/fwlink/?linkid=870924
Comment:
    freetext ?</t>
      </text>
    </comment>
    <comment ref="E101" authorId="70"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71"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72"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73"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74"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5" authorId="75"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6" authorId="76"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7"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8"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9"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10" authorId="80"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10" authorId="81"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82"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3" authorId="83"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4" authorId="84"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4" authorId="85"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86"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20" authorId="87"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8"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21" authorId="89"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90"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91"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9" authorId="92"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93"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1" authorId="94"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7" authorId="95"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96"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97"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8"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9"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5" authorId="100"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101"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6" authorId="102"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103"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8" authorId="104"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9" authorId="105"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2" authorId="106"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7"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3" authorId="108"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5" authorId="110"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11"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12"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60" authorId="113"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2" authorId="114"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3" authorId="115"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3" authorId="116"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7"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4" authorId="118"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9"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2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81" authorId="121"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3" authorId="122"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3" authorId="123"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24"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6" authorId="125"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8" authorId="126"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8" authorId="127"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9" authorId="12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9" authorId="129"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201" authorId="130"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P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[Threaded comment]
Your version of Excel allows you to read this threaded comment; however, any edits to it will get removed if the file is opened in a newer version of Excel. Learn more: https://go.microsoft.com/fwlink/?linkid=870924
Comment:
    NOMENCLATURE :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D24"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U24" authorId="4" shapeId="0" xr:uid="{E265549A-6D43-4574-8B69-569761A7601F}">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U26" authorId="5" shapeId="0" xr:uid="{E00BA074-3AFE-4535-A9E3-0BC0993B7755}">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7" authorId="6" shapeId="0" xr:uid="{FFDEA987-EC4E-4898-B7F8-0077A5145849}">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8" authorId="7" shapeId="0" xr:uid="{C5123DED-92B6-4270-B0EF-6AA4935B6DB7}">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 ref="C31" authorId="8"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U32" authorId="9" shapeId="0" xr:uid="{D8507318-6C1E-42B9-91CC-02C097D143E6}">
      <text>
        <t>[Threaded comment]
Your version of Excel allows you to read this threaded comment; however, any edits to it will get removed if the file is opened in a newer version of Excel. Learn more: https://go.microsoft.com/fwlink/?linkid=870924
Comment:
    NOMENCLATURE : SI-SAMU-NOMENC_SEXE</t>
      </text>
    </comment>
    <comment ref="U39" authorId="10" shapeId="0" xr:uid="{3DD4CD4B-707C-45BC-B514-5DA68504E19E}">
      <text>
        <t>[Threaded comment]
Your version of Excel allows you to read this threaded comment; however, any edits to it will get removed if the file is opened in a newer version of Excel. Learn more: https://go.microsoft.com/fwlink/?linkid=870924
Comment:
    NOMENCLATURE : CISU-Code_Type_de_lieu</t>
      </text>
    </comment>
    <comment ref="U49" authorId="11" shapeId="0" xr:uid="{B0D80B79-8784-4074-B675-37516A78DEF3}">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2" authorId="12" shapeId="0" xr:uid="{B6052CF4-31B2-42CA-A477-580F46F4CDB6}">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3" authorId="13" shapeId="0" xr:uid="{6533153D-D1CF-4709-ACD4-DF00DD64857E}">
      <text>
        <t>[Threaded comment]
Your version of Excel allows you to read this threaded comment; however, any edits to it will get removed if the file is opened in a newer version of Excel. Learn more: https://go.microsoft.com/fwlink/?linkid=870924
Comment:
    NOMENCLATURE : TBD</t>
      </text>
    </comment>
    <comment ref="C63" authorId="14"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U63" authorId="15" shapeId="0" xr:uid="{63B3099B-A4CF-4BA7-9481-E0169EF14FC8}">
      <text>
        <t>[Threaded comment]
Your version of Excel allows you to read this threaded comment; however, any edits to it will get removed if the file is opened in a newer version of Excel. Learn more: https://go.microsoft.com/fwlink/?linkid=870924
Comment:
    NOMENCLATURE : SI SAMU-NOMENC_DEVENIR_PAT</t>
      </text>
    </comment>
    <comment ref="H66" authorId="16"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U66" authorId="17" shapeId="0" xr:uid="{8206532D-FD3D-4673-8249-DF06EA04A8C5}">
      <text>
        <t>[Threaded comment]
Your version of Excel allows you to read this threaded comment; however, any edits to it will get removed if the file is opened in a newer version of Excel. Learn more: https://go.microsoft.com/fwlink/?linkid=870924
Comment:
    NOMENCLATURE : TBD</t>
      </text>
    </comment>
    <comment ref="U67" authorId="18" shapeId="0" xr:uid="{19827C95-BDF2-4B80-8428-C6F43454D705}">
      <text>
        <t>[Threaded comment]
Your version of Excel allows you to read this threaded comment; however, any edits to it will get removed if the file is opened in a newer version of Excel. Learn more: https://go.microsoft.com/fwlink/?linkid=870924
Comment:
    NOMENCLATURE : TBD</t>
      </text>
    </comment>
    <comment ref="D72" authorId="19"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 ref="U72" authorId="20" shapeId="0" xr:uid="{C603E3B6-B536-4A6C-83B5-CED1B2AA960F}">
      <text>
        <t>[Threaded comment]
Your version of Excel allows you to read this threaded comment; however, any edits to it will get removed if the file is opened in a newer version of Excel. Learn more: https://go.microsoft.com/fwlink/?linkid=870924
Comment:
    NOMENCLATURE : SI SAMU-TYPE_MOYEN</t>
      </text>
    </comment>
    <comment ref="U73" authorId="21" shapeId="0" xr:uid="{AD69C5A2-53A5-45D3-BBCF-64FEB40BEEE9}">
      <text>
        <t>[Threaded comment]
Your version of Excel allows you to read this threaded comment; however, any edits to it will get removed if the file is opened in a newer version of Excel. Learn more: https://go.microsoft.com/fwlink/?linkid=870924
Comment:
    NOMENCLATURE : CISU-TYPE_VECTEUR</t>
      </text>
    </comment>
    <comment ref="U74" authorId="22" shapeId="0" xr:uid="{619C1B67-557E-4D65-84E3-7E6E30F47C7B}">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<sst xmlns="http://schemas.openxmlformats.org/spreadsheetml/2006/main" count="10702" uniqueCount="2856">
  <si>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</si>
  <si>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</si>
  <si>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</si>
  <si>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</si>
  <si>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</si>
  <si>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</si>
  <si>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</si>
  <si>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</si>
  <si>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</si>
  <si>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</si>
  <si>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</si>
  <si>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</si>
  <si>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</si>
  <si>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</si>
  <si>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</si>
  <si>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</si>
  <si>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</si>
  <si>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</si>
  <si>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</si>
  <si>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</si>
  <si>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</si>
  <si>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</si>
  <si>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</si>
  <si>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</si>
  <si>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</si>
  <si>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</si>
  <si>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</si>
  <si>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</si>
  <si>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</si>
  <si>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</si>
  <si>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</si>
  <si>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</si>
  <si>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</si>
  <si>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</si>
  <si>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</si>
  <si>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</si>
  <si>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</si>
  <si>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</si>
  <si>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</si>
  <si>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</si>
  <si>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</si>
  <si>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</si>
  <si>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</si>
  <si>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</si>
  <si>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</si>
  <si>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</si>
  <si>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</si>
  <si>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</si>
  <si>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</si>
  <si>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</si>
  <si>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</si>
  <si>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</si>
  <si>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</si>
  <si>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</si>
  <si>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</si>
  <si>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</si>
  <si>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</si>
  <si>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</si>
  <si>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</si>
  <si>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</si>
  <si>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</si>
  <si>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</si>
  <si>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</si>
  <si>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</si>
  <si>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</si>
  <si>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</si>
  <si>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</si>
  <si>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</si>
  <si>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</si>
  <si>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</si>
  <si>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</si>
  <si>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</si>
  <si>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</si>
  <si>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</si>
  <si>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</si>
  <si>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</si>
  <si>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</si>
  <si>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</si>
  <si>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</si>
  <si>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</si>
  <si>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</si>
  <si>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</si>
  <si>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</si>
  <si>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</si>
  <si>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</si>
  <si>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</si>
  <si>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</si>
  <si>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</si>
  <si>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</si>
  <si>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</si>
  <si>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</si>
  <si>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</si>
  <si>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</si>
  <si>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</si>
  <si>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</si>
  <si>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</si>
  <si>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</si>
  <si>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</si>
  <si>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</si>
  <si>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</si>
  <si>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</si>
  <si>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</si>
  <si>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</si>
  <si>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</si>
  <si>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</si>
  <si>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</si>
  <si>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</si>
  <si>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</si>
  <si>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</si>
  <si>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</si>
  <si>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</si>
  <si>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</si>
  <si>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</si>
  <si>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</si>
  <si>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</si>
  <si>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</si>
  <si>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</si>
  <si>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</si>
  <si>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</si>
  <si>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</si>
  <si>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</si>
  <si>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</si>
  <si>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</si>
  <si>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</si>
  <si>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</si>
  <si>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</si>
  <si>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</si>
  <si>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</si>
  <si>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</si>
  <si>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</si>
  <si>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</si>
  <si>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</si>
  <si>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</si>
  <si>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</si>
  <si>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</si>
  <si>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</si>
  <si>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</si>
  <si>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</si>
  <si>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</si>
  <si>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</si>
  <si>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</si>
  <si>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</si>
  <si>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</si>
  <si>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</si>
  <si>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</si>
  <si>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</si>
  <si>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</si>
  <si>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</si>
  <si>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</si>
  <si>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</si>
  <si>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</si>
  <si>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</si>
  <si>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</si>
  <si>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</si>
  <si>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</si>
  <si>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</si>
  <si>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</si>
  <si>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</si>
  <si>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</si>
  <si>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</si>
  <si>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</si>
  <si>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</si>
  <si>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</si>
  <si>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</si>
  <si>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</si>
  <si>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</si>
  <si>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</si>
  <si>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</si>
  <si>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</si>
  <si>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</si>
  <si>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</si>
  <si>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</si>
  <si>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</si>
  <si>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</si>
  <si>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</si>
  <si>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</si>
  <si>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</si>
  <si>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</si>
  <si>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</si>
  <si>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</si>
  <si>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</si>
  <si>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</si>
  <si>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</si>
  <si>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</si>
  <si>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</si>
  <si>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</si>
  <si>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</si>
  <si>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</si>
  <si>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</si>
  <si>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</si>
  <si>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</si>
  <si>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</si>
  <si>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</si>
  <si>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</si>
  <si>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</si>
  <si>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</si>
  <si>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</si>
  <si>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</si>
  <si>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</si>
  <si>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</si>
  <si>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</si>
  <si>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</si>
  <si>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</si>
  <si>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</si>
  <si>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</si>
  <si>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</si>
  <si>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</si>
  <si>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</si>
  <si>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</si>
  <si>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</si>
  <si>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</si>
  <si>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</si>
  <si>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</si>
  <si>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</si>
  <si>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</si>
  <si>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</si>
  <si>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</si>
  <si>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</si>
  <si>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</si>
  <si>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</si>
  <si>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</si>
  <si>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</si>
  <si>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</si>
  <si>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</si>
  <si>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</si>
  <si>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</si>
  <si>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</si>
  <si>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</si>
  <si>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</si>
  <si>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</si>
  <si>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</si>
  <si>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</si>
  <si>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</si>
  <si>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</si>
  <si>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</si>
  <si>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</si>
  <si>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</si>
  <si>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</si>
  <si>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</si>
  <si>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</si>
  <si>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</si>
  <si>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</si>
  <si>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</si>
  <si>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</si>
  <si>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</si>
  <si>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</si>
  <si>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</si>
  <si>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</si>
  <si>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</si>
  <si>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</si>
  <si>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</si>
  <si>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</si>
  <si>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</si>
  <si>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</si>
  <si>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</si>
  <si>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</si>
  <si>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</si>
  <si>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</si>
  <si>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</si>
  <si>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</si>
  <si>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</si>
  <si>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</si>
  <si>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</si>
  <si>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</si>
  <si>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</si>
  <si>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</si>
  <si>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</si>
  <si>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</si>
  <si>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</si>
  <si>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</si>
  <si>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</si>
  <si>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</si>
  <si>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</si>
  <si>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</si>
  <si>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</si>
  <si>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</si>
  <si>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</si>
  <si>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</si>
  <si>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</si>
  <si>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</si>
  <si>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</si>
  <si>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</si>
  <si>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</si>
  <si>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</si>
  <si>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</si>
  <si>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</si>
  <si>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</si>
  <si>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</si>
  <si>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</si>
  <si>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</si>
  <si>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</si>
  <si>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</si>
  <si>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</si>
  <si>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</si>
  <si>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</si>
  <si>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</si>
  <si>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</si>
  <si>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</si>
  <si>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</si>
  <si>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</si>
  <si>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</si>
  <si>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</si>
  <si>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</si>
  <si>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</si>
  <si>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</si>
  <si>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</si>
  <si>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</si>
  <si>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</si>
  <si>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</si>
  <si>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</si>
  <si>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</si>
  <si>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</si>
  <si>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</si>
  <si>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</si>
  <si>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</si>
  <si>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</si>
  <si>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</si>
  <si>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</si>
  <si>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</si>
  <si>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</si>
  <si>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</si>
  <si>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</si>
  <si>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</si>
  <si>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</si>
  <si>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</si>
  <si>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</si>
  <si>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</si>
  <si>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</si>
  <si>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</si>
  <si>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</si>
  <si>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</si>
  <si>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</si>
  <si>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</si>
  <si>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</si>
  <si>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</si>
  <si>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</si>
  <si>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</si>
  <si>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</si>
  <si>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</si>
  <si>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</si>
  <si>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</si>
  <si>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</si>
  <si>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</si>
  <si>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</si>
  <si>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</si>
  <si>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</si>
  <si>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</si>
  <si>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</si>
  <si>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</si>
  <si>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</si>
  <si>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</si>
  <si>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</si>
  <si>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</si>
  <si>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</si>
  <si>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</si>
  <si>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</si>
  <si>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</si>
  <si>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</si>
  <si>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</si>
  <si>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</si>
  <si>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</si>
  <si>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</si>
  <si>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</si>
  <si>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</si>
  <si>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</si>
  <si>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</si>
  <si>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</si>
  <si>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</si>
  <si>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</si>
  <si>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</si>
  <si>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</si>
  <si>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</si>
  <si>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</si>
  <si>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</si>
  <si>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</si>
  <si>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</si>
  <si>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</si>
  <si>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</si>
  <si>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</si>
  <si>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</si>
  <si>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</si>
  <si>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</si>
  <si>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</si>
  <si>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</si>
  <si>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</si>
  <si>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</si>
  <si>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</si>
  <si>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</si>
  <si>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</si>
  <si>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</si>
  <si>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</si>
  <si>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</si>
  <si>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</si>
  <si>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</si>
  <si>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</si>
  <si>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</si>
  <si>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</si>
  <si>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</si>
  <si>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</si>
  <si>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</si>
  <si>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</si>
  <si>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</si>
  <si>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</si>
  <si>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</si>
  <si>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</si>
  <si>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</si>
  <si>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</si>
  <si>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</si>
  <si>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</si>
  <si>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</si>
  <si>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</si>
  <si>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</si>
  <si>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</si>
  <si>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</si>
  <si>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</si>
  <si>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</si>
  <si>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</si>
  <si>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</si>
  <si>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</si>
  <si>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</si>
  <si>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</si>
  <si>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</si>
  <si>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</si>
  <si>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</si>
  <si>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</si>
  <si>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</si>
  <si>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</si>
  <si>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</si>
  <si>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</si>
  <si>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</si>
  <si>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</si>
  <si>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</si>
  <si>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</si>
  <si>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</si>
  <si>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</si>
  <si>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</si>
  <si>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</si>
  <si>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</si>
  <si>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</si>
  <si>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</si>
  <si>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</si>
  <si>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</si>
  <si>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</si>
  <si>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</si>
  <si>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</si>
  <si>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</si>
  <si>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</si>
  <si>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</si>
  <si>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</si>
  <si>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</si>
  <si>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</si>
  <si>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</si>
  <si>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</si>
  <si>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</si>
  <si>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</si>
  <si>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</si>
  <si>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</si>
  <si>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</si>
  <si>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</si>
  <si>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</si>
  <si>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</si>
  <si>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</si>
  <si>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</si>
  <si>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</si>
  <si>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</si>
  <si>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</si>
  <si>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</si>
  <si>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</si>
  <si>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</si>
  <si>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</si>
  <si>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</si>
  <si>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</si>
  <si>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</si>
  <si>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</si>
  <si>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</si>
  <si>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</si>
  <si>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</si>
  <si>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</si>
  <si>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</si>
  <si>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</si>
  <si>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</si>
  <si>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</si>
  <si>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</si>
  <si>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</si>
  <si>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</si>
  <si>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</si>
  <si>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</si>
  <si>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</si>
  <si>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</si>
  <si>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</si>
  <si>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</si>
  <si>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</si>
  <si>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</si>
  <si>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</si>
  <si>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</si>
  <si>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</si>
  <si>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</si>
  <si>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</si>
  <si>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</si>
  <si>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</si>
  <si>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</si>
  <si>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</si>
  <si>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</si>
  <si>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</si>
  <si>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</si>
  <si>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</si>
  <si>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</si>
  <si>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</si>
  <si>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</si>
  <si>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</si>
  <si>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</si>
  <si>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</si>
  <si>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</si>
  <si>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</si>
  <si>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</si>
  <si>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</si>
  <si>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</si>
  <si>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</si>
  <si>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</si>
  <si>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</si>
  <si>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</si>
  <si>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</si>
  <si>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</si>
  <si>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</si>
  <si>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</si>
  <si>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</si>
  <si>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</si>
  <si>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</si>
  <si>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</si>
  <si>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</si>
  <si>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</si>
  <si>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</si>
  <si>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</si>
  <si>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</si>
  <si>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</si>
  <si>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</si>
  <si>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</si>
  <si>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</si>
  <si>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</si>
  <si>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</si>
  <si>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</si>
  <si>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</si>
  <si>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</si>
  <si>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</si>
  <si>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</si>
  <si>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</si>
  <si>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</si>
  <si>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</si>
  <si>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</si>
  <si>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</si>
  <si>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</si>
  <si>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</si>
  <si>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</si>
  <si>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</si>
  <si>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</si>
  <si>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</si>
  <si>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</si>
  <si>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</si>
  <si>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</si>
  <si>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</si>
  <si>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</si>
  <si>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</si>
  <si>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</si>
  <si>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</si>
  <si>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</si>
  <si>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</si>
  <si>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</si>
  <si>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</si>
  <si>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</si>
  <si>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</si>
  <si>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</si>
  <si>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</si>
  <si>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</si>
  <si>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</si>
  <si>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</si>
  <si>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</si>
  <si>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</si>
  <si>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</si>
  <si>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</si>
  <si>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</si>
  <si>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</si>
  <si>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</si>
  <si>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</si>
  <si>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</si>
  <si>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</si>
  <si>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</si>
  <si>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</si>
  <si>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</si>
  <si>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</si>
  <si>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</si>
  <si>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</si>
  <si>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</si>
  <si>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</si>
  <si>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</si>
  <si>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</si>
  <si>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</si>
  <si>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</si>
  <si>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</si>
  <si>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</si>
  <si>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</si>
  <si>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</si>
  <si>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</si>
  <si>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</si>
  <si>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</si>
  <si>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</si>
  <si>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</si>
  <si>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</si>
  <si>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</si>
  <si>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</si>
  <si>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</si>
  <si>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</si>
  <si>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</si>
  <si>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</si>
  <si>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</si>
  <si>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</si>
  <si>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</si>
  <si>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</si>
  <si>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</si>
  <si>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</si>
  <si>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</si>
  <si>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</si>
  <si>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</si>
  <si>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</si>
  <si>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</si>
  <si>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</si>
  <si>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</si>
  <si>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</si>
  <si>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</si>
  <si>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</si>
  <si>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</si>
  <si>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</si>
  <si>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</si>
  <si>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</si>
  <si>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</si>
  <si>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</si>
  <si>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</si>
  <si>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</si>
  <si>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</si>
  <si>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</si>
  <si>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</si>
  <si>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</si>
  <si>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</si>
  <si>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</si>
  <si>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</si>
  <si>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</si>
  <si>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</si>
  <si>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</si>
  <si>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</si>
  <si>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</si>
  <si>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</si>
  <si>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</si>
  <si>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</si>
  <si>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</si>
  <si>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</si>
  <si>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</si>
  <si>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</si>
  <si>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</si>
  <si>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</si>
  <si>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</si>
  <si>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</si>
  <si>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</si>
  <si>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</si>
  <si>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</si>
  <si>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</si>
  <si>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</si>
  <si>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</si>
  <si>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</si>
  <si>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</si>
  <si>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</si>
  <si>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</si>
  <si>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</si>
  <si>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</si>
  <si>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</si>
  <si>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</si>
  <si>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</si>
  <si>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</si>
  <si>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</si>
  <si>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</si>
  <si>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</si>
  <si>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</si>
  <si>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</si>
  <si>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</si>
  <si>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</si>
  <si>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</si>
  <si>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</si>
  <si>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</si>
  <si>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</si>
  <si>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</si>
  <si>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</si>
  <si>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</si>
  <si>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</si>
  <si>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</si>
  <si>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</si>
  <si>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</si>
  <si>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</si>
  <si>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</si>
  <si>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</si>
  <si>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</si>
  <si>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</si>
  <si>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</si>
  <si>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</si>
  <si>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</si>
  <si>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</si>
  <si>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</si>
  <si>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</si>
  <si>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</si>
  <si>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</si>
  <si>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</si>
  <si>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</si>
  <si>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</si>
  <si>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</si>
  <si>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</si>
  <si>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</si>
  <si>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</si>
  <si>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</si>
  <si>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</si>
  <si>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</si>
  <si>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</si>
  <si>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</si>
  <si>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</si>
  <si>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</si>
  <si>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</si>
  <si>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</si>
  <si>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</si>
  <si>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</si>
  <si>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</si>
  <si>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</si>
  <si>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</si>
  <si>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</si>
  <si>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</si>
  <si>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</si>
  <si>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</si>
  <si>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</si>
  <si>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</si>
  <si>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</si>
  <si>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</si>
  <si>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</si>
  <si>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</si>
  <si>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</si>
  <si>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</si>
  <si>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</si>
  <si>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</si>
  <si>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</si>
  <si>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</si>
  <si>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</si>
  <si>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</si>
  <si>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</si>
  <si>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</si>
  <si>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</si>
  <si>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</si>
  <si>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</si>
  <si>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</si>
  <si>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</si>
  <si>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</si>
  <si>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</si>
  <si>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</si>
  <si>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</si>
  <si>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</si>
  <si>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</si>
  <si>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</si>
  <si>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</si>
  <si>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</si>
  <si>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</si>
  <si>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</si>
  <si>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</si>
  <si>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</si>
  <si>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</si>
  <si>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</si>
  <si>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</si>
  <si>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</si>
  <si>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</si>
  <si>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</si>
  <si>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</si>
  <si>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</si>
  <si>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</si>
  <si>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</si>
  <si>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</si>
  <si>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</si>
  <si>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</si>
  <si>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</si>
  <si>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</si>
  <si>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</si>
  <si>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</si>
  <si>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</si>
  <si>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</si>
  <si>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</si>
  <si>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</si>
  <si>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</si>
  <si>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</si>
  <si>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</si>
  <si>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</si>
  <si>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</si>
  <si>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</si>
  <si>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</si>
  <si>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</si>
  <si>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</si>
  <si>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</si>
  <si>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</si>
  <si>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</si>
  <si>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</si>
  <si>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</si>
  <si>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</si>
  <si>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</si>
  <si>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</si>
  <si>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</si>
  <si>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</si>
  <si>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</si>
  <si>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</si>
  <si>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</si>
  <si>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</si>
  <si>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</si>
  <si>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</si>
  <si>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</si>
  <si>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</si>
  <si>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</si>
  <si>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</si>
  <si>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</si>
  <si>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</si>
  <si>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</si>
  <si>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</si>
  <si>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</si>
  <si>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</si>
  <si>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</si>
  <si>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</si>
  <si>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</si>
  <si>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</si>
  <si>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</si>
  <si>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</si>
  <si>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</si>
  <si>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</si>
  <si>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</si>
  <si>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</si>
  <si>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</si>
  <si>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</si>
  <si>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</si>
  <si>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</si>
  <si>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</si>
  <si>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</si>
  <si>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</si>
  <si>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</si>
  <si>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</si>
  <si>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</si>
  <si>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</si>
  <si>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</si>
  <si>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</si>
  <si>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</si>
  <si>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</si>
  <si>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</si>
  <si>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</si>
  <si>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</si>
  <si>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</si>
  <si>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</si>
  <si>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</si>
  <si>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</si>
  <si>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</si>
  <si>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</si>
  <si>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</si>
  <si>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</si>
  <si>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</si>
  <si>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</si>
  <si>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</si>
  <si>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</si>
  <si>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</si>
  <si>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</si>
  <si>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</si>
  <si>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</si>
  <si>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</si>
  <si>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</si>
  <si>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</si>
  <si>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</si>
  <si>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</si>
  <si>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</si>
  <si>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</si>
  <si>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</si>
  <si>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</si>
  <si>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</si>
  <si>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</si>
  <si>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</si>
  <si>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</si>
  <si>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</si>
  <si>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</si>
  <si>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</si>
  <si>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</si>
  <si>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</si>
  <si>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</si>
  <si>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</si>
  <si>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</si>
  <si>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</si>
  <si>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</si>
  <si>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</si>
  <si>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</si>
  <si>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</si>
  <si>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</si>
  <si>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</si>
  <si>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</si>
  <si>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</si>
  <si>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</si>
  <si>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</si>
  <si>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</si>
  <si>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</si>
  <si>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</si>
  <si>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</si>
  <si>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</si>
  <si>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</si>
  <si>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</si>
  <si>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</si>
  <si>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</si>
  <si>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</si>
  <si>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</si>
  <si>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</si>
  <si>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</si>
  <si>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</si>
  <si>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</si>
  <si>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</si>
  <si>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</si>
  <si>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</si>
  <si>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</si>
  <si>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</si>
  <si>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</si>
  <si>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</si>
  <si>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</si>
  <si>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</si>
  <si>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</si>
  <si>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</si>
  <si>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</si>
  <si>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</si>
  <si>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</si>
  <si>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</si>
  <si>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</si>
  <si>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</si>
  <si>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</si>
  <si>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</si>
  <si>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</si>
  <si>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</si>
  <si>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</si>
  <si>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</si>
  <si>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</si>
  <si>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</si>
  <si>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</si>
  <si>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</si>
  <si>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</si>
  <si>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</si>
  <si>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</si>
  <si>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</si>
  <si>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</si>
  <si>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</si>
  <si>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</si>
  <si>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</si>
  <si>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</si>
  <si>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</si>
  <si>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</si>
  <si>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</si>
  <si>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</si>
  <si>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</si>
  <si>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</si>
  <si>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</si>
  <si>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</si>
  <si>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</si>
  <si>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</si>
  <si>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</si>
  <si>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</si>
  <si>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</si>
  <si>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</si>
  <si>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</si>
  <si>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</si>
  <si>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</si>
  <si>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</si>
  <si>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</si>
  <si>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</si>
  <si>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</si>
  <si>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</si>
  <si>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</si>
  <si>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</si>
  <si>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</si>
  <si>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</si>
  <si>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</si>
  <si>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</si>
  <si>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</si>
  <si>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</si>
  <si>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</si>
  <si>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</si>
  <si>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</si>
  <si>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</si>
  <si>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</si>
  <si>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</si>
  <si>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</si>
  <si>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</si>
  <si>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</si>
  <si>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</si>
  <si>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</si>
  <si>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</si>
  <si>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</si>
  <si>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</si>
  <si>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</si>
  <si>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</si>
  <si>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</si>
  <si>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</si>
  <si>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</si>
  <si>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</si>
  <si>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</si>
  <si>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</si>
  <si>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</si>
  <si>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</si>
  <si>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</si>
  <si>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</si>
  <si>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</si>
  <si>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</si>
  <si>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</si>
  <si>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</si>
  <si>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</si>
  <si>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</si>
  <si>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</si>
  <si>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</si>
  <si>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</si>
  <si>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</si>
  <si>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</si>
  <si>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</si>
  <si>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</si>
  <si>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</si>
  <si>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</si>
  <si>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</si>
  <si>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</si>
  <si>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</si>
  <si>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</si>
  <si>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</si>
  <si>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</si>
  <si>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</si>
  <si>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</si>
  <si>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</si>
  <si>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</si>
  <si>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</si>
  <si>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</si>
  <si>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</si>
  <si>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</si>
  <si>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</si>
  <si>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</si>
  <si>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</si>
  <si>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</si>
  <si>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</si>
  <si>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</si>
  <si>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</si>
  <si>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</si>
  <si>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</si>
  <si>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</si>
  <si>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</si>
  <si>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</si>
  <si>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</si>
  <si>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</si>
  <si>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</si>
  <si>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</si>
  <si>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</si>
  <si>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</si>
  <si>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</si>
  <si>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</si>
  <si>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</si>
  <si>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</si>
  <si>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</si>
  <si>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</si>
  <si>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</si>
  <si>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</si>
  <si>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</si>
  <si>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</si>
  <si>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</si>
  <si>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</si>
  <si>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</si>
  <si>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</si>
  <si>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</si>
  <si>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</si>
  <si>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</si>
  <si>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</si>
  <si>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</si>
  <si>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</si>
  <si>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</si>
  <si>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</si>
  <si>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</si>
  <si>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</si>
  <si>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</si>
  <si>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</si>
  <si>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</si>
  <si>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</si>
  <si>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</si>
  <si>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</si>
  <si>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</si>
  <si>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</si>
  <si>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</si>
  <si>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</si>
  <si>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</si>
  <si>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</si>
  <si>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</si>
  <si>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</si>
  <si>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</si>
  <si>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</si>
  <si>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</si>
  <si>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</si>
  <si>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</si>
  <si>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</si>
  <si>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</si>
  <si>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</si>
  <si>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</si>
  <si>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</si>
  <si>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</si>
  <si>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</si>
  <si>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</si>
  <si>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</si>
  <si>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</si>
  <si>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</si>
  <si>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</si>
  <si>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</si>
  <si>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</si>
  <si>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</si>
  <si>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</si>
  <si>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</si>
  <si>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</si>
  <si>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</si>
  <si>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</si>
  <si>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</si>
  <si>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</si>
  <si>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</si>
  <si>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</si>
  <si>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</si>
  <si>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</si>
  <si>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</si>
  <si>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</si>
  <si>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</si>
  <si>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</si>
  <si>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</si>
  <si>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</si>
  <si>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</si>
  <si>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</si>
  <si>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</si>
  <si>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</si>
  <si>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</si>
  <si>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</si>
  <si>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</si>
  <si>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</si>
  <si>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</si>
  <si>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</si>
  <si>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</si>
  <si>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</si>
  <si>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</si>
  <si>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</si>
  <si>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</si>
  <si>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</si>
  <si>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</si>
  <si>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</si>
  <si>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</si>
  <si>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</si>
  <si>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</si>
  <si>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</si>
  <si>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</si>
  <si>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</si>
  <si>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</si>
  <si>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</si>
  <si>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</si>
  <si>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</si>
  <si>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</si>
  <si>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</si>
  <si>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</si>
  <si>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</si>
  <si>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</si>
  <si>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</si>
  <si>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</si>
  <si>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</si>
  <si>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</si>
  <si>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</si>
  <si>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</si>
  <si>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</si>
  <si>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</si>
  <si>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</si>
  <si>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</si>
  <si>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</si>
  <si>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</si>
  <si>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</si>
  <si>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</si>
  <si>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</si>
  <si>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</si>
  <si>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</si>
  <si>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</si>
  <si>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</si>
  <si>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</si>
  <si>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</si>
  <si>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</si>
  <si>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</si>
  <si>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</si>
  <si>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</si>
  <si>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</si>
  <si>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</si>
  <si>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</si>
  <si>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</si>
  <si>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</si>
  <si>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</si>
  <si>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</si>
  <si>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</si>
  <si>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</si>
  <si>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</si>
  <si>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</si>
  <si>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</si>
  <si>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</si>
  <si>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</si>
  <si>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</si>
  <si>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</si>
  <si>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</si>
  <si>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</si>
  <si>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</si>
  <si>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</si>
  <si>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</si>
  <si>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</si>
  <si>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</si>
  <si>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</si>
  <si>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</si>
  <si>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</si>
  <si>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</si>
  <si>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</si>
  <si>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</si>
  <si>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</si>
  <si>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</si>
  <si>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</si>
  <si>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</si>
  <si>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</si>
  <si>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</si>
  <si>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</si>
  <si>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</si>
  <si>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</si>
  <si>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</si>
  <si>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</si>
  <si>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</si>
  <si>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</si>
  <si>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</si>
  <si>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</si>
  <si>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</si>
  <si>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</si>
  <si>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</si>
  <si>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</si>
  <si>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</si>
  <si>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</si>
  <si>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</si>
  <si>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</si>
  <si>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</si>
  <si>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</si>
  <si>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</si>
  <si>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</si>
  <si>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</si>
  <si>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</si>
  <si>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</si>
  <si>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</si>
  <si>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</si>
  <si>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</si>
  <si>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</si>
  <si>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</si>
  <si>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</si>
  <si>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</si>
  <si>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</si>
  <si>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</si>
  <si>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</si>
  <si>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</si>
  <si>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</si>
  <si>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</si>
  <si>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</si>
  <si>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</si>
  <si>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</si>
  <si>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</si>
  <si>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</si>
  <si>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</si>
  <si>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</si>
  <si>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</si>
  <si>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</si>
  <si>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</si>
  <si>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</si>
  <si>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</si>
  <si>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</si>
  <si>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</si>
  <si>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</si>
  <si>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</si>
  <si>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</si>
  <si>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</si>
  <si>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</si>
  <si>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</si>
  <si>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</si>
  <si>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</si>
  <si>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</si>
  <si>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</si>
  <si>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</si>
  <si>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</si>
  <si>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</si>
  <si>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</si>
  <si>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</si>
  <si>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</si>
  <si>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</si>
  <si>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</si>
  <si>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</si>
  <si>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</si>
  <si>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</si>
  <si>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</si>
  <si>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</si>
  <si>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</si>
  <si>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</si>
  <si>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</si>
  <si>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</si>
  <si>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</si>
  <si>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</si>
  <si>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</si>
  <si>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</si>
  <si>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</si>
  <si>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</si>
  <si>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</si>
  <si>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</si>
  <si>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</si>
  <si>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</si>
  <si>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</si>
  <si>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</si>
  <si>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</si>
  <si>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</si>
  <si>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</si>
  <si>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</si>
  <si>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</si>
  <si>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</si>
  <si>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</si>
  <si>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</si>
  <si>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</si>
  <si>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</si>
  <si>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</si>
  <si>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</si>
  <si>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</si>
  <si>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</si>
  <si>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</si>
  <si>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</si>
  <si>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</si>
  <si>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</si>
  <si>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</si>
  <si>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</si>
  <si>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</si>
  <si>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</si>
  <si>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</si>
  <si>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</si>
  <si>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</si>
  <si>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</si>
  <si>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</si>
  <si>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</si>
  <si>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</si>
  <si>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</si>
  <si>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</si>
  <si>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</si>
  <si>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</si>
  <si>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</si>
  <si>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</si>
  <si>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</si>
  <si>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</si>
  <si>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</si>
  <si>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</si>
  <si>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</si>
  <si>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</si>
  <si>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</si>
  <si>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</si>
  <si>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</si>
  <si>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</si>
  <si>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</si>
  <si>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</si>
  <si>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</si>
  <si>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</si>
  <si>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</si>
  <si>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</si>
  <si>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</si>
  <si>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</si>
  <si>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</si>
  <si>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</si>
  <si>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</si>
  <si>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</si>
  <si>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</si>
  <si>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</si>
  <si>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</si>
  <si>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</si>
  <si>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</si>
  <si>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</si>
  <si>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</si>
  <si>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</si>
  <si>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</si>
  <si>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</si>
  <si>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</si>
  <si>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</si>
  <si>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</si>
  <si>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</si>
  <si>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</si>
  <si>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</si>
  <si>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</si>
  <si>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</si>
  <si>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</si>
  <si>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</si>
  <si>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</si>
  <si>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</si>
  <si>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</si>
  <si>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</si>
  <si>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</si>
  <si>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</si>
  <si>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</si>
  <si>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</si>
  <si>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</si>
  <si>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</si>
  <si>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</si>
  <si>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</si>
  <si>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</si>
  <si>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</si>
  <si>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</si>
  <si>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</si>
  <si>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</si>
  <si>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</si>
  <si>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</si>
  <si>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</si>
  <si>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</si>
  <si>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</si>
  <si>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</si>
  <si>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</si>
  <si>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</si>
  <si>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</si>
  <si>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</si>
  <si>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</si>
  <si>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</si>
  <si>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</si>
  <si>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</si>
  <si>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</si>
  <si>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</si>
  <si>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</si>
  <si>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</si>
  <si>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</si>
  <si>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</si>
  <si>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</si>
  <si>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</si>
  <si>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</si>
  <si>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</si>
  <si>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</si>
  <si>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</si>
  <si>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</si>
  <si>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</si>
  <si>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</si>
  <si>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</si>
  <si>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</si>
  <si>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</si>
  <si>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</si>
  <si>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</si>
  <si>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</si>
  <si>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</si>
  <si>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</si>
  <si>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</si>
  <si>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</si>
  <si>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</si>
  <si>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</si>
  <si>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</si>
  <si>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</si>
  <si>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</si>
  <si>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</si>
  <si>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</si>
  <si>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</si>
  <si>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</si>
  <si>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</si>
  <si>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</si>
  <si>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</si>
  <si>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</si>
  <si>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</si>
  <si>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</si>
  <si>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</si>
  <si>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</si>
  <si>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</si>
  <si>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</si>
  <si>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</si>
  <si>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</si>
  <si>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</si>
  <si>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</si>
  <si>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</si>
  <si>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</si>
  <si>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</si>
  <si>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</si>
  <si>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</si>
  <si>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</si>
  <si>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</si>
  <si>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</si>
  <si>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</si>
  <si>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</si>
  <si>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</si>
  <si>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</si>
  <si>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</si>
  <si>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</si>
  <si>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</si>
  <si>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</si>
  <si>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</si>
  <si>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</si>
  <si>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</si>
  <si>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</si>
  <si>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</si>
  <si>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</si>
  <si>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</si>
  <si>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</si>
  <si>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</si>
  <si>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</si>
  <si>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</si>
  <si>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</si>
  <si>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</si>
  <si>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</si>
  <si>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</si>
  <si>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</si>
  <si>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</si>
  <si>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</si>
  <si>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</si>
  <si>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</si>
  <si>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</si>
  <si>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</si>
  <si>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</si>
  <si>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</si>
  <si>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</si>
  <si>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</si>
  <si>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</si>
  <si>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</si>
  <si>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</si>
  <si>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</si>
  <si>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</si>
  <si>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</si>
  <si>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</si>
  <si>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</si>
  <si>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</si>
  <si>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</si>
  <si>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</si>
  <si>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</si>
  <si>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</si>
  <si>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</si>
  <si>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</si>
  <si>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</si>
  <si>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</si>
  <si>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</si>
  <si>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</si>
  <si>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</si>
  <si>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</si>
  <si>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</si>
  <si>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</si>
  <si>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</si>
  <si>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</si>
  <si>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</si>
  <si>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</si>
  <si>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</si>
  <si>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</si>
  <si>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</si>
  <si>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</si>
  <si>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</si>
  <si>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</si>
  <si>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</si>
  <si>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</si>
  <si>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</si>
  <si>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</si>
  <si>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</si>
  <si>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</si>
  <si>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</si>
  <si>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</si>
  <si>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</si>
  <si>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</si>
  <si>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</si>
  <si>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</si>
  <si>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</si>
  <si>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</si>
  <si>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</si>
  <si>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</si>
  <si>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</si>
  <si>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</si>
  <si>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</si>
  <si>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</si>
  <si>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</si>
  <si>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</si>
  <si>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</si>
  <si>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</si>
  <si>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</si>
  <si>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</si>
  <si>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</si>
  <si>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</si>
  <si>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</si>
  <si>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</si>
  <si>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</si>
  <si>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</si>
  <si>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</si>
  <si>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</si>
  <si>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</si>
  <si>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</si>
  <si>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</si>
  <si>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</si>
  <si>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</si>
  <si>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</si>
  <si>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</si>
  <si>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</si>
  <si>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</si>
  <si>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</si>
  <si>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</si>
  <si>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</si>
  <si>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</si>
  <si>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</si>
  <si>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</si>
  <si>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</si>
  <si>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</si>
  <si>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</si>
  <si>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</si>
  <si>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</si>
  <si>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</si>
  <si>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</si>
  <si>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</si>
  <si>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</si>
  <si>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</si>
  <si>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</si>
  <si>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</si>
  <si>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</si>
  <si>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</si>
  <si>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</si>
  <si>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</si>
  <si>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</si>
  <si>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</si>
  <si>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</si>
  <si>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</si>
  <si>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</si>
  <si>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</si>
  <si>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</si>
  <si>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</si>
  <si>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</si>
  <si>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</si>
  <si>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</si>
  <si>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</si>
  <si>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</si>
  <si>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</si>
  <si>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</si>
  <si>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</si>
  <si>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</si>
  <si>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</si>
  <si>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</si>
  <si>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</si>
  <si>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</si>
  <si>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</si>
  <si>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</si>
  <si>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</si>
  <si>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</si>
  <si>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</si>
  <si>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</si>
  <si>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</si>
  <si>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</si>
  <si>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</si>
  <si>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</si>
  <si>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</si>
  <si>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</si>
  <si>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</si>
  <si>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</si>
  <si>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</si>
  <si>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</si>
  <si>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</si>
  <si>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</si>
  <si>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</si>
  <si>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</si>
  <si>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</si>
  <si>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</si>
  <si>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</si>
  <si>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</si>
  <si>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</si>
  <si>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</si>
  <si>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</si>
  <si>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TRUE</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</si>
  <si>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</si>
  <si>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</si>
  <si>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</si>
  <si>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</si>
  <si>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</si>
  <si>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</si>
  <si>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</si>
  <si>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</si>
  <si>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</si>
  <si>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</si>
  <si>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</si>
  <si>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</si>
  <si>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</si>
  <si>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</si>
  <si>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</si>
  <si>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</si>
  <si>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</si>
  <si>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</si>
  <si>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</si>
  <si>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</si>
  <si>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</si>
  <si>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</si>
  <si>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</si>
  <si>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</si>
  <si>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</si>
  <si>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</si>
  <si>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</si>
  <si>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</si>
  <si>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</si>
  <si>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</si>
  <si>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</si>
  <si>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</si>
  <si>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</si>
  <si>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</si>
  <si>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</si>
  <si>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</si>
  <si>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</si>
  <si>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</si>
  <si>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</si>
  <si>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</si>
  <si>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</si>
  <si>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</si>
  <si>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</si>
  <si>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</si>
  <si>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</si>
  <si>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</si>
  <si>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</si>
  <si>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</si>
  <si>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</si>
  <si>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</si>
  <si>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</si>
  <si>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</si>
  <si>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</si>
  <si>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</si>
  <si>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</si>
  <si>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</si>
  <si>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</si>
  <si>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</si>
  <si>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</si>
  <si>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</si>
  <si>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</si>
  <si>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</si>
  <si>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</si>
  <si>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</si>
  <si>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</si>
  <si>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</si>
  <si>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</si>
  <si>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</si>
  <si>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</si>
  <si>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</si>
  <si>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</si>
  <si>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</si>
  <si>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</si>
  <si>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</si>
  <si>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</si>
  <si>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</si>
  <si>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</si>
  <si>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</si>
  <si>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</si>
  <si>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</si>
  <si>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</si>
  <si>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</si>
  <si>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</si>
  <si>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</si>
  <si>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</si>
  <si>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</si>
  <si>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</si>
  <si>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</si>
  <si>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</si>
  <si>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</si>
  <si>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</si>
  <si>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</si>
  <si>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</si>
  <si>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</si>
  <si>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</si>
  <si>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</si>
  <si>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</si>
  <si>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</si>
  <si>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</si>
  <si>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</si>
  <si>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</si>
  <si>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</si>
  <si>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</si>
  <si>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</si>
  <si>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</si>
  <si>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</si>
  <si>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</si>
  <si>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</si>
  <si>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</si>
  <si>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</si>
  <si>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</si>
  <si>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</si>
  <si>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</si>
  <si>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</si>
  <si>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</si>
  <si>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</si>
  <si>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</si>
  <si>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</si>
  <si>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</si>
  <si>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</si>
  <si>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</si>
  <si>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</si>
  <si>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</si>
  <si>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</si>
  <si>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</si>
  <si>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</si>
  <si>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</si>
  <si>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</si>
  <si>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</si>
  <si>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</si>
  <si>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</si>
  <si>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</si>
  <si>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</si>
  <si>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</si>
  <si>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</si>
  <si>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</si>
  <si>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</si>
  <si>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</si>
  <si>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</si>
  <si>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</si>
  <si>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</si>
  <si>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</si>
  <si>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</si>
  <si>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</si>
  <si>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</si>
  <si>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</si>
  <si>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</si>
  <si>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</si>
  <si>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</si>
  <si>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</si>
  <si>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</si>
  <si>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</si>
  <si>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</si>
  <si>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</si>
  <si>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</si>
  <si>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</si>
  <si>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</si>
  <si>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</si>
  <si>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</si>
  <si>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</si>
  <si>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</si>
  <si>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</si>
  <si>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</si>
  <si>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</si>
  <si>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</si>
  <si>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</si>
  <si>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</si>
  <si>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</si>
  <si>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</si>
  <si>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</si>
  <si>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</si>
  <si>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</si>
  <si>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</si>
  <si>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</si>
  <si>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</si>
  <si>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</si>
  <si>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</si>
  <si>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</si>
  <si>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</si>
  <si>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</si>
  <si>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</si>
  <si>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</si>
  <si>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</si>
  <si>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</si>
  <si>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</si>
  <si>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</si>
  <si>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</si>
  <si>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</si>
  <si>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</si>
  <si>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</si>
  <si>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</si>
  <si>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</si>
  <si>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</si>
  <si>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</si>
  <si>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</si>
  <si>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</si>
  <si>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</si>
  <si>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</si>
  <si>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</si>
  <si>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</si>
  <si>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</si>
  <si>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</si>
  <si>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</si>
  <si>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</si>
  <si>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</si>
  <si>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</si>
  <si>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</si>
  <si>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</si>
  <si>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</si>
  <si>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</si>
  <si>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</si>
  <si>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</si>
  <si>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</si>
  <si>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</si>
  <si>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</si>
  <si>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</si>
  <si>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</si>
  <si>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</si>
  <si>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</si>
  <si>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</si>
  <si>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</si>
  <si>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</si>
  <si>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</si>
  <si>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</si>
  <si>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</si>
  <si>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</si>
  <si>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</si>
  <si>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</si>
  <si>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</si>
  <si>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</si>
  <si>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</si>
  <si>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</si>
  <si>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</si>
  <si>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</si>
  <si>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</si>
  <si>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</si>
  <si>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</si>
  <si>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</si>
  <si>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</si>
  <si>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</si>
  <si>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</si>
  <si>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</si>
  <si>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</si>
  <si>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</si>
  <si>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</si>
  <si>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</si>
  <si>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</si>
  <si>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</si>
  <si>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</si>
  <si>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</si>
  <si>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</si>
  <si>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</si>
  <si>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</si>
  <si>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</si>
  <si>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</si>
  <si>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</si>
  <si>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</si>
  <si>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</si>
  <si>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</si>
  <si>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</si>
  <si>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</si>
  <si>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</si>
  <si>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</si>
  <si>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</si>
  <si>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</si>
  <si>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</si>
  <si>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</si>
  <si>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</si>
  <si>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</si>
  <si>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</si>
  <si>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</si>
  <si>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</si>
  <si>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</si>
  <si>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</si>
  <si>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</si>
  <si>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</si>
  <si>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</si>
  <si>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</si>
  <si>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</si>
  <si>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</si>
  <si>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</si>
  <si>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</si>
  <si>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</si>
  <si>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</si>
  <si>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</si>
  <si>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</si>
  <si>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</si>
  <si>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</si>
  <si>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</si>
  <si>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</si>
  <si>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</si>
  <si>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</si>
  <si>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</si>
  <si>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</si>
  <si>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</si>
  <si>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</si>
  <si>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</si>
  <si>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</si>
  <si>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</si>
  <si>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</si>
  <si>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</si>
  <si>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</si>
  <si>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</si>
  <si>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</si>
  <si>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</si>
  <si>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</si>
  <si>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</si>
  <si>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</si>
  <si>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</si>
  <si>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</si>
  <si>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</si>
  <si>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</si>
  <si>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</si>
  <si>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</si>
  <si>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</si>
  <si>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</si>
  <si>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</si>
  <si>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</si>
  <si>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</si>
  <si>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</si>
  <si>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</si>
  <si>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</si>
  <si>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</si>
  <si>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</si>
  <si>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</si>
  <si>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</si>
  <si>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</si>
  <si>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</si>
  <si>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</si>
  <si>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</si>
  <si>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</si>
  <si>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</si>
  <si>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</si>
  <si>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</si>
  <si>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</si>
  <si>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</si>
  <si>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</si>
  <si>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</si>
  <si>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</si>
  <si>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</si>
  <si>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</si>
  <si>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</si>
  <si>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</si>
  <si>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</si>
  <si>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</si>
  <si>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</si>
  <si>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</si>
  <si>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</si>
  <si>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</si>
  <si>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</si>
  <si>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</si>
  <si>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</si>
  <si>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</si>
  <si>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</si>
  <si>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</si>
  <si>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</si>
  <si>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</si>
  <si>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</si>
  <si>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</si>
  <si>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</si>
  <si>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</si>
  <si>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</si>
  <si>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</si>
  <si>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</si>
  <si>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</si>
  <si>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</si>
  <si>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</si>
  <si>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</si>
  <si>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</si>
  <si>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</si>
  <si>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</si>
  <si>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</si>
  <si>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</si>
  <si>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</si>
  <si>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</si>
  <si>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</si>
  <si>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</si>
  <si>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</si>
  <si>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</si>
  <si>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</si>
  <si>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</si>
  <si>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</si>
  <si>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</si>
  <si>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</si>
  <si>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</si>
  <si>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</si>
  <si>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</si>
  <si>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</si>
  <si>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</si>
  <si>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</si>
  <si>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</si>
  <si>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</si>
  <si>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</si>
  <si>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</si>
  <si>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</si>
  <si>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</si>
  <si>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</si>
  <si>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</si>
  <si>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</si>
  <si>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</si>
  <si>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</si>
  <si>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</si>
  <si>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</si>
  <si>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</si>
  <si>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</si>
  <si>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</si>
  <si>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</si>
  <si>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</si>
  <si>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</si>
  <si>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</si>
  <si>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</si>
  <si>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</si>
  <si>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</si>
  <si>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</si>
  <si>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</si>
  <si>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</si>
  <si>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</si>
  <si>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</si>
  <si>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</si>
  <si>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</si>
  <si>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</si>
  <si>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</si>
  <si>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</si>
  <si>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</si>
  <si>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</si>
  <si>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</si>
  <si>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</si>
  <si>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</si>
  <si>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</si>
  <si>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</si>
  <si>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</si>
  <si>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</si>
  <si>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</si>
  <si>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</si>
  <si>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</si>
  <si>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</si>
  <si>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</si>
  <si>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</si>
  <si>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</si>
  <si>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</si>
  <si>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</si>
  <si>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</si>
  <si>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</si>
  <si>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</si>
  <si>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</si>
  <si>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</si>
  <si>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</si>
  <si>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</si>
  <si>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</si>
  <si>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</si>
  <si>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</si>
  <si>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</si>
  <si>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</si>
  <si>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</si>
  <si>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</si>
  <si>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</si>
  <si>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</si>
  <si>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</si>
  <si>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</si>
  <si>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</si>
  <si>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</si>
  <si>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</si>
  <si>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</si>
  <si>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</si>
  <si>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</si>
  <si>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</si>
  <si>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</si>
  <si>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</si>
  <si>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</si>
  <si>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</si>
  <si>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</si>
  <si>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</si>
  <si>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</si>
  <si>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</si>
  <si>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</si>
  <si>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</si>
  <si>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</si>
  <si>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</si>
  <si>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</si>
  <si>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</si>
  <si>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</si>
  <si>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</si>
  <si>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</si>
  <si>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</si>
  <si>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</si>
  <si>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</si>
  <si>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</si>
  <si>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</si>
  <si>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</si>
  <si>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</si>
  <si>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</si>
  <si>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</si>
  <si>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</si>
  <si>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</si>
  <si>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</si>
  <si>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</si>
  <si>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</si>
  <si>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</si>
  <si>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</si>
  <si>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</si>
  <si>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</si>
  <si>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</si>
  <si>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</si>
  <si>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</si>
  <si>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</si>
  <si>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</si>
  <si>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</si>
  <si>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</si>
  <si>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</si>
  <si>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</si>
  <si>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</si>
  <si>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</si>
  <si>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</si>
  <si>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</si>
  <si>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</si>
  <si>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</si>
  <si>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</si>
  <si>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</si>
  <si>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</si>
  <si>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</si>
  <si>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</si>
  <si>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</si>
  <si>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</si>
  <si>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</si>
  <si>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</si>
  <si>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</si>
  <si>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</si>
  <si>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</si>
  <si>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</si>
  <si>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</si>
  <si>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</si>
  <si>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</si>
  <si>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</si>
  <si>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</si>
  <si>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</si>
  <si>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</si>
  <si>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</si>
  <si>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</si>
  <si>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</si>
  <si>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</si>
  <si>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</si>
  <si>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</si>
  <si>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</si>
  <si>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</si>
  <si>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</si>
  <si>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</si>
  <si>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</si>
  <si>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</si>
  <si>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</si>
  <si>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</si>
  <si>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</si>
  <si>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</si>
  <si>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</si>
  <si>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</si>
  <si>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</si>
  <si>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</si>
  <si>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</si>
  <si>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</si>
  <si>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</si>
  <si>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</si>
  <si>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</si>
  <si>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</si>
  <si>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</si>
  <si>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</si>
  <si>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</si>
  <si>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</si>
  <si>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</si>
  <si>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</si>
  <si>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</si>
  <si>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</si>
  <si>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</si>
  <si>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</si>
  <si>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</si>
  <si>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</si>
  <si>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</si>
  <si>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</si>
  <si>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</si>
  <si>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</si>
  <si>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</si>
  <si>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</si>
  <si>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</si>
  <si>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</si>
  <si>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</si>
  <si>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</si>
  <si>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</si>
  <si>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</si>
  <si>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</si>
  <si>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</si>
  <si>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</si>
  <si>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</si>
  <si>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</si>
  <si>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</si>
  <si>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</si>
  <si>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</si>
  <si>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</si>
  <si>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</si>
  <si>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</si>
  <si>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</si>
  <si>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</si>
  <si>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</si>
  <si>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</si>
  <si>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</si>
  <si>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</si>
  <si>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</si>
  <si>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</si>
  <si>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</si>
  <si>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</si>
  <si>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</si>
  <si>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</si>
  <si>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</si>
  <si>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</si>
  <si>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</si>
  <si>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</si>
  <si>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</si>
  <si>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</si>
  <si>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</si>
  <si>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</si>
  <si>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</si>
  <si>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</si>
  <si>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</si>
  <si>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</si>
  <si>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</si>
  <si>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</si>
  <si>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</si>
  <si>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</si>
  <si>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</si>
  <si>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</si>
  <si>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</si>
  <si>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</si>
  <si>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</si>
  <si>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</si>
  <si>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</si>
  <si>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</si>
  <si>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</si>
  <si>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</si>
  <si>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</si>
  <si>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</si>
  <si>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</si>
  <si>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</si>
  <si>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</si>
  <si>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</si>
  <si>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</si>
  <si>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</si>
  <si>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</si>
  <si>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</si>
  <si>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</si>
  <si>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</si>
  <si>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</si>
  <si>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</si>
  <si>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</si>
  <si>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</si>
  <si>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</si>
  <si>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</si>
  <si>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</si>
  <si>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</si>
  <si>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</si>
  <si>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</si>
  <si>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</si>
  <si>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</si>
  <si>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</si>
  <si>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</si>
  <si>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</si>
  <si>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</si>
  <si>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</si>
  <si>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</si>
  <si>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</si>
  <si>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</si>
  <si>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</si>
  <si>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</si>
  <si>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</si>
  <si>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</si>
  <si>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</si>
  <si>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</si>
  <si>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</si>
  <si>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</si>
  <si>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</si>
  <si>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</si>
  <si>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</si>
  <si>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</si>
  <si>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</si>
  <si>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</si>
  <si>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</si>
  <si>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</si>
  <si>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</si>
  <si>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</si>
  <si>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</si>
  <si>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</si>
  <si>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</si>
  <si>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</si>
  <si>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</si>
  <si>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</si>
  <si>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</si>
  <si>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</si>
  <si>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</si>
  <si>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</si>
  <si>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</si>
  <si>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</si>
  <si>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</si>
  <si>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</si>
  <si>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</si>
  <si>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</si>
  <si>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</si>
  <si>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</si>
  <si>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</si>
  <si>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</si>
  <si>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</si>
  <si>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</si>
  <si>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</si>
  <si>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</si>
  <si>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</si>
  <si>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</si>
  <si>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</si>
  <si>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</si>
  <si>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</si>
  <si>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</si>
  <si>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</si>
  <si>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</si>
  <si>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</si>
  <si>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</si>
  <si>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</si>
  <si>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</si>
  <si>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</si>
  <si>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</si>
  <si>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</si>
  <si>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</si>
  <si>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</si>
  <si>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</si>
  <si>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</si>
  <si>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</si>
  <si>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</si>
  <si>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</si>
  <si>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</si>
  <si>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</si>
  <si>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</si>
  <si>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</si>
  <si>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</si>
  <si>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</si>
  <si>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</si>
  <si>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</si>
  <si>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</si>
  <si>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</si>
  <si>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</si>
  <si>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</si>
  <si>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</si>
  <si>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</si>
  <si>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</si>
  <si>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</si>
  <si>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</si>
  <si>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</si>
  <si>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</si>
  <si>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</si>
  <si>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</si>
  <si>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</si>
  <si>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</si>
  <si>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</si>
  <si>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</si>
  <si>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</si>
  <si>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</si>
  <si>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</si>
  <si>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</si>
  <si>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</si>
  <si>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</si>
  <si>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</si>
  <si>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</si>
  <si>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</si>
  <si>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</si>
  <si>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</si>
  <si>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</si>
  <si>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</si>
  <si>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</si>
  <si>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</si>
  <si>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</si>
  <si>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</si>
  <si>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</si>
  <si>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</si>
  <si>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</si>
  <si>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</si>
  <si>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</si>
  <si>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</si>
  <si>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</si>
  <si>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</si>
  <si>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</si>
  <si>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</si>
  <si>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</si>
  <si>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</si>
  <si>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</si>
  <si>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</si>
  <si>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</si>
  <si>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</si>
  <si>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</si>
  <si>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</si>
  <si>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</si>
  <si>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</si>
  <si>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</si>
  <si>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</si>
  <si>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</si>
  <si>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</si>
  <si>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</si>
  <si>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</si>
  <si>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</si>
  <si>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</si>
  <si>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</si>
  <si>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</si>
  <si>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</si>
  <si>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</si>
  <si>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</si>
  <si>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</si>
  <si>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</si>
  <si>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</si>
  <si>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</si>
  <si>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</si>
  <si>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</si>
  <si>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</si>
  <si>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</si>
  <si>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</si>
  <si>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</si>
  <si>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</si>
  <si>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</si>
  <si>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</si>
  <si>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</si>
  <si>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</si>
  <si>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</si>
  <si>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</si>
  <si>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</si>
  <si>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</si>
  <si>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</si>
  <si>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</si>
  <si>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</si>
  <si>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</si>
  <si>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</si>
  <si>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</si>
  <si>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</si>
  <si>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</si>
  <si>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</si>
  <si>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</si>
  <si>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</si>
  <si>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</si>
  <si>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</si>
  <si>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</si>
  <si>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</si>
  <si>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</si>
  <si>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</si>
  <si>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</si>
  <si>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</si>
  <si>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</si>
  <si>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</si>
  <si>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</si>
  <si>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</si>
  <si>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</si>
  <si>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</si>
  <si>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</si>
  <si>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</si>
  <si>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</si>
  <si>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</si>
  <si>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</si>
  <si>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</si>
  <si>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</si>
  <si>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</si>
  <si>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</si>
  <si>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</si>
  <si>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</si>
  <si>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</si>
  <si>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</si>
  <si>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</si>
  <si>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</si>
  <si>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</si>
  <si>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</si>
  <si>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</si>
  <si>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</si>
  <si>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</si>
  <si>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</si>
  <si>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</si>
  <si>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</si>
  <si>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</si>
  <si>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</si>
  <si>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</si>
  <si>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</si>
  <si>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</si>
  <si>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</si>
  <si>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</si>
  <si>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</si>
  <si>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</si>
  <si>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</si>
  <si>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</si>
  <si>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</si>
  <si>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</si>
  <si>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</si>
  <si>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</si>
  <si>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</si>
  <si>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</si>
  <si>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</si>
  <si>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</si>
  <si>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</si>
  <si>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</si>
  <si>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</si>
  <si>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</si>
  <si>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</si>
  <si>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</si>
  <si>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</si>
  <si>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</si>
  <si>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</si>
  <si>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</si>
  <si>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</si>
  <si>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</si>
  <si>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</si>
  <si>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</si>
  <si>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</si>
  <si>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</si>
  <si>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</si>
  <si>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</si>
  <si>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</si>
  <si>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</si>
  <si>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</si>
  <si>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</si>
  <si>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</si>
  <si>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</si>
  <si>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</si>
  <si>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</si>
  <si>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</si>
  <si>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</si>
  <si>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</si>
  <si>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</si>
  <si>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</si>
  <si>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</si>
  <si>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</si>
  <si>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</si>
  <si>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</si>
  <si>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</si>
  <si>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</si>
  <si>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</si>
  <si>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</si>
  <si>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</si>
  <si>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</si>
  <si>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</si>
  <si>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</si>
  <si>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</si>
  <si>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</si>
  <si>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</si>
  <si>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</si>
  <si>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</si>
  <si>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</si>
  <si>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</si>
  <si>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</si>
  <si>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</si>
  <si>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</si>
  <si>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</si>
  <si>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</si>
  <si>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</si>
  <si>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</si>
  <si>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</si>
  <si>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</si>
  <si>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</si>
  <si>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</si>
  <si>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</si>
  <si>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</si>
  <si>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</si>
  <si>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</si>
  <si>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</si>
  <si>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</si>
  <si>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</si>
  <si>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</si>
  <si>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</si>
  <si>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</si>
  <si>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</si>
  <si>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</si>
  <si>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</si>
  <si>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</si>
  <si>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</si>
  <si>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</si>
  <si>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</si>
  <si>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</si>
  <si>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</si>
  <si>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</si>
  <si>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</si>
  <si>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</si>
  <si>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</si>
  <si>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</si>
  <si>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</si>
  <si>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</si>
  <si>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</si>
  <si>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</si>
  <si>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</si>
  <si>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</si>
  <si>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</si>
  <si>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</si>
  <si>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</si>
  <si>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</si>
  <si>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</si>
  <si>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</si>
  <si>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</si>
  <si>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</si>
  <si>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</si>
  <si>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</si>
  <si>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</si>
  <si>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</si>
  <si>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</si>
  <si>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</si>
  <si>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</si>
  <si>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</si>
  <si>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</si>
  <si>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</si>
  <si>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</si>
  <si>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</si>
  <si>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</si>
  <si>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</si>
  <si>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</si>
  <si>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</si>
  <si>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</si>
  <si>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</si>
  <si>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</si>
  <si>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</si>
  <si>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</si>
  <si>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</si>
  <si>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</si>
  <si>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</si>
  <si>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</si>
  <si>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</si>
  <si>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</si>
  <si>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</si>
  <si>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</si>
  <si>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</si>
  <si>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</si>
  <si>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</si>
  <si>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</si>
  <si>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</si>
  <si>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</si>
  <si>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</si>
  <si>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</si>
  <si>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</si>
  <si>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</si>
  <si>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</si>
  <si>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</si>
  <si>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</si>
  <si>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</si>
  <si>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</si>
  <si>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</si>
  <si>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</si>
  <si>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</si>
  <si>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</si>
  <si>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</si>
  <si>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</si>
  <si>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</si>
  <si>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</si>
  <si>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</si>
  <si>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</si>
  <si>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</si>
  <si>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</si>
  <si>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</si>
  <si>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</si>
  <si>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</si>
  <si>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</si>
  <si>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</si>
  <si>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</si>
  <si>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</si>
  <si>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</si>
  <si>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</si>
  <si>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</si>
  <si>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</si>
  <si>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</si>
  <si>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</si>
  <si>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</si>
  <si>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</si>
  <si>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</si>
  <si>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</si>
  <si>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</si>
  <si>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</si>
  <si>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</si>
  <si>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</si>
  <si>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</si>
  <si>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</si>
  <si>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</si>
  <si>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</si>
  <si>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</si>
  <si>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</si>
  <si>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</si>
  <si>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</si>
  <si>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</si>
  <si>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Objet qui permet de décrire le lieu d'intervention.</t>
  </si>
  <si>
    <t>A valoriser avec le nom de lieu : nom commercial, nom d'établissement, forêt de Fontainebleau, lac du Der, etc.</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</si>
  <si>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</si>
  <si>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</si>
  <si>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</si>
  <si>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</si>
  <si>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</si>
  <si>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</si>
  <si>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</si>
  <si>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</si>
  <si>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</si>
  <si>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</si>
  <si>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</si>
  <si>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</si>
  <si>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</si>
  <si>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</si>
  <si>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</si>
  <si>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</si>
  <si>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</si>
  <si>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</si>
  <si>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</si>
  <si>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</si>
  <si>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</si>
  <si>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</si>
  <si>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</si>
  <si>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</si>
  <si>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</si>
  <si>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</si>
  <si>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</si>
  <si>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</si>
  <si>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</si>
  <si>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</si>
  <si>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</si>
  <si>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</si>
  <si>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</si>
  <si>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</si>
  <si>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</si>
  <si>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</si>
  <si>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</si>
  <si>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</si>
  <si>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</si>
  <si>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</si>
  <si>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</si>
  <si>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</si>
  <si>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</si>
  <si>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</si>
  <si>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</si>
  <si>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</si>
  <si>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</si>
  <si>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</si>
  <si>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</si>
  <si>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</si>
  <si>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</si>
  <si>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</si>
  <si>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</si>
  <si>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</si>
  <si>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</si>
  <si>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</si>
  <si>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</si>
  <si>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</si>
  <si>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</si>
  <si>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</si>
  <si>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</si>
  <si>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</si>
  <si>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</si>
  <si>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</si>
  <si>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</si>
  <si>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</si>
  <si>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</si>
  <si>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</si>
  <si>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</si>
  <si>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</si>
  <si>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</si>
  <si>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</si>
  <si>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</si>
  <si>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</si>
  <si>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</si>
  <si>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</si>
  <si>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</si>
  <si>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</si>
  <si>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</si>
  <si>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</si>
  <si>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</si>
  <si>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</si>
  <si>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</si>
  <si>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</si>
  <si>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</si>
  <si>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Objet qui permet d'ajouter jusqu'à 3 données supplémentaires, dans l'éventualité où ces dernières ne sont pas déjà prévues dans le modèle</t>
  </si>
  <si>
    <t>A valoriser avec le cap, en degré</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</si>
  <si>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</si>
  <si>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</si>
  <si>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</si>
  <si>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</si>
  <si>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</si>
  <si>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A valoriser avec un code de la nomenclature CISU-Code_Type_de_lieu.</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</si>
  <si>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</si>
  <si>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</si>
  <si>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Précise le type de moyen engagé dans l'intervention (SMUR, TSU, HOSPIT, etc.). 
A valoriser par un code de la nomenclature SI SAMU-TYPE_MOYEN.</t>
  </si>
  <si>
    <t>Précise le type de véhicule terrestre / aérien / maritime engagé dans l'intervention.
A valoriser par un code de la nomenclature CISU-TYPE_VECTEUR.</t>
  </si>
  <si>
    <t>Type d’équipe (médical, paramédicale, secouriste).
A valoriser par un code de la nomenclature SI-SAMU-NIVSOIN.</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</si>
  <si>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</si>
  <si>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PRIMAIRE</t>
  </si>
  <si>
    <t>Objet qui permet de qualifier l'affaire/dossier en général. 
Spécificités 15-18 : 
La qualification est issue d'une interprétation métier synthétisant l'ensemble des alertes reçues.</t>
  </si>
  <si>
    <t>Décrit le niveau de soins global du dossier identifié au cours de l'acte de régulation médicale : s'il y a plusieurs niveaux de soins différents pour chaque patient, on indique ici le niveau le plus grave.
cf.nomenclature associée.</t>
  </si>
  <si>
    <t>Niveau de soins du dossier</t>
  </si>
  <si>
    <t>Lien avec l'identifiant du lieu dans une base de données externes possiblement connue des autres acteurs</t>
  </si>
  <si>
    <t>A valoriser avec le type et le nom de la voie.
Si les attributs "type" et "name" de "wayName" sont également renseignés, alors "complete" doit être valorisé ainsi : "{type} {nom}".</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</si>
  <si>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</si>
  <si>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Attribut qui permet de préciser si les coordonnées fournies proviennent du dispositif AML (Advanced Mobile Location) - TRUE - ou non - FALSE.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</si>
  <si>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</si>
  <si>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</si>
  <si>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</si>
  <si>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isAml</t>
  </si>
  <si>
    <t>Dispositif AML</t>
  </si>
  <si>
    <t>A valoriser avec la définition du type d'objet dans le système
Exemple : SIG NexSIS / OSM ont plusieurs types de données (EGA, POI, tronçon de route, …)</t>
  </si>
  <si>
    <t>Identifiant dans le système concerné</t>
  </si>
  <si>
    <t>80021_6590_00008, id987</t>
  </si>
  <si>
    <t>Objet qui permet de rajouter des clés-valeurs de façon libre afin d'adapter le modèle à des besoins locaux ou urgents</t>
  </si>
  <si>
    <t>Informations complémentaires sur le contexte / utilisation de cette correspondance additionnelle</t>
  </si>
  <si>
    <t xml:space="preserve">Nature de fait </t>
  </si>
  <si>
    <t>Actes</t>
  </si>
  <si>
    <t>Maintenu</t>
  </si>
  <si>
    <t>maintained</t>
  </si>
  <si>
    <t>actionsSMUR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</si>
</sst>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0" fillId="2" borderId="0" applyBorder="0" applyProtection="0"/>
    <xf numFmtId="0" fontId="49"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9" fillId="2" borderId="0" applyBorder="0" applyProtection="0"/>
    <xf numFmtId="0" fontId="49" fillId="2" borderId="0" applyBorder="0" applyProtection="0"/>
    <xf numFmtId="0" fontId="49" fillId="2" borderId="0" applyBorder="0" applyProtection="0"/>
    <xf numFmtId="0" fontId="10" fillId="2" borderId="0" applyBorder="0" applyProtection="0"/>
    <xf numFmtId="0" fontId="154" fillId="0" borderId="0" applyNumberFormat="0" applyFill="0" applyBorder="0" applyAlignment="0" applyProtection="0"/>
  </cellStyleXfs>
  <cellXfs count="835">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32" fillId="0" borderId="0" xfId="0" applyFont="1"/>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2"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8" fillId="0" borderId="0" xfId="0" applyFont="1" applyAlignment="1">
      <alignment wrapText="1"/>
    </xf>
    <xf numFmtId="0" fontId="15"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1" fillId="0" borderId="4" xfId="0" applyFont="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9" fillId="14" borderId="0" xfId="0" applyFont="1" applyFill="1"/>
    <xf numFmtId="0" fontId="59" fillId="17" borderId="0" xfId="0" applyFont="1" applyFill="1"/>
    <xf numFmtId="0" fontId="59" fillId="16" borderId="0" xfId="0" applyFont="1" applyFill="1"/>
    <xf numFmtId="0" fontId="41" fillId="18" borderId="1" xfId="0" applyFont="1" applyFill="1" applyBorder="1"/>
    <xf numFmtId="0" fontId="50" fillId="0" borderId="0" xfId="0" applyFont="1" applyAlignment="1">
      <alignment horizontal="left" wrapText="1"/>
    </xf>
    <xf numFmtId="0" fontId="14"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43" fillId="0" borderId="0" xfId="0" applyFont="1" applyAlignment="1">
      <alignment horizontal="left" wrapText="1"/>
    </xf>
    <xf numFmtId="0" fontId="68" fillId="15" borderId="10" xfId="0" applyFont="1" applyFill="1" applyBorder="1"/>
    <xf numFmtId="0" fontId="66" fillId="0" borderId="11" xfId="0" applyFont="1" applyBorder="1"/>
    <xf numFmtId="0" fontId="69" fillId="0" borderId="0" xfId="0" applyFont="1"/>
    <xf numFmtId="0" fontId="66" fillId="0" borderId="12" xfId="0" applyFont="1" applyBorder="1"/>
    <xf numFmtId="0" fontId="66" fillId="0" borderId="13" xfId="0" applyFont="1" applyBorder="1"/>
    <xf numFmtId="0" fontId="69" fillId="0" borderId="14" xfId="0" applyFont="1" applyBorder="1"/>
    <xf numFmtId="0" fontId="66" fillId="0" borderId="15" xfId="0" applyFont="1" applyBorder="1"/>
    <xf numFmtId="0" fontId="69" fillId="20" borderId="0" xfId="0" applyFont="1" applyFill="1"/>
    <xf numFmtId="0" fontId="67" fillId="0" borderId="0" xfId="0" applyFont="1"/>
    <xf numFmtId="0" fontId="40" fillId="5" borderId="0" xfId="0" applyFont="1" applyFill="1" applyAlignment="1">
      <alignment horizontal="center" vertical="center"/>
    </xf>
    <xf numFmtId="0" fontId="42" fillId="5" borderId="0" xfId="0" applyFont="1" applyFill="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center" vertical="center"/>
    </xf>
    <xf numFmtId="0" fontId="0" fillId="0" borderId="0" xfId="0" applyAlignment="1">
      <alignment horizontal="center" vertical="center"/>
    </xf>
    <xf numFmtId="0" fontId="50" fillId="0" borderId="16" xfId="0" applyFont="1" applyBorder="1" applyAlignment="1">
      <alignment horizontal="center" wrapText="1"/>
    </xf>
    <xf numFmtId="0" fontId="50" fillId="0" borderId="0" xfId="0" applyFont="1" applyAlignment="1">
      <alignment horizontal="left" vertical="top" wrapText="1"/>
    </xf>
    <xf numFmtId="0" fontId="14" fillId="0" borderId="0" xfId="0" applyFont="1" applyAlignment="1">
      <alignment horizontal="left" vertical="top" wrapText="1"/>
    </xf>
    <xf numFmtId="0" fontId="40" fillId="0" borderId="0" xfId="0" applyFont="1" applyAlignment="1">
      <alignment horizontal="left" vertical="top" wrapText="1"/>
    </xf>
    <xf numFmtId="0" fontId="43" fillId="0" borderId="0" xfId="0" applyFont="1" applyAlignment="1">
      <alignment horizontal="left" vertical="top" wrapText="1"/>
    </xf>
    <xf numFmtId="0" fontId="57" fillId="0" borderId="0" xfId="0" applyFont="1" applyAlignment="1">
      <alignment horizontal="left" vertical="top" wrapText="1"/>
    </xf>
    <xf numFmtId="0" fontId="50" fillId="0" borderId="16" xfId="0" applyFont="1" applyBorder="1" applyAlignment="1">
      <alignment horizontal="left" wrapText="1"/>
    </xf>
    <xf numFmtId="0" fontId="40" fillId="21" borderId="0" xfId="0" applyFont="1" applyFill="1" applyAlignment="1">
      <alignment horizontal="center" vertical="center" wrapText="1"/>
    </xf>
    <xf numFmtId="0" fontId="65" fillId="23" borderId="0" xfId="0" applyFont="1" applyFill="1" applyAlignment="1">
      <alignment horizontal="center" vertical="center" wrapText="1"/>
    </xf>
    <xf numFmtId="0" fontId="65" fillId="22" borderId="16" xfId="0" applyFont="1" applyFill="1" applyBorder="1" applyAlignment="1">
      <alignment horizontal="center" vertical="center" wrapText="1"/>
    </xf>
    <xf numFmtId="0" fontId="57" fillId="0" borderId="0" xfId="0" applyFont="1" applyAlignment="1">
      <alignment horizontal="center" vertical="center" wrapText="1"/>
    </xf>
    <xf numFmtId="0" fontId="50" fillId="0" borderId="0" xfId="0" applyFont="1" applyAlignment="1">
      <alignment horizontal="center" vertical="center" wrapText="1"/>
    </xf>
    <xf numFmtId="0" fontId="14" fillId="0" borderId="0" xfId="0" applyFont="1" applyAlignment="1">
      <alignment horizontal="center" vertical="center" wrapText="1"/>
    </xf>
    <xf numFmtId="0" fontId="43" fillId="0" borderId="0" xfId="0" applyFont="1" applyAlignment="1">
      <alignment horizontal="center" vertical="center"/>
    </xf>
    <xf numFmtId="0" fontId="43" fillId="0" borderId="0" xfId="0" applyFont="1" applyAlignment="1">
      <alignment horizontal="center" vertical="center" wrapText="1"/>
    </xf>
    <xf numFmtId="49" fontId="72" fillId="0" borderId="0" xfId="0" applyNumberFormat="1" applyFont="1" applyAlignment="1">
      <alignment horizontal="center" vertical="center"/>
    </xf>
    <xf numFmtId="49" fontId="72" fillId="0" borderId="0" xfId="0" applyNumberFormat="1" applyFont="1" applyAlignment="1">
      <alignment vertical="center"/>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8" fillId="0" borderId="0" xfId="0" applyNumberFormat="1" applyFont="1"/>
    <xf numFmtId="49" fontId="72" fillId="0" borderId="0" xfId="0" applyNumberFormat="1" applyFont="1" applyAlignment="1">
      <alignment horizontal="center"/>
    </xf>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23" xfId="0" applyNumberFormat="1" applyFont="1" applyBorder="1" applyAlignment="1">
      <alignment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vertical="center"/>
    </xf>
    <xf numFmtId="49" fontId="72" fillId="0" borderId="23" xfId="0" applyNumberFormat="1" applyFont="1" applyBorder="1" applyAlignment="1">
      <alignment horizontal="left" vertical="center" wrapText="1"/>
    </xf>
    <xf numFmtId="49" fontId="72" fillId="0" borderId="24" xfId="0" applyNumberFormat="1" applyFont="1" applyBorder="1" applyAlignment="1">
      <alignment vertical="center" wrapText="1"/>
    </xf>
    <xf numFmtId="49" fontId="72" fillId="0" borderId="24" xfId="0" applyNumberFormat="1" applyFont="1" applyBorder="1" applyAlignment="1">
      <alignment horizontal="center" vertical="center"/>
    </xf>
    <xf numFmtId="49" fontId="81" fillId="0" borderId="25" xfId="0" applyNumberFormat="1" applyFont="1" applyBorder="1" applyAlignment="1">
      <alignment horizontal="center" vertical="center" wrapText="1"/>
    </xf>
    <xf numFmtId="49" fontId="81" fillId="0" borderId="26" xfId="0" applyNumberFormat="1" applyFont="1" applyBorder="1" applyAlignment="1">
      <alignment horizontal="center" vertical="center" wrapText="1"/>
    </xf>
    <xf numFmtId="49" fontId="81" fillId="0" borderId="27" xfId="0" applyNumberFormat="1" applyFont="1" applyBorder="1" applyAlignment="1">
      <alignment horizontal="center" vertical="center" wrapText="1"/>
    </xf>
    <xf numFmtId="49" fontId="72" fillId="24" borderId="23" xfId="0" applyNumberFormat="1" applyFont="1" applyFill="1" applyBorder="1" applyAlignment="1">
      <alignment vertical="center" wrapText="1"/>
    </xf>
    <xf numFmtId="0" fontId="70"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85" fillId="0" borderId="11" xfId="0" applyFont="1" applyBorder="1" applyAlignment="1">
      <alignment vertical="center"/>
    </xf>
    <xf numFmtId="0" fontId="60" fillId="0" borderId="0" xfId="0" applyFont="1"/>
    <xf numFmtId="0" fontId="60" fillId="0" borderId="0" xfId="0" applyFont="1" applyAlignment="1">
      <alignment wrapText="1"/>
    </xf>
    <xf numFmtId="0" fontId="0" fillId="25" borderId="0" xfId="0" applyFill="1"/>
    <xf numFmtId="0" fontId="47" fillId="0" borderId="0" xfId="0" applyFont="1" applyAlignment="1">
      <alignment vertical="center" wrapText="1"/>
    </xf>
    <xf numFmtId="0" fontId="86" fillId="0" borderId="0" xfId="0" applyFont="1"/>
    <xf numFmtId="0" fontId="87" fillId="23" borderId="0" xfId="0" applyFont="1" applyFill="1" applyAlignment="1">
      <alignment horizontal="center" vertical="center" wrapText="1"/>
    </xf>
    <xf numFmtId="0" fontId="60" fillId="25" borderId="0" xfId="0" applyFont="1" applyFill="1"/>
    <xf numFmtId="0" fontId="9" fillId="0" borderId="0" xfId="0" applyFont="1"/>
    <xf numFmtId="0" fontId="60" fillId="26"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21" borderId="0" xfId="0" applyFont="1" applyFill="1" applyAlignment="1">
      <alignment horizontal="center" vertical="center" wrapText="1"/>
    </xf>
    <xf numFmtId="0" fontId="87" fillId="22" borderId="16" xfId="0" applyFont="1" applyFill="1" applyBorder="1" applyAlignment="1">
      <alignment horizontal="center" vertical="center" wrapText="1"/>
    </xf>
    <xf numFmtId="0" fontId="60" fillId="21"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8" fillId="0" borderId="0" xfId="0" applyFont="1" applyAlignment="1">
      <alignment horizontal="left"/>
    </xf>
    <xf numFmtId="0" fontId="91" fillId="0" borderId="0" xfId="0" applyFont="1" applyAlignment="1">
      <alignment horizontal="left"/>
    </xf>
    <xf numFmtId="0" fontId="93" fillId="0" borderId="0" xfId="0" applyFont="1" applyAlignment="1">
      <alignment horizontal="left"/>
    </xf>
    <xf numFmtId="0" fontId="94" fillId="0" borderId="0" xfId="0" applyFont="1" applyAlignment="1">
      <alignment wrapText="1"/>
    </xf>
    <xf numFmtId="0" fontId="64" fillId="0" borderId="0" xfId="0" applyFont="1"/>
    <xf numFmtId="0" fontId="63" fillId="0" borderId="16" xfId="0" applyFont="1" applyBorder="1" applyAlignment="1">
      <alignment horizontal="left" wrapText="1"/>
    </xf>
    <xf numFmtId="0" fontId="95" fillId="0" borderId="0" xfId="13" applyFont="1"/>
    <xf numFmtId="0" fontId="96" fillId="0" borderId="0" xfId="0" applyFont="1" applyAlignment="1">
      <alignment horizontal="left"/>
    </xf>
    <xf numFmtId="0" fontId="94" fillId="0" borderId="0" xfId="0" applyFont="1" applyAlignment="1">
      <alignment horizontal="left" vertical="top" wrapText="1"/>
    </xf>
    <xf numFmtId="0" fontId="63" fillId="0" borderId="0" xfId="0" applyFont="1"/>
    <xf numFmtId="0" fontId="97" fillId="0" borderId="0" xfId="0" applyFont="1" applyAlignment="1">
      <alignment horizontal="left"/>
    </xf>
    <xf numFmtId="0" fontId="97" fillId="0" borderId="0" xfId="0" applyFont="1"/>
    <xf numFmtId="0" fontId="94" fillId="0" borderId="0" xfId="0" applyFont="1" applyAlignment="1">
      <alignment horizontal="center" vertical="center" wrapText="1"/>
    </xf>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8" fillId="0" borderId="0" xfId="0" applyFont="1"/>
    <xf numFmtId="0" fontId="99" fillId="0" borderId="0" xfId="0" applyFont="1"/>
    <xf numFmtId="0" fontId="91" fillId="19" borderId="7" xfId="0" applyFont="1" applyFill="1" applyBorder="1" applyAlignment="1">
      <alignment wrapText="1"/>
    </xf>
    <xf numFmtId="0" fontId="66" fillId="0" borderId="16" xfId="0" applyFont="1" applyBorder="1" applyAlignment="1">
      <alignment horizontal="center" wrapText="1"/>
    </xf>
    <xf numFmtId="0" fontId="66" fillId="0" borderId="16" xfId="0" applyFont="1" applyBorder="1" applyAlignment="1">
      <alignment horizontal="left" wrapText="1"/>
    </xf>
    <xf numFmtId="0" fontId="100"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101" fillId="0" borderId="0" xfId="0" applyFont="1" applyAlignment="1">
      <alignment horizontal="left"/>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102" fillId="0" borderId="0" xfId="0" applyFont="1" applyAlignment="1">
      <alignment wrapText="1"/>
    </xf>
    <xf numFmtId="0" fontId="97" fillId="0" borderId="0" xfId="0" applyFont="1" applyAlignment="1">
      <alignment wrapText="1"/>
    </xf>
    <xf numFmtId="0" fontId="40" fillId="0" borderId="0" xfId="0" applyFont="1" applyAlignment="1">
      <alignment horizontal="center" wrapText="1"/>
    </xf>
    <xf numFmtId="0" fontId="89" fillId="5" borderId="0" xfId="0" applyFont="1" applyFill="1" applyAlignment="1">
      <alignment horizontal="center" vertical="center" wrapText="1"/>
    </xf>
    <xf numFmtId="0" fontId="57" fillId="0" borderId="0" xfId="0" applyFont="1" applyAlignment="1">
      <alignment horizontal="center" wrapText="1"/>
    </xf>
    <xf numFmtId="0" fontId="92" fillId="0" borderId="0" xfId="0" applyFont="1" applyAlignment="1">
      <alignment horizontal="center" wrapText="1"/>
    </xf>
    <xf numFmtId="0" fontId="91" fillId="0" borderId="0" xfId="0" applyFont="1" applyAlignment="1">
      <alignment horizontal="center" wrapText="1"/>
    </xf>
    <xf numFmtId="0" fontId="94"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103" fillId="0" borderId="0" xfId="0" applyFont="1"/>
    <xf numFmtId="0" fontId="104" fillId="0" borderId="0" xfId="0" applyFont="1"/>
    <xf numFmtId="49" fontId="72" fillId="0" borderId="24" xfId="0" applyNumberFormat="1" applyFont="1" applyBorder="1" applyAlignment="1">
      <alignment horizontal="left" vertical="center" wrapText="1"/>
    </xf>
    <xf numFmtId="0" fontId="50" fillId="26" borderId="0" xfId="0" applyFont="1" applyFill="1" applyAlignment="1">
      <alignment horizontal="center" wrapText="1"/>
    </xf>
    <xf numFmtId="0" fontId="14" fillId="26" borderId="0" xfId="0" applyFont="1" applyFill="1"/>
    <xf numFmtId="0" fontId="67" fillId="27" borderId="0" xfId="0" applyFont="1" applyFill="1"/>
    <xf numFmtId="49" fontId="72" fillId="0" borderId="23" xfId="0" applyNumberFormat="1" applyFont="1" applyBorder="1" applyAlignment="1">
      <alignment horizontal="center" vertical="center" wrapText="1"/>
    </xf>
    <xf numFmtId="49" fontId="72" fillId="0" borderId="23" xfId="0" applyNumberFormat="1" applyFont="1" applyBorder="1" applyAlignment="1">
      <alignment horizontal="left" vertical="center"/>
    </xf>
    <xf numFmtId="0" fontId="41" fillId="28" borderId="0" xfId="0" applyFont="1" applyFill="1"/>
    <xf numFmtId="0" fontId="47" fillId="29" borderId="0" xfId="0" applyFont="1" applyFill="1" applyAlignment="1">
      <alignment wrapText="1"/>
    </xf>
    <xf numFmtId="0" fontId="52" fillId="0" borderId="28" xfId="0" applyFont="1" applyBorder="1"/>
    <xf numFmtId="0" fontId="41" fillId="30" borderId="0" xfId="0" applyFont="1" applyFill="1"/>
    <xf numFmtId="0" fontId="53" fillId="0" borderId="28" xfId="0" applyFont="1" applyBorder="1"/>
    <xf numFmtId="0" fontId="41" fillId="31" borderId="0" xfId="0" applyFont="1" applyFill="1"/>
    <xf numFmtId="0" fontId="105" fillId="0" borderId="28" xfId="0" applyFont="1" applyBorder="1"/>
    <xf numFmtId="0" fontId="41" fillId="32" borderId="1" xfId="0" applyFont="1" applyFill="1" applyBorder="1"/>
    <xf numFmtId="0" fontId="56" fillId="0" borderId="4" xfId="0" applyFont="1" applyBorder="1"/>
    <xf numFmtId="0" fontId="106" fillId="0" borderId="0" xfId="0" applyFont="1"/>
    <xf numFmtId="0" fontId="48" fillId="0" borderId="29" xfId="0" applyFont="1" applyBorder="1"/>
    <xf numFmtId="0" fontId="42" fillId="0" borderId="0" xfId="0" applyFont="1" applyAlignment="1">
      <alignment wrapText="1"/>
    </xf>
    <xf numFmtId="0" fontId="17" fillId="5" borderId="30" xfId="0" applyFont="1" applyFill="1" applyBorder="1"/>
    <xf numFmtId="0" fontId="17" fillId="5" borderId="7" xfId="0" applyFont="1" applyFill="1" applyBorder="1"/>
    <xf numFmtId="0" fontId="17" fillId="36" borderId="7" xfId="0" applyFont="1" applyFill="1" applyBorder="1" applyAlignment="1">
      <alignment wrapText="1"/>
    </xf>
    <xf numFmtId="0" fontId="17" fillId="33" borderId="7" xfId="0" applyFont="1" applyFill="1" applyBorder="1" applyAlignment="1">
      <alignment wrapText="1"/>
    </xf>
    <xf numFmtId="0" fontId="17" fillId="37" borderId="7" xfId="0" applyFont="1" applyFill="1" applyBorder="1" applyAlignment="1">
      <alignment wrapText="1"/>
    </xf>
    <xf numFmtId="0" fontId="17" fillId="34" borderId="7" xfId="0" applyFont="1" applyFill="1" applyBorder="1" applyAlignment="1">
      <alignment wrapText="1"/>
    </xf>
    <xf numFmtId="0" fontId="17" fillId="38" borderId="7" xfId="0" applyFont="1" applyFill="1" applyBorder="1"/>
    <xf numFmtId="0" fontId="17" fillId="35" borderId="7" xfId="0" applyFont="1" applyFill="1" applyBorder="1" applyAlignment="1">
      <alignment wrapText="1"/>
    </xf>
    <xf numFmtId="0" fontId="17" fillId="35" borderId="1" xfId="0" applyFont="1" applyFill="1" applyBorder="1" applyAlignment="1">
      <alignment wrapText="1"/>
    </xf>
    <xf numFmtId="0" fontId="108" fillId="0" borderId="0" xfId="0" applyFont="1"/>
    <xf numFmtId="0" fontId="12" fillId="39" borderId="7" xfId="0" applyFont="1" applyFill="1" applyBorder="1"/>
    <xf numFmtId="0" fontId="12" fillId="19" borderId="7" xfId="0" applyFont="1" applyFill="1" applyBorder="1" applyAlignment="1">
      <alignment wrapText="1"/>
    </xf>
    <xf numFmtId="0" fontId="12" fillId="19" borderId="7" xfId="0" quotePrefix="1" applyFont="1" applyFill="1" applyBorder="1" applyAlignment="1">
      <alignment wrapText="1"/>
    </xf>
    <xf numFmtId="0" fontId="31" fillId="40" borderId="7" xfId="0" applyFont="1" applyFill="1" applyBorder="1"/>
    <xf numFmtId="0" fontId="12" fillId="41" borderId="7" xfId="0" applyFont="1" applyFill="1" applyBorder="1" applyAlignment="1">
      <alignment wrapText="1"/>
    </xf>
    <xf numFmtId="0" fontId="12" fillId="42" borderId="7" xfId="0" applyFont="1" applyFill="1" applyBorder="1"/>
    <xf numFmtId="0" fontId="12" fillId="31"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8" borderId="7" xfId="0" applyFont="1" applyFill="1" applyBorder="1" applyAlignment="1">
      <alignment wrapText="1"/>
    </xf>
    <xf numFmtId="0" fontId="12" fillId="43" borderId="7" xfId="0" applyFont="1" applyFill="1" applyBorder="1"/>
    <xf numFmtId="0" fontId="12" fillId="44" borderId="7" xfId="0" applyFont="1" applyFill="1" applyBorder="1" applyAlignment="1">
      <alignment wrapText="1"/>
    </xf>
    <xf numFmtId="0" fontId="37" fillId="41" borderId="7" xfId="0" applyFont="1" applyFill="1" applyBorder="1" applyAlignment="1">
      <alignment wrapText="1"/>
    </xf>
    <xf numFmtId="0" fontId="37" fillId="44" borderId="7" xfId="0" applyFont="1" applyFill="1" applyBorder="1" applyAlignment="1">
      <alignment wrapText="1"/>
    </xf>
    <xf numFmtId="0" fontId="12" fillId="45" borderId="7" xfId="0" applyFont="1" applyFill="1" applyBorder="1" applyAlignment="1">
      <alignment wrapText="1"/>
    </xf>
    <xf numFmtId="0" fontId="12" fillId="31" borderId="7" xfId="0" applyFont="1" applyFill="1" applyBorder="1" applyAlignment="1">
      <alignment wrapText="1"/>
    </xf>
    <xf numFmtId="0" fontId="12" fillId="42" borderId="7" xfId="0" applyFont="1" applyFill="1" applyBorder="1" applyAlignment="1">
      <alignment wrapText="1"/>
    </xf>
    <xf numFmtId="0" fontId="12" fillId="46" borderId="7" xfId="0" applyFont="1" applyFill="1" applyBorder="1" applyAlignment="1">
      <alignment wrapText="1"/>
    </xf>
    <xf numFmtId="0" fontId="37" fillId="46" borderId="7" xfId="0" applyFont="1" applyFill="1" applyBorder="1" applyAlignment="1">
      <alignment wrapText="1"/>
    </xf>
    <xf numFmtId="0" fontId="37" fillId="28" borderId="7" xfId="0" applyFont="1" applyFill="1" applyBorder="1" applyAlignment="1">
      <alignment wrapText="1"/>
    </xf>
    <xf numFmtId="0" fontId="12" fillId="30" borderId="7" xfId="0" applyFont="1" applyFill="1" applyBorder="1"/>
    <xf numFmtId="0" fontId="12" fillId="30" borderId="0" xfId="0" applyFont="1" applyFill="1"/>
    <xf numFmtId="0" fontId="12" fillId="40" borderId="7" xfId="0" applyFont="1" applyFill="1" applyBorder="1" applyAlignment="1">
      <alignment wrapText="1"/>
    </xf>
    <xf numFmtId="0" fontId="12" fillId="31" borderId="0" xfId="0" applyFont="1" applyFill="1"/>
    <xf numFmtId="0" fontId="12" fillId="43" borderId="0" xfId="0" applyFont="1" applyFill="1"/>
    <xf numFmtId="0" fontId="37" fillId="0" borderId="7" xfId="0" applyFont="1" applyBorder="1" applyAlignment="1">
      <alignment wrapText="1"/>
    </xf>
    <xf numFmtId="0" fontId="12" fillId="19" borderId="7" xfId="0" applyFont="1" applyFill="1" applyBorder="1"/>
    <xf numFmtId="0" fontId="12" fillId="40" borderId="7" xfId="0" applyFont="1" applyFill="1" applyBorder="1"/>
    <xf numFmtId="0" fontId="12" fillId="43" borderId="7" xfId="0" applyFont="1" applyFill="1" applyBorder="1" applyAlignment="1">
      <alignment wrapText="1"/>
    </xf>
    <xf numFmtId="0" fontId="12" fillId="0" borderId="7" xfId="0" applyFont="1" applyBorder="1"/>
    <xf numFmtId="0" fontId="12" fillId="19" borderId="0" xfId="0" applyFont="1" applyFill="1"/>
    <xf numFmtId="0" fontId="12" fillId="45" borderId="7" xfId="0" applyFont="1" applyFill="1" applyBorder="1"/>
    <xf numFmtId="0" fontId="37" fillId="31" borderId="7" xfId="0" applyFont="1" applyFill="1" applyBorder="1" applyAlignment="1">
      <alignment wrapText="1"/>
    </xf>
    <xf numFmtId="0" fontId="37" fillId="19" borderId="7" xfId="0" applyFont="1" applyFill="1" applyBorder="1" applyAlignment="1">
      <alignment wrapText="1"/>
    </xf>
    <xf numFmtId="0" fontId="109" fillId="43" borderId="7" xfId="0" applyFont="1" applyFill="1" applyBorder="1" applyAlignment="1">
      <alignment wrapText="1"/>
    </xf>
    <xf numFmtId="0" fontId="12" fillId="28" borderId="7" xfId="0" applyFont="1" applyFill="1" applyBorder="1"/>
    <xf numFmtId="0" fontId="109" fillId="28" borderId="7" xfId="0" applyFont="1" applyFill="1" applyBorder="1" applyAlignment="1">
      <alignment wrapText="1"/>
    </xf>
    <xf numFmtId="0" fontId="12" fillId="41" borderId="7" xfId="0" applyFont="1" applyFill="1" applyBorder="1"/>
    <xf numFmtId="0" fontId="12"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20" fillId="0" borderId="31" xfId="0" applyFont="1" applyBorder="1" applyAlignment="1">
      <alignment wrapText="1"/>
    </xf>
    <xf numFmtId="0" fontId="20" fillId="0" borderId="32" xfId="0" applyFont="1" applyBorder="1" applyAlignment="1">
      <alignment wrapText="1"/>
    </xf>
    <xf numFmtId="0" fontId="20" fillId="42" borderId="32" xfId="0" applyFont="1" applyFill="1" applyBorder="1"/>
    <xf numFmtId="0" fontId="0" fillId="42" borderId="0" xfId="0" applyFill="1"/>
    <xf numFmtId="0" fontId="41" fillId="4" borderId="33" xfId="0" applyFont="1" applyFill="1" applyBorder="1"/>
    <xf numFmtId="0" fontId="41" fillId="0" borderId="33" xfId="0" applyFont="1" applyBorder="1"/>
    <xf numFmtId="0" fontId="41" fillId="0" borderId="28" xfId="0" applyFont="1" applyBorder="1"/>
    <xf numFmtId="0" fontId="41" fillId="0" borderId="34" xfId="0" applyFont="1" applyBorder="1"/>
    <xf numFmtId="0" fontId="41" fillId="4" borderId="28" xfId="0" applyFont="1" applyFill="1" applyBorder="1"/>
    <xf numFmtId="0" fontId="41" fillId="4" borderId="34" xfId="0" applyFont="1" applyFill="1" applyBorder="1"/>
    <xf numFmtId="0" fontId="43" fillId="0" borderId="28" xfId="0" applyFont="1" applyBorder="1"/>
    <xf numFmtId="0" fontId="43" fillId="0" borderId="34" xfId="0" applyFont="1" applyBorder="1"/>
    <xf numFmtId="0" fontId="41" fillId="0" borderId="35" xfId="0" applyFont="1" applyBorder="1"/>
    <xf numFmtId="0" fontId="17" fillId="47" borderId="7" xfId="0" applyFont="1" applyFill="1" applyBorder="1" applyAlignment="1">
      <alignment wrapText="1"/>
    </xf>
    <xf numFmtId="0" fontId="63" fillId="0" borderId="0" xfId="0" applyFont="1" applyAlignment="1">
      <alignment horizontal="center" wrapText="1"/>
    </xf>
    <xf numFmtId="0" fontId="63" fillId="0" borderId="16" xfId="0" applyFont="1" applyBorder="1" applyAlignment="1">
      <alignment horizontal="center" wrapText="1"/>
    </xf>
    <xf numFmtId="0" fontId="12"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4" fillId="0" borderId="0" xfId="0" applyFont="1" applyAlignment="1">
      <alignment horizontal="left" wrapText="1"/>
    </xf>
    <xf numFmtId="0" fontId="63" fillId="0" borderId="0" xfId="0" applyFont="1" applyAlignment="1">
      <alignment horizontal="left" vertical="top" wrapText="1"/>
    </xf>
    <xf numFmtId="0" fontId="63" fillId="19" borderId="7" xfId="0" applyFont="1" applyFill="1" applyBorder="1" applyAlignment="1">
      <alignment wrapText="1"/>
    </xf>
    <xf numFmtId="0" fontId="89" fillId="5" borderId="0" xfId="0" applyFont="1" applyFill="1" applyAlignment="1">
      <alignment horizontal="center" vertical="center"/>
    </xf>
    <xf numFmtId="0" fontId="61" fillId="0" borderId="0" xfId="0" applyFont="1" applyAlignment="1">
      <alignment wrapText="1"/>
    </xf>
    <xf numFmtId="0" fontId="61" fillId="0" borderId="0" xfId="0" applyFont="1" applyAlignment="1">
      <alignment horizontal="left" vertical="top" wrapText="1"/>
    </xf>
    <xf numFmtId="0" fontId="61"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100" fillId="0" borderId="0" xfId="0" applyFont="1" applyAlignment="1">
      <alignment wrapText="1"/>
    </xf>
    <xf numFmtId="0" fontId="61" fillId="20" borderId="0" xfId="0" applyFont="1" applyFill="1" applyAlignment="1">
      <alignment wrapText="1"/>
    </xf>
    <xf numFmtId="0" fontId="115" fillId="24" borderId="0" xfId="0" applyFont="1" applyFill="1" applyAlignment="1">
      <alignment horizontal="left" vertical="top" wrapText="1"/>
    </xf>
    <xf numFmtId="0" fontId="12" fillId="48" borderId="7" xfId="0" applyFont="1" applyFill="1" applyBorder="1" applyAlignment="1">
      <alignment vertical="center"/>
    </xf>
    <xf numFmtId="0" fontId="12" fillId="49" borderId="7" xfId="0" applyFont="1" applyFill="1" applyBorder="1" applyAlignment="1">
      <alignment wrapText="1"/>
    </xf>
    <xf numFmtId="0" fontId="12"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2" fillId="51" borderId="7" xfId="0" applyFont="1" applyFill="1" applyBorder="1" applyAlignment="1">
      <alignment wrapText="1"/>
    </xf>
    <xf numFmtId="0" fontId="12" fillId="52" borderId="7" xfId="0" applyFont="1" applyFill="1" applyBorder="1" applyAlignment="1">
      <alignment wrapText="1"/>
    </xf>
    <xf numFmtId="0" fontId="12" fillId="51" borderId="7" xfId="0" quotePrefix="1" applyFont="1" applyFill="1" applyBorder="1" applyAlignment="1">
      <alignment wrapText="1"/>
    </xf>
    <xf numFmtId="0" fontId="12" fillId="52" borderId="7" xfId="0" applyFont="1" applyFill="1" applyBorder="1" applyAlignment="1">
      <alignment horizontal="left" wrapText="1"/>
    </xf>
    <xf numFmtId="0" fontId="17" fillId="5" borderId="30" xfId="0" applyFont="1" applyFill="1" applyBorder="1" applyAlignment="1">
      <alignment horizontal="center" vertical="center"/>
    </xf>
    <xf numFmtId="0" fontId="87" fillId="15" borderId="0" xfId="0" applyFont="1" applyFill="1" applyAlignment="1">
      <alignment horizontal="center" vertical="center" wrapText="1"/>
    </xf>
    <xf numFmtId="0" fontId="87" fillId="15" borderId="0" xfId="0" applyFont="1" applyFill="1" applyAlignment="1">
      <alignment horizontal="left" vertical="center" wrapText="1"/>
    </xf>
    <xf numFmtId="0" fontId="12" fillId="24" borderId="0" xfId="0" applyFont="1" applyFill="1" applyAlignment="1">
      <alignment vertical="center"/>
    </xf>
    <xf numFmtId="0" fontId="12" fillId="24" borderId="0" xfId="0" applyFont="1" applyFill="1" applyAlignment="1">
      <alignment horizontal="center" vertical="center"/>
    </xf>
    <xf numFmtId="0" fontId="67" fillId="53" borderId="0" xfId="0" applyFont="1" applyFill="1"/>
    <xf numFmtId="0" fontId="118" fillId="0" borderId="0" xfId="0" applyFont="1" applyAlignment="1">
      <alignment wrapText="1"/>
    </xf>
    <xf numFmtId="0" fontId="41" fillId="0" borderId="29" xfId="0" applyFont="1" applyBorder="1"/>
    <xf numFmtId="0" fontId="119" fillId="34" borderId="0" xfId="0" applyFont="1" applyFill="1" applyAlignment="1">
      <alignment wrapText="1"/>
    </xf>
    <xf numFmtId="0" fontId="17" fillId="5" borderId="7" xfId="0" applyFont="1" applyFill="1" applyBorder="1" applyAlignment="1">
      <alignment wrapText="1"/>
    </xf>
    <xf numFmtId="0" fontId="17"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2" fillId="54" borderId="7" xfId="0" applyFont="1" applyFill="1" applyBorder="1" applyAlignment="1">
      <alignment wrapText="1"/>
    </xf>
    <xf numFmtId="0" fontId="12"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2" fillId="56" borderId="7" xfId="0" applyFont="1" applyFill="1" applyBorder="1" applyAlignment="1">
      <alignment wrapText="1"/>
    </xf>
    <xf numFmtId="0" fontId="12" fillId="56" borderId="37" xfId="0" applyFont="1" applyFill="1" applyBorder="1" applyAlignment="1">
      <alignment wrapText="1"/>
    </xf>
    <xf numFmtId="0" fontId="120" fillId="0" borderId="7" xfId="0" applyFont="1" applyBorder="1"/>
    <xf numFmtId="0" fontId="12" fillId="57" borderId="33" xfId="0" applyFont="1" applyFill="1" applyBorder="1"/>
    <xf numFmtId="0" fontId="120" fillId="58" borderId="7" xfId="0" applyFont="1" applyFill="1" applyBorder="1"/>
    <xf numFmtId="0" fontId="109" fillId="43" borderId="7" xfId="0" applyFont="1" applyFill="1" applyBorder="1"/>
    <xf numFmtId="0" fontId="17" fillId="5" borderId="38" xfId="0" applyFont="1" applyFill="1" applyBorder="1"/>
    <xf numFmtId="0" fontId="17" fillId="5" borderId="38" xfId="0" applyFont="1" applyFill="1" applyBorder="1" applyAlignment="1">
      <alignment wrapText="1"/>
    </xf>
    <xf numFmtId="0" fontId="17" fillId="37" borderId="38" xfId="0" applyFont="1" applyFill="1" applyBorder="1" applyAlignment="1">
      <alignment wrapText="1"/>
    </xf>
    <xf numFmtId="0" fontId="17" fillId="34" borderId="38" xfId="0" applyFont="1" applyFill="1" applyBorder="1" applyAlignment="1">
      <alignment wrapText="1"/>
    </xf>
    <xf numFmtId="0" fontId="109" fillId="43" borderId="39" xfId="0" applyFont="1" applyFill="1" applyBorder="1"/>
    <xf numFmtId="0" fontId="12" fillId="31" borderId="39" xfId="0" applyFont="1" applyFill="1" applyBorder="1"/>
    <xf numFmtId="0" fontId="109" fillId="31" borderId="39" xfId="0" applyFont="1" applyFill="1" applyBorder="1"/>
    <xf numFmtId="0" fontId="12" fillId="19" borderId="39" xfId="0" applyFont="1" applyFill="1" applyBorder="1" applyAlignment="1">
      <alignment wrapText="1"/>
    </xf>
    <xf numFmtId="0" fontId="120" fillId="19" borderId="39" xfId="0" applyFont="1" applyFill="1" applyBorder="1"/>
    <xf numFmtId="0" fontId="12" fillId="55" borderId="39" xfId="0" applyFont="1" applyFill="1" applyBorder="1" applyAlignment="1">
      <alignment wrapText="1"/>
    </xf>
    <xf numFmtId="0" fontId="12" fillId="19" borderId="7" xfId="0" applyFont="1" applyFill="1" applyBorder="1" applyAlignment="1">
      <alignment vertical="top" wrapText="1"/>
    </xf>
    <xf numFmtId="0" fontId="17" fillId="37" borderId="38" xfId="0" applyFont="1" applyFill="1" applyBorder="1" applyAlignment="1">
      <alignment vertical="top" wrapText="1"/>
    </xf>
    <xf numFmtId="0" fontId="17" fillId="5" borderId="38" xfId="0" applyFont="1" applyFill="1" applyBorder="1" applyAlignment="1">
      <alignment vertical="top"/>
    </xf>
    <xf numFmtId="0" fontId="17" fillId="5" borderId="38" xfId="0" applyFont="1" applyFill="1" applyBorder="1" applyAlignment="1">
      <alignment vertical="top" wrapText="1"/>
    </xf>
    <xf numFmtId="0" fontId="17" fillId="34" borderId="38" xfId="0" applyFont="1" applyFill="1" applyBorder="1" applyAlignment="1">
      <alignment vertical="top" wrapText="1"/>
    </xf>
    <xf numFmtId="0" fontId="14" fillId="38" borderId="0" xfId="0" applyFont="1" applyFill="1" applyAlignment="1">
      <alignment vertical="top"/>
    </xf>
    <xf numFmtId="0" fontId="14" fillId="33" borderId="0" xfId="0" applyFont="1" applyFill="1" applyAlignment="1">
      <alignment vertical="top" wrapText="1"/>
    </xf>
    <xf numFmtId="0" fontId="17" fillId="59" borderId="7" xfId="0" applyFont="1" applyFill="1" applyBorder="1" applyAlignment="1">
      <alignment vertical="top" wrapText="1"/>
    </xf>
    <xf numFmtId="0" fontId="14" fillId="33" borderId="1" xfId="0" applyFont="1" applyFill="1" applyBorder="1" applyAlignment="1">
      <alignment vertical="top" wrapText="1"/>
    </xf>
    <xf numFmtId="0" fontId="14" fillId="0" borderId="0" xfId="0" applyFont="1" applyAlignment="1">
      <alignment vertical="top"/>
    </xf>
    <xf numFmtId="0" fontId="0" fillId="0" borderId="0" xfId="0" applyAlignment="1">
      <alignment vertical="top"/>
    </xf>
    <xf numFmtId="0" fontId="12" fillId="19" borderId="0" xfId="0" applyFont="1" applyFill="1" applyAlignment="1">
      <alignment vertical="top" wrapText="1"/>
    </xf>
    <xf numFmtId="0" fontId="12" fillId="56" borderId="42" xfId="0" applyFont="1" applyFill="1" applyBorder="1" applyAlignment="1">
      <alignment vertical="top" wrapText="1"/>
    </xf>
    <xf numFmtId="0" fontId="12" fillId="56" borderId="43" xfId="0" applyFont="1" applyFill="1" applyBorder="1" applyAlignment="1">
      <alignment vertical="top" wrapText="1"/>
    </xf>
    <xf numFmtId="0" fontId="12" fillId="19" borderId="39" xfId="0" applyFont="1" applyFill="1" applyBorder="1" applyAlignment="1">
      <alignment vertical="top" wrapText="1"/>
    </xf>
    <xf numFmtId="0" fontId="12"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0" fillId="0" borderId="0" xfId="0" applyFont="1" applyAlignment="1">
      <alignment horizontal="center"/>
    </xf>
    <xf numFmtId="0" fontId="17" fillId="5" borderId="49" xfId="0" applyFont="1" applyFill="1" applyBorder="1"/>
    <xf numFmtId="0" fontId="17" fillId="5" borderId="39" xfId="0" applyFont="1" applyFill="1" applyBorder="1" applyAlignment="1">
      <alignment wrapText="1"/>
    </xf>
    <xf numFmtId="0" fontId="17" fillId="37" borderId="39" xfId="0" applyFont="1" applyFill="1" applyBorder="1" applyAlignment="1">
      <alignment wrapText="1"/>
    </xf>
    <xf numFmtId="0" fontId="17" fillId="37" borderId="39" xfId="0" applyFont="1" applyFill="1" applyBorder="1" applyAlignment="1">
      <alignment vertical="top" wrapText="1"/>
    </xf>
    <xf numFmtId="0" fontId="17" fillId="37" borderId="50" xfId="0" applyFont="1" applyFill="1" applyBorder="1" applyAlignment="1">
      <alignment wrapText="1"/>
    </xf>
    <xf numFmtId="0" fontId="121" fillId="0" borderId="30" xfId="0" applyFont="1" applyBorder="1"/>
    <xf numFmtId="0" fontId="12" fillId="51" borderId="7" xfId="0" applyFont="1" applyFill="1" applyBorder="1" applyAlignment="1">
      <alignment horizontal="left" wrapText="1"/>
    </xf>
    <xf numFmtId="0" fontId="49"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2" fillId="48" borderId="38" xfId="0" applyFont="1" applyFill="1" applyBorder="1" applyAlignment="1">
      <alignment vertical="center"/>
    </xf>
    <xf numFmtId="0" fontId="12"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2" fillId="0" borderId="39" xfId="0" applyFont="1" applyBorder="1" applyAlignment="1">
      <alignment wrapText="1"/>
    </xf>
    <xf numFmtId="0" fontId="12" fillId="46" borderId="39" xfId="0" applyFont="1" applyFill="1" applyBorder="1" applyAlignment="1">
      <alignment wrapText="1"/>
    </xf>
    <xf numFmtId="0" fontId="109" fillId="43" borderId="52" xfId="0" applyFont="1" applyFill="1" applyBorder="1" applyAlignment="1">
      <alignment vertical="center"/>
    </xf>
    <xf numFmtId="0" fontId="12" fillId="48" borderId="52" xfId="0" applyFont="1" applyFill="1" applyBorder="1" applyAlignment="1">
      <alignment vertical="center"/>
    </xf>
    <xf numFmtId="0" fontId="109" fillId="48" borderId="52" xfId="0" applyFont="1" applyFill="1" applyBorder="1" applyAlignment="1">
      <alignment vertical="center"/>
    </xf>
    <xf numFmtId="0" fontId="12" fillId="19" borderId="52" xfId="0" applyFont="1" applyFill="1" applyBorder="1" applyAlignment="1">
      <alignment wrapText="1"/>
    </xf>
    <xf numFmtId="0" fontId="12" fillId="19" borderId="52" xfId="0" quotePrefix="1" applyFont="1" applyFill="1" applyBorder="1" applyAlignment="1">
      <alignment wrapText="1"/>
    </xf>
    <xf numFmtId="0" fontId="0" fillId="0" borderId="51" xfId="0" applyBorder="1"/>
    <xf numFmtId="0" fontId="12" fillId="46" borderId="52" xfId="0" applyFont="1" applyFill="1" applyBorder="1" applyAlignment="1">
      <alignment wrapText="1"/>
    </xf>
    <xf numFmtId="0" fontId="60" fillId="0" borderId="51" xfId="0" applyFont="1" applyBorder="1" applyAlignment="1">
      <alignment horizontal="center"/>
    </xf>
    <xf numFmtId="0" fontId="60" fillId="0" borderId="51" xfId="0" applyFont="1" applyBorder="1"/>
    <xf numFmtId="0" fontId="109" fillId="24" borderId="53" xfId="0" applyFont="1" applyFill="1" applyBorder="1"/>
    <xf numFmtId="0" fontId="109" fillId="43" borderId="52" xfId="0" applyFont="1" applyFill="1" applyBorder="1"/>
    <xf numFmtId="0" fontId="12" fillId="31" borderId="52" xfId="0" applyFont="1" applyFill="1" applyBorder="1"/>
    <xf numFmtId="0" fontId="109" fillId="31" borderId="52" xfId="0" applyFont="1" applyFill="1" applyBorder="1"/>
    <xf numFmtId="0" fontId="12" fillId="19" borderId="51" xfId="0" applyFont="1" applyFill="1" applyBorder="1" applyAlignment="1">
      <alignment vertical="top" wrapText="1"/>
    </xf>
    <xf numFmtId="0" fontId="12" fillId="57" borderId="51" xfId="0" applyFont="1" applyFill="1" applyBorder="1"/>
    <xf numFmtId="0" fontId="120" fillId="19" borderId="52" xfId="0" applyFont="1" applyFill="1" applyBorder="1"/>
    <xf numFmtId="0" fontId="12"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2" fillId="52" borderId="52" xfId="0" applyFont="1" applyFill="1" applyBorder="1" applyAlignment="1">
      <alignment wrapText="1"/>
    </xf>
    <xf numFmtId="0" fontId="12" fillId="0" borderId="51" xfId="0" applyFont="1" applyBorder="1" applyAlignment="1">
      <alignment wrapText="1"/>
    </xf>
    <xf numFmtId="0" fontId="12" fillId="0" borderId="51" xfId="0" applyFont="1" applyBorder="1" applyAlignment="1">
      <alignment horizontal="left" wrapText="1"/>
    </xf>
    <xf numFmtId="0" fontId="66" fillId="0" borderId="51" xfId="0" applyFont="1" applyBorder="1" applyAlignment="1">
      <alignment wrapText="1"/>
    </xf>
    <xf numFmtId="0" fontId="0" fillId="0" borderId="51" xfId="0" applyBorder="1" applyAlignment="1">
      <alignment horizontal="center"/>
    </xf>
    <xf numFmtId="0" fontId="63" fillId="0" borderId="0" xfId="0" applyFont="1" applyAlignment="1">
      <alignment horizontal="left" wrapText="1"/>
    </xf>
    <xf numFmtId="0" fontId="122" fillId="0" borderId="0" xfId="0" applyFont="1" applyAlignment="1">
      <alignment horizontal="left" wrapText="1"/>
    </xf>
    <xf numFmtId="0" fontId="63" fillId="0" borderId="0" xfId="0" applyFont="1" applyAlignment="1">
      <alignment vertical="top" wrapText="1"/>
    </xf>
    <xf numFmtId="0" fontId="63" fillId="26" borderId="0" xfId="0" applyFont="1" applyFill="1"/>
    <xf numFmtId="0" fontId="63"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1" fillId="0" borderId="0" xfId="0" applyFont="1"/>
    <xf numFmtId="0" fontId="91" fillId="0" borderId="51" xfId="0" applyFont="1" applyBorder="1"/>
    <xf numFmtId="0" fontId="12" fillId="19" borderId="39" xfId="0" applyFont="1" applyFill="1" applyBorder="1"/>
    <xf numFmtId="0" fontId="31" fillId="19" borderId="39" xfId="0" applyFont="1" applyFill="1" applyBorder="1"/>
    <xf numFmtId="0" fontId="12" fillId="19" borderId="52" xfId="0" applyFont="1" applyFill="1" applyBorder="1"/>
    <xf numFmtId="0" fontId="125" fillId="0" borderId="16" xfId="0" applyFont="1" applyBorder="1" applyAlignment="1">
      <alignment horizontal="center" wrapText="1"/>
    </xf>
    <xf numFmtId="0" fontId="125" fillId="0" borderId="0" xfId="0" applyFont="1"/>
    <xf numFmtId="0" fontId="109" fillId="0" borderId="0" xfId="0" applyFont="1"/>
    <xf numFmtId="0" fontId="60" fillId="20" borderId="0" xfId="0" applyFont="1" applyFill="1" applyAlignment="1">
      <alignment horizontal="left"/>
    </xf>
    <xf numFmtId="0" fontId="91" fillId="61" borderId="0" xfId="0" applyFont="1" applyFill="1" applyAlignment="1">
      <alignment horizontal="left"/>
    </xf>
    <xf numFmtId="0" fontId="66" fillId="61" borderId="0" xfId="0" applyFont="1" applyFill="1" applyAlignment="1">
      <alignment horizontal="left"/>
    </xf>
    <xf numFmtId="0" fontId="64" fillId="61" borderId="0" xfId="0" applyFont="1" applyFill="1" applyAlignment="1">
      <alignment horizontal="left"/>
    </xf>
    <xf numFmtId="0" fontId="91" fillId="20" borderId="0" xfId="0" applyFont="1" applyFill="1" applyAlignment="1">
      <alignment horizontal="left"/>
    </xf>
    <xf numFmtId="0" fontId="123" fillId="0" borderId="0" xfId="0" applyFont="1"/>
    <xf numFmtId="0" fontId="127" fillId="0" borderId="0" xfId="0" applyFont="1" applyAlignment="1">
      <alignment horizontal="left" wrapText="1"/>
    </xf>
    <xf numFmtId="0" fontId="65"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41"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3"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7" fillId="21" borderId="16" xfId="0" applyFont="1" applyFill="1" applyBorder="1" applyAlignment="1">
      <alignment horizontal="center" vertical="center" wrapText="1"/>
    </xf>
    <xf numFmtId="0" fontId="141" fillId="62" borderId="0" xfId="0" applyFont="1" applyFill="1" applyAlignment="1">
      <alignment wrapText="1"/>
    </xf>
    <xf numFmtId="0" fontId="141" fillId="62" borderId="0" xfId="0" applyFont="1" applyFill="1" applyAlignment="1">
      <alignment horizontal="left"/>
    </xf>
    <xf numFmtId="0" fontId="141" fillId="62" borderId="0" xfId="0" applyFont="1" applyFill="1" applyAlignment="1">
      <alignment horizontal="left" wrapText="1"/>
    </xf>
    <xf numFmtId="0" fontId="141" fillId="62" borderId="0" xfId="0" applyFont="1" applyFill="1" applyAlignment="1">
      <alignment horizontal="center" vertical="center" wrapText="1"/>
    </xf>
    <xf numFmtId="0" fontId="141" fillId="62" borderId="0" xfId="0" applyFont="1" applyFill="1" applyAlignment="1">
      <alignment horizontal="center" wrapText="1"/>
    </xf>
    <xf numFmtId="0" fontId="141" fillId="62" borderId="16" xfId="0" applyFont="1" applyFill="1" applyBorder="1" applyAlignment="1">
      <alignment horizontal="center" wrapText="1"/>
    </xf>
    <xf numFmtId="0" fontId="141" fillId="62" borderId="0" xfId="0" applyFont="1" applyFill="1"/>
    <xf numFmtId="0" fontId="141" fillId="62" borderId="0" xfId="0" applyFont="1" applyFill="1" applyAlignment="1">
      <alignment horizontal="left" vertical="top" wrapText="1"/>
    </xf>
    <xf numFmtId="0" fontId="141" fillId="62" borderId="16" xfId="0" applyFont="1" applyFill="1" applyBorder="1" applyAlignment="1">
      <alignment horizontal="left" wrapText="1"/>
    </xf>
    <xf numFmtId="0" fontId="154" fillId="0" borderId="0" xfId="13"/>
    <xf numFmtId="0" fontId="66" fillId="26" borderId="0" xfId="0" applyFont="1" applyFill="1"/>
    <xf numFmtId="0" fontId="156" fillId="0" borderId="1" xfId="0" applyFont="1" applyBorder="1"/>
    <xf numFmtId="0" fontId="155" fillId="0" borderId="0" xfId="0" applyFont="1" applyAlignment="1">
      <alignment vertical="center"/>
    </xf>
    <xf numFmtId="0" fontId="8" fillId="0" borderId="0" xfId="0" applyFont="1"/>
    <xf numFmtId="0" fontId="62" fillId="26" borderId="0" xfId="0" applyFont="1" applyFill="1"/>
    <xf numFmtId="0" fontId="61" fillId="26" borderId="0" xfId="0" applyFont="1" applyFill="1"/>
    <xf numFmtId="0" fontId="64" fillId="26" borderId="0" xfId="0" applyFont="1" applyFill="1"/>
    <xf numFmtId="0" fontId="98" fillId="26" borderId="0" xfId="0" applyFont="1" applyFill="1"/>
    <xf numFmtId="0" fontId="99" fillId="26" borderId="0" xfId="0" applyFont="1" applyFill="1"/>
    <xf numFmtId="0" fontId="157" fillId="0" borderId="0" xfId="0" applyFont="1" applyAlignment="1">
      <alignment horizontal="left"/>
    </xf>
    <xf numFmtId="0" fontId="86" fillId="24" borderId="0" xfId="0" applyFont="1" applyFill="1"/>
    <xf numFmtId="0" fontId="158" fillId="24" borderId="0" xfId="0" applyFont="1" applyFill="1"/>
    <xf numFmtId="0" fontId="12" fillId="19" borderId="0" xfId="0" applyFont="1" applyFill="1" applyAlignment="1">
      <alignment wrapText="1"/>
    </xf>
    <xf numFmtId="49" fontId="88" fillId="51" borderId="0" xfId="0" applyNumberFormat="1" applyFont="1" applyFill="1" applyAlignment="1">
      <alignment horizontal="left"/>
    </xf>
    <xf numFmtId="49" fontId="64" fillId="60" borderId="0" xfId="0" applyNumberFormat="1" applyFont="1" applyFill="1" applyAlignment="1">
      <alignment horizontal="left"/>
    </xf>
    <xf numFmtId="49" fontId="12" fillId="60" borderId="0" xfId="0" applyNumberFormat="1" applyFont="1" applyFill="1"/>
    <xf numFmtId="49" fontId="94" fillId="0" borderId="0" xfId="0" applyNumberFormat="1" applyFont="1" applyAlignment="1">
      <alignment wrapText="1"/>
    </xf>
    <xf numFmtId="49" fontId="60" fillId="26" borderId="0" xfId="0" applyNumberFormat="1" applyFont="1" applyFill="1"/>
    <xf numFmtId="49" fontId="88" fillId="0" borderId="0" xfId="0" applyNumberFormat="1" applyFont="1" applyAlignment="1">
      <alignment horizontal="left"/>
    </xf>
    <xf numFmtId="49" fontId="91" fillId="20" borderId="0" xfId="0" applyNumberFormat="1" applyFont="1" applyFill="1" applyAlignment="1">
      <alignment horizontal="left"/>
    </xf>
    <xf numFmtId="49" fontId="91" fillId="0" borderId="0" xfId="0" applyNumberFormat="1" applyFont="1" applyAlignment="1">
      <alignment horizontal="left"/>
    </xf>
    <xf numFmtId="49" fontId="60" fillId="0" borderId="0" xfId="0" applyNumberFormat="1" applyFont="1" applyAlignment="1">
      <alignment horizontal="left"/>
    </xf>
    <xf numFmtId="49" fontId="124" fillId="0" borderId="0" xfId="0" applyNumberFormat="1" applyFont="1" applyAlignment="1">
      <alignment horizontal="left"/>
    </xf>
    <xf numFmtId="49" fontId="114" fillId="0" borderId="0" xfId="0" applyNumberFormat="1" applyFont="1" applyAlignment="1">
      <alignment wrapText="1"/>
    </xf>
    <xf numFmtId="49" fontId="114" fillId="0" borderId="0" xfId="0" applyNumberFormat="1" applyFont="1" applyAlignment="1">
      <alignment horizontal="left" wrapText="1"/>
    </xf>
    <xf numFmtId="49" fontId="114" fillId="0" borderId="0" xfId="0" applyNumberFormat="1" applyFont="1" applyAlignment="1">
      <alignment horizontal="center" vertical="center" wrapText="1"/>
    </xf>
    <xf numFmtId="49" fontId="114" fillId="0" borderId="0" xfId="0" applyNumberFormat="1" applyFont="1" applyAlignment="1">
      <alignment horizontal="center" wrapText="1"/>
    </xf>
    <xf numFmtId="49" fontId="124" fillId="51" borderId="0" xfId="0" applyNumberFormat="1" applyFont="1" applyFill="1" applyAlignment="1">
      <alignment horizontal="left"/>
    </xf>
    <xf numFmtId="49" fontId="91" fillId="60" borderId="0" xfId="0" applyNumberFormat="1" applyFont="1" applyFill="1" applyAlignment="1">
      <alignment horizontal="left"/>
    </xf>
    <xf numFmtId="49" fontId="126" fillId="0" borderId="0" xfId="0" applyNumberFormat="1" applyFont="1" applyAlignment="1">
      <alignment wrapText="1"/>
    </xf>
    <xf numFmtId="49" fontId="70" fillId="0" borderId="0" xfId="0" applyNumberFormat="1" applyFont="1" applyAlignment="1">
      <alignment horizontal="left"/>
    </xf>
    <xf numFmtId="49" fontId="66" fillId="0" borderId="0" xfId="0" applyNumberFormat="1" applyFont="1" applyAlignment="1">
      <alignment vertical="top" wrapText="1"/>
    </xf>
    <xf numFmtId="49" fontId="94" fillId="0" borderId="0" xfId="0" applyNumberFormat="1" applyFont="1" applyAlignment="1">
      <alignment horizontal="left" wrapText="1"/>
    </xf>
    <xf numFmtId="49" fontId="123" fillId="0" borderId="0" xfId="0" applyNumberFormat="1" applyFont="1" applyAlignment="1">
      <alignment horizontal="left"/>
    </xf>
    <xf numFmtId="49" fontId="114" fillId="0" borderId="16" xfId="0" applyNumberFormat="1" applyFont="1" applyBorder="1" applyAlignment="1">
      <alignment horizontal="center" wrapText="1"/>
    </xf>
    <xf numFmtId="49" fontId="123" fillId="26" borderId="0" xfId="0" applyNumberFormat="1" applyFont="1" applyFill="1"/>
    <xf numFmtId="49" fontId="114" fillId="0" borderId="0" xfId="0" applyNumberFormat="1" applyFont="1" applyAlignment="1">
      <alignment horizontal="left" vertical="top" wrapText="1"/>
    </xf>
    <xf numFmtId="49" fontId="114" fillId="0" borderId="16" xfId="0" applyNumberFormat="1" applyFont="1" applyBorder="1" applyAlignment="1">
      <alignment horizontal="left" wrapText="1"/>
    </xf>
    <xf numFmtId="0" fontId="158" fillId="0" borderId="0" xfId="0" applyFont="1"/>
    <xf numFmtId="49" fontId="60" fillId="64" borderId="0" xfId="0" applyNumberFormat="1" applyFont="1" applyFill="1" applyAlignment="1">
      <alignment horizontal="left"/>
    </xf>
    <xf numFmtId="49" fontId="91" fillId="64" borderId="0" xfId="0" applyNumberFormat="1" applyFont="1" applyFill="1" applyAlignment="1">
      <alignment horizontal="left"/>
    </xf>
    <xf numFmtId="0" fontId="42" fillId="34" borderId="0" xfId="0" applyFont="1" applyFill="1" applyAlignment="1">
      <alignment wrapText="1"/>
    </xf>
    <xf numFmtId="0" fontId="65" fillId="23" borderId="0" xfId="0" applyFont="1" applyFill="1" applyAlignment="1">
      <alignment wrapText="1"/>
    </xf>
    <xf numFmtId="0" fontId="65" fillId="24" borderId="0" xfId="0" applyFont="1" applyFill="1" applyAlignment="1">
      <alignment wrapText="1"/>
    </xf>
    <xf numFmtId="0" fontId="117" fillId="23" borderId="0" xfId="0" applyFont="1" applyFill="1" applyAlignment="1">
      <alignment wrapText="1"/>
    </xf>
    <xf numFmtId="0" fontId="159" fillId="0" borderId="16" xfId="0" applyFont="1" applyBorder="1" applyAlignment="1">
      <alignment horizontal="center" wrapText="1"/>
    </xf>
    <xf numFmtId="0" fontId="160" fillId="0" borderId="16" xfId="0" applyFont="1" applyBorder="1" applyAlignment="1">
      <alignment horizontal="center" wrapText="1"/>
    </xf>
    <xf numFmtId="0" fontId="123" fillId="0" borderId="0" xfId="0" applyFont="1" applyAlignment="1">
      <alignment horizontal="left"/>
    </xf>
    <xf numFmtId="0" fontId="161" fillId="0" borderId="0" xfId="0" applyFont="1" applyAlignment="1">
      <alignment horizontal="left"/>
    </xf>
    <xf numFmtId="0" fontId="124" fillId="0" borderId="0" xfId="0" applyFont="1" applyAlignment="1">
      <alignment horizontal="left"/>
    </xf>
    <xf numFmtId="0" fontId="162" fillId="19" borderId="7" xfId="0" applyFont="1" applyFill="1" applyBorder="1" applyAlignment="1">
      <alignment wrapText="1"/>
    </xf>
    <xf numFmtId="0" fontId="114" fillId="19" borderId="0" xfId="0" applyFont="1" applyFill="1" applyAlignment="1">
      <alignment horizontal="lef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0" borderId="0" xfId="0" applyFont="1" applyAlignment="1">
      <alignment horizontal="center" wrapText="1"/>
    </xf>
    <xf numFmtId="0" fontId="114" fillId="0" borderId="16" xfId="0" applyFont="1" applyBorder="1" applyAlignment="1">
      <alignment horizontal="center" wrapText="1"/>
    </xf>
    <xf numFmtId="0" fontId="123" fillId="26" borderId="0" xfId="0" applyFont="1" applyFill="1"/>
    <xf numFmtId="0" fontId="114" fillId="0" borderId="0" xfId="0" applyFont="1" applyAlignment="1">
      <alignment horizontal="left" vertical="top" wrapText="1"/>
    </xf>
    <xf numFmtId="0" fontId="114" fillId="0" borderId="16" xfId="0" applyFont="1" applyBorder="1" applyAlignment="1">
      <alignment horizontal="left" wrapText="1"/>
    </xf>
    <xf numFmtId="0" fontId="91" fillId="27" borderId="0" xfId="0" applyFont="1" applyFill="1" applyAlignment="1">
      <alignment horizontal="left"/>
    </xf>
    <xf numFmtId="0" fontId="163" fillId="0" borderId="0" xfId="0" applyFont="1"/>
    <xf numFmtId="0" fontId="60" fillId="27" borderId="0" xfId="0" applyFont="1" applyFill="1" applyAlignment="1">
      <alignment horizontal="left" vertical="top"/>
    </xf>
    <xf numFmtId="0" fontId="60" fillId="27" borderId="0" xfId="0" applyFont="1" applyFill="1" applyAlignment="1">
      <alignment horizontal="left"/>
    </xf>
    <xf numFmtId="0" fontId="12" fillId="27" borderId="0" xfId="0" applyFont="1" applyFill="1"/>
    <xf numFmtId="0" fontId="60" fillId="0" borderId="0" xfId="0" applyFont="1" applyAlignment="1">
      <alignment horizontal="right" wrapText="1"/>
    </xf>
    <xf numFmtId="0" fontId="60" fillId="0" borderId="0" xfId="0" applyFont="1" applyAlignment="1">
      <alignment horizontal="right" vertical="center" wrapText="1"/>
    </xf>
    <xf numFmtId="0" fontId="127" fillId="0" borderId="0" xfId="0" applyFont="1" applyAlignment="1">
      <alignment wrapText="1"/>
    </xf>
    <xf numFmtId="0" fontId="7" fillId="0" borderId="0" xfId="0" applyFont="1" applyAlignment="1">
      <alignment horizontal="left"/>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7" xfId="0" applyFont="1" applyBorder="1" applyAlignment="1">
      <alignment wrapText="1"/>
    </xf>
    <xf numFmtId="0" fontId="7" fillId="0" borderId="0" xfId="0" quotePrefix="1" applyFont="1" applyAlignment="1">
      <alignment horizontal="left" wrapText="1"/>
    </xf>
    <xf numFmtId="0" fontId="7" fillId="20" borderId="0" xfId="0" applyFont="1" applyFill="1" applyAlignment="1">
      <alignment wrapText="1"/>
    </xf>
    <xf numFmtId="0" fontId="7" fillId="0" borderId="0" xfId="0" applyFont="1"/>
    <xf numFmtId="0" fontId="7" fillId="0" borderId="0" xfId="0" applyFont="1" applyAlignment="1">
      <alignment wrapText="1" shrinkToFit="1"/>
    </xf>
    <xf numFmtId="0" fontId="7" fillId="63" borderId="16" xfId="0" applyFont="1" applyFill="1" applyBorder="1" applyAlignment="1">
      <alignment horizontal="center" wrapText="1"/>
    </xf>
    <xf numFmtId="0" fontId="7" fillId="19" borderId="7" xfId="0" applyFont="1" applyFill="1" applyBorder="1" applyAlignment="1">
      <alignment wrapText="1"/>
    </xf>
    <xf numFmtId="0" fontId="7" fillId="0" borderId="0" xfId="0" applyFont="1" applyAlignment="1">
      <alignment vertical="top" wrapText="1"/>
    </xf>
    <xf numFmtId="0" fontId="7" fillId="20" borderId="0" xfId="0" applyFont="1" applyFill="1" applyAlignment="1">
      <alignment horizontal="left" vertical="top" wrapText="1"/>
    </xf>
    <xf numFmtId="0" fontId="7" fillId="66" borderId="0" xfId="0" applyFont="1" applyFill="1" applyAlignment="1">
      <alignment wrapText="1"/>
    </xf>
    <xf numFmtId="0" fontId="7" fillId="19" borderId="0" xfId="0" applyFont="1" applyFill="1" applyAlignment="1">
      <alignment horizontal="left" wrapText="1"/>
    </xf>
    <xf numFmtId="0" fontId="7" fillId="0" borderId="16" xfId="0" applyFont="1" applyBorder="1" applyAlignment="1">
      <alignment wrapText="1"/>
    </xf>
    <xf numFmtId="0" fontId="7" fillId="26" borderId="0" xfId="0" applyFont="1" applyFill="1"/>
    <xf numFmtId="0" fontId="7" fillId="65" borderId="0" xfId="0" applyFont="1" applyFill="1" applyAlignment="1">
      <alignment horizontal="left" wrapText="1"/>
    </xf>
    <xf numFmtId="0" fontId="7" fillId="27" borderId="0" xfId="0" applyFont="1" applyFill="1" applyAlignment="1">
      <alignment horizontal="left"/>
    </xf>
    <xf numFmtId="49" fontId="7" fillId="60"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left" wrapText="1"/>
    </xf>
    <xf numFmtId="49" fontId="7" fillId="0" borderId="0" xfId="0" applyNumberFormat="1" applyFont="1" applyAlignment="1">
      <alignment horizontal="center" vertical="center" wrapText="1"/>
    </xf>
    <xf numFmtId="49" fontId="7" fillId="0" borderId="0" xfId="0" applyNumberFormat="1" applyFont="1" applyAlignment="1">
      <alignment horizontal="center" wrapText="1"/>
    </xf>
    <xf numFmtId="49" fontId="7" fillId="0" borderId="16" xfId="0" applyNumberFormat="1" applyFont="1" applyBorder="1" applyAlignment="1">
      <alignment horizontal="center" wrapText="1"/>
    </xf>
    <xf numFmtId="49" fontId="7" fillId="0" borderId="0" xfId="0" applyNumberFormat="1" applyFont="1" applyAlignment="1">
      <alignment horizontal="left" vertical="top" wrapText="1"/>
    </xf>
    <xf numFmtId="49" fontId="7" fillId="0" borderId="16" xfId="0" applyNumberFormat="1" applyFont="1" applyBorder="1" applyAlignment="1">
      <alignment horizontal="left" wrapText="1"/>
    </xf>
    <xf numFmtId="49" fontId="7" fillId="0" borderId="0" xfId="0" applyNumberFormat="1" applyFont="1" applyAlignment="1">
      <alignment horizontal="left"/>
    </xf>
    <xf numFmtId="49" fontId="7" fillId="60" borderId="0" xfId="0" applyNumberFormat="1" applyFont="1" applyFill="1" applyAlignment="1">
      <alignment horizontal="left" wrapText="1"/>
    </xf>
    <xf numFmtId="49" fontId="7" fillId="60" borderId="0" xfId="0" applyNumberFormat="1" applyFont="1" applyFill="1" applyAlignment="1">
      <alignment horizontal="left"/>
    </xf>
    <xf numFmtId="49" fontId="7" fillId="64" borderId="0" xfId="0" applyNumberFormat="1" applyFont="1" applyFill="1" applyAlignment="1">
      <alignment wrapText="1"/>
    </xf>
    <xf numFmtId="49" fontId="7" fillId="64" borderId="0" xfId="0" applyNumberFormat="1" applyFont="1" applyFill="1" applyAlignment="1">
      <alignment horizontal="left" wrapText="1"/>
    </xf>
    <xf numFmtId="49" fontId="7" fillId="64" borderId="0" xfId="0" applyNumberFormat="1" applyFont="1" applyFill="1" applyAlignment="1">
      <alignment horizontal="center" vertical="center" wrapText="1"/>
    </xf>
    <xf numFmtId="49" fontId="7" fillId="64" borderId="0" xfId="0" applyNumberFormat="1" applyFont="1" applyFill="1" applyAlignment="1">
      <alignment horizontal="center" wrapText="1"/>
    </xf>
    <xf numFmtId="49" fontId="7" fillId="64" borderId="16" xfId="0" applyNumberFormat="1" applyFont="1" applyFill="1" applyBorder="1" applyAlignment="1">
      <alignment horizontal="center" wrapText="1"/>
    </xf>
    <xf numFmtId="0" fontId="7" fillId="61" borderId="0" xfId="0" applyFont="1" applyFill="1" applyAlignment="1">
      <alignment wrapText="1"/>
    </xf>
    <xf numFmtId="0" fontId="7" fillId="61" borderId="0" xfId="0" applyFont="1" applyFill="1" applyAlignment="1">
      <alignment horizontal="left" wrapText="1"/>
    </xf>
    <xf numFmtId="0" fontId="7" fillId="61" borderId="0" xfId="0" applyFont="1" applyFill="1" applyAlignment="1">
      <alignment horizontal="left"/>
    </xf>
    <xf numFmtId="0" fontId="7" fillId="26" borderId="16" xfId="0" applyFont="1" applyFill="1" applyBorder="1" applyAlignment="1">
      <alignment horizontal="center" wrapText="1"/>
    </xf>
    <xf numFmtId="0" fontId="7" fillId="0" borderId="54" xfId="0" applyFont="1" applyBorder="1" applyAlignment="1">
      <alignment horizontal="center" wrapText="1"/>
    </xf>
    <xf numFmtId="0" fontId="6" fillId="0" borderId="0" xfId="0" applyFont="1" applyAlignment="1">
      <alignment horizontal="left" wrapText="1"/>
    </xf>
    <xf numFmtId="0" fontId="63" fillId="20" borderId="16"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27" borderId="0" xfId="0" applyFont="1" applyFill="1" applyAlignment="1">
      <alignment horizontal="left"/>
    </xf>
    <xf numFmtId="0" fontId="5" fillId="0" borderId="0" xfId="0" quotePrefix="1" applyFont="1" applyAlignment="1">
      <alignment horizontal="left" wrapText="1"/>
    </xf>
    <xf numFmtId="49" fontId="4" fillId="0" borderId="0" xfId="0" applyNumberFormat="1" applyFont="1" applyAlignment="1">
      <alignment wrapText="1"/>
    </xf>
    <xf numFmtId="0" fontId="4"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16" xfId="0" applyFont="1" applyBorder="1" applyAlignment="1">
      <alignment horizontal="center" wrapText="1"/>
    </xf>
    <xf numFmtId="0" fontId="3" fillId="0" borderId="7" xfId="0" applyFont="1" applyBorder="1" applyAlignment="1">
      <alignment wrapText="1"/>
    </xf>
    <xf numFmtId="0" fontId="2" fillId="0" borderId="0" xfId="0" applyFont="1" applyAlignment="1">
      <alignment horizontal="left"/>
    </xf>
    <xf numFmtId="0" fontId="60" fillId="20" borderId="0" xfId="0" applyFont="1" applyFill="1" applyAlignment="1">
      <alignment wrapText="1"/>
    </xf>
    <xf numFmtId="49" fontId="70" fillId="20" borderId="0" xfId="0" applyNumberFormat="1" applyFont="1" applyFill="1" applyAlignment="1">
      <alignment horizontal="left"/>
    </xf>
    <xf numFmtId="49" fontId="7" fillId="20" borderId="0" xfId="0" applyNumberFormat="1" applyFont="1" applyFill="1" applyAlignment="1">
      <alignment wrapText="1"/>
    </xf>
    <xf numFmtId="49" fontId="7" fillId="20" borderId="0" xfId="0" applyNumberFormat="1" applyFont="1" applyFill="1" applyAlignment="1">
      <alignment horizontal="left" wrapText="1"/>
    </xf>
    <xf numFmtId="49" fontId="7" fillId="20" borderId="0" xfId="0" applyNumberFormat="1" applyFont="1" applyFill="1" applyAlignment="1">
      <alignment horizontal="center" vertical="center" wrapText="1"/>
    </xf>
    <xf numFmtId="49" fontId="1" fillId="20" borderId="0" xfId="0" applyNumberFormat="1" applyFont="1" applyFill="1" applyAlignment="1">
      <alignment horizontal="center" wrapText="1"/>
    </xf>
    <xf numFmtId="49" fontId="1" fillId="20" borderId="0" xfId="0" applyNumberFormat="1" applyFont="1" applyFill="1" applyAlignment="1">
      <alignment wrapText="1"/>
    </xf>
    <xf numFmtId="49" fontId="60" fillId="20" borderId="0" xfId="0" applyNumberFormat="1" applyFont="1" applyFill="1" applyAlignment="1">
      <alignment horizontal="left"/>
    </xf>
    <xf numFmtId="49" fontId="1" fillId="20" borderId="0" xfId="0" applyNumberFormat="1" applyFont="1" applyFill="1" applyAlignment="1">
      <alignment horizontal="left" wrapText="1"/>
    </xf>
    <xf numFmtId="49" fontId="1" fillId="20" borderId="0" xfId="0" applyNumberFormat="1" applyFont="1" applyFill="1" applyAlignment="1">
      <alignment horizontal="center" vertical="center" wrapText="1"/>
    </xf>
    <xf numFmtId="49" fontId="1" fillId="0" borderId="0" xfId="0" applyNumberFormat="1" applyFont="1" applyAlignment="1">
      <alignment horizontal="center" wrapText="1"/>
    </xf>
    <xf numFmtId="49" fontId="1" fillId="0" borderId="0" xfId="0" applyNumberFormat="1" applyFont="1" applyAlignment="1">
      <alignment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63" fillId="20" borderId="0" xfId="0" applyNumberFormat="1" applyFont="1" applyFill="1" applyAlignment="1">
      <alignment horizontal="center" wrapText="1"/>
    </xf>
    <xf numFmtId="49" fontId="122" fillId="20" borderId="0" xfId="0" applyNumberFormat="1" applyFont="1" applyFill="1" applyAlignment="1">
      <alignment wrapText="1"/>
    </xf>
    <xf numFmtId="49" fontId="60" fillId="20" borderId="0" xfId="0" applyNumberFormat="1" applyFont="1" applyFill="1" applyAlignment="1">
      <alignment horizontal="right" wrapText="1"/>
    </xf>
    <xf numFmtId="0" fontId="0" fillId="5" borderId="1" xfId="0" applyFill="1" applyBorder="1"/>
    <xf numFmtId="0" fontId="68" fillId="15" borderId="8" xfId="0" applyFont="1" applyFill="1" applyBorder="1" applyAlignment="1">
      <alignment horizontal="left"/>
    </xf>
    <xf numFmtId="0" fontId="68" fillId="15" borderId="9" xfId="0" applyFont="1" applyFill="1" applyBorder="1" applyAlignment="1">
      <alignment horizontal="left"/>
    </xf>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2" fillId="0" borderId="23" xfId="0" applyNumberFormat="1" applyFont="1" applyBorder="1" applyAlignment="1">
      <alignment horizontal="center" vertical="center" wrapText="1"/>
    </xf>
    <xf numFmtId="49" fontId="73" fillId="0" borderId="17" xfId="0" applyNumberFormat="1" applyFont="1" applyBorder="1" applyAlignment="1">
      <alignment horizontal="center"/>
    </xf>
    <xf numFmtId="49" fontId="73" fillId="0" borderId="18" xfId="0" applyNumberFormat="1" applyFont="1" applyBorder="1" applyAlignment="1">
      <alignment horizontal="center"/>
    </xf>
    <xf numFmtId="49" fontId="73" fillId="0" borderId="19" xfId="0" applyNumberFormat="1" applyFont="1" applyBorder="1" applyAlignment="1">
      <alignment horizontal="center"/>
    </xf>
    <xf numFmtId="49" fontId="82" fillId="0" borderId="20" xfId="0" applyNumberFormat="1" applyFont="1" applyBorder="1" applyAlignment="1">
      <alignment horizontal="center" vertical="center" wrapText="1"/>
    </xf>
    <xf numFmtId="49" fontId="82" fillId="0" borderId="21" xfId="0" applyNumberFormat="1" applyFont="1" applyBorder="1" applyAlignment="1">
      <alignment horizontal="center" vertical="center" wrapText="1"/>
    </xf>
    <xf numFmtId="49" fontId="82" fillId="0" borderId="22" xfId="0" applyNumberFormat="1" applyFont="1" applyBorder="1" applyAlignment="1">
      <alignment horizontal="center"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horizontal="left" vertical="center"/>
    </xf>
    <xf numFmtId="0" fontId="47" fillId="13" borderId="0" xfId="0" applyFont="1" applyFill="1" applyAlignment="1">
      <alignment horizontal="center" vertical="center" wrapText="1"/>
    </xf>
    <xf numFmtId="0" fontId="40" fillId="0" borderId="0" xfId="0" applyFont="1" applyAlignment="1">
      <alignment horizontal="center" wrapText="1"/>
    </xf>
    <xf numFmtId="0" fontId="65" fillId="21" borderId="0" xfId="0" applyFont="1" applyFill="1" applyAlignment="1">
      <alignment horizontal="center" wrapText="1"/>
    </xf>
    <xf numFmtId="0" fontId="65" fillId="23" borderId="0" xfId="0" applyFont="1" applyFill="1" applyAlignment="1">
      <alignment horizontal="center" wrapText="1"/>
    </xf>
    <xf numFmtId="0" fontId="65" fillId="23" borderId="0" xfId="0" applyFont="1" applyFill="1" applyAlignment="1">
      <alignment horizontal="center" vertical="center" wrapText="1"/>
    </xf>
    <xf numFmtId="0" fontId="47" fillId="29" borderId="0" xfId="0" applyFont="1" applyFill="1" applyAlignment="1">
      <alignment wrapText="1"/>
    </xf>
    <xf numFmtId="0" fontId="42" fillId="33" borderId="0" xfId="0" applyFont="1" applyFill="1" applyAlignment="1">
      <alignment wrapText="1"/>
    </xf>
    <xf numFmtId="0" fontId="42" fillId="35" borderId="0" xfId="0" applyFont="1" applyFill="1" applyAlignment="1">
      <alignment wrapText="1"/>
    </xf>
    <xf numFmtId="0" fontId="47" fillId="0" borderId="0" xfId="0" applyFont="1" applyAlignment="1">
      <alignment horizontal="center" vertical="center" wrapText="1"/>
    </xf>
    <xf numFmtId="0" fontId="41" fillId="28" borderId="0" xfId="0" applyFont="1" applyFill="1" applyAlignment="1">
      <alignment horizontal="center" vertical="center"/>
    </xf>
    <xf numFmtId="0" fontId="40" fillId="0" borderId="0" xfId="0" applyFont="1" applyAlignment="1">
      <alignment wrapText="1"/>
    </xf>
    <xf numFmtId="0" fontId="67" fillId="53" borderId="40" xfId="0" applyFont="1" applyFill="1" applyBorder="1" applyAlignment="1">
      <alignment horizontal="center" vertical="center"/>
    </xf>
    <xf numFmtId="0" fontId="67" fillId="53" borderId="29" xfId="0" applyFont="1" applyFill="1" applyBorder="1" applyAlignment="1">
      <alignment horizontal="center" vertical="center"/>
    </xf>
    <xf numFmtId="0" fontId="41" fillId="32" borderId="41" xfId="0" applyFont="1" applyFill="1" applyBorder="1" applyAlignment="1">
      <alignment horizontal="center" vertical="center"/>
    </xf>
    <xf numFmtId="0" fontId="41" fillId="32" borderId="34" xfId="0" applyFont="1" applyFill="1" applyBorder="1" applyAlignment="1">
      <alignment horizontal="center" vertical="center"/>
    </xf>
    <xf numFmtId="0" fontId="41" fillId="31" borderId="0" xfId="0" applyFont="1" applyFill="1" applyAlignment="1">
      <alignment horizontal="center" vertical="center"/>
    </xf>
    <xf numFmtId="0" fontId="41" fillId="30" borderId="0" xfId="0" applyFont="1" applyFill="1" applyAlignment="1">
      <alignment horizontal="center" vertical="center"/>
    </xf>
    <xf numFmtId="0" fontId="12" fillId="0" borderId="0" xfId="0" applyFont="1" applyAlignment="1">
      <alignment horizontal="left" vertical="top" wrapText="1"/>
    </xf>
    <xf numFmtId="0" fontId="12"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filterColumn colId="21">
      <filters>
        <filter val="X"/>
      </filters>
    </filterColumn>
  </autoFilter>
  <tableColumns count="31">
    <tableColumn id="26" xr3:uid="{F89F79B0-EC13-4626-8B8B-E72803CF8D7F}" name="ID" totalsRowFunction="count" dataDxfId="1705" totalsRowDxfId="1704">
      <calculatedColumnFormula>ROW()-8</calculatedColumnFormula>
    </tableColumn>
    <tableColumn id="34" xr3:uid="{82D9E408-6E89-6548-8064-32C2C1C49796}" name="Donnée (Niveau 1)" dataDxfId="1703" totalsRowDxfId="1702"/>
    <tableColumn id="1" xr3:uid="{A4D81CB2-5DBF-46A1-831A-3B0CB8713987}" name="Donnée (Niveau 2)" totalsRowFunction="count" dataDxfId="1701" totalsRowDxfId="1700"/>
    <tableColumn id="2" xr3:uid="{70FEA672-42A5-4D50-83E3-20F1DC99F826}" name="Donnée (Niveau 3)" totalsRowFunction="count" dataDxfId="1699" totalsRowDxfId="1698"/>
    <tableColumn id="3" xr3:uid="{E5F546D4-3F7C-49D3-ACAD-5C0AA86EEA72}" name="Donnée (Niveau 4)" totalsRowFunction="count" dataDxfId="1697" totalsRowDxfId="1696"/>
    <tableColumn id="4" xr3:uid="{C36F63D5-6F86-4068-8553-7E11F2FF2E34}" name="Donnée (Niveau 5)" totalsRowFunction="count" dataDxfId="1695" totalsRowDxfId="1694"/>
    <tableColumn id="5" xr3:uid="{BCD32C8B-1BF5-4152-A4E3-856EB454D41F}" name="Donnée (Niveau 6)" totalsRowFunction="count" dataDxfId="1693" totalsRowDxfId="1692"/>
    <tableColumn id="6" xr3:uid="{31AB271A-A79E-4AD6-A425-139013E5C0ED}" name="Description" totalsRowFunction="count" dataDxfId="1691" totalsRowDxfId="1690"/>
    <tableColumn id="14" xr3:uid="{42356E16-5C2C-47EF-96D9-1439EB52D654}" name="Exemples" totalsRowFunction="count" dataDxfId="1689" totalsRowDxfId="1688"/>
    <tableColumn id="7" xr3:uid="{05B3DFF6-BC4E-40A1-862A-0EBD5F2686D8}" name="Balise NexSIS" totalsRowFunction="custom" dataDxfId="1687" totalsRowDxfId="1686">
      <totalsRowFormula>SUBTOTAL(103,[1]!createCase[Balise NexSIS])</totalsRowFormula>
    </tableColumn>
    <tableColumn id="21" xr3:uid="{A67EAB5D-C889-4A87-AEDD-CB5D507B5224}" name="Nouvelle balise" totalsRowFunction="custom" dataDxfId="1685" totalsRowDxfId="1684">
      <totalsRowFormula>SUBTOTAL(103,[1]!createCase[Nouvelle balise])</totalsRowFormula>
    </tableColumn>
    <tableColumn id="8" xr3:uid="{142E6E6B-2EEA-41C0-969F-103EB7FEE77B}" name="Nantes - balise" totalsRowFunction="count" dataDxfId="1683" totalsRowDxfId="1682"/>
    <tableColumn id="15" xr3:uid="{4B3C95EC-2C41-42CE-9528-75F02E532B07}" name="Nantes - description" totalsRowFunction="count" dataDxfId="1681" totalsRowDxfId="1680"/>
    <tableColumn id="18" xr3:uid="{DD4C49C8-6EEB-4810-B6DF-F5EA0958E68F}" name="GT399" totalsRowFunction="count" dataDxfId="1679" totalsRowDxfId="1678"/>
    <tableColumn id="9" xr3:uid="{1EF347D1-5F3C-455F-B7CC-0411A0A13BA5}" name="GT399 description" totalsRowFunction="count" dataDxfId="1677" totalsRowDxfId="1676"/>
    <tableColumn id="10" xr3:uid="{A688C13F-43B2-4D38-AB61-5A8FA70F8877}" name="Priorisation" totalsRowFunction="count" dataDxfId="1675" totalsRowDxfId="1674"/>
    <tableColumn id="11" xr3:uid="{740E98DF-4145-4688-96B5-1DB2B4C65860}" name="Cardinalité" dataDxfId="1673" totalsRowDxfId="1672"/>
    <tableColumn id="27" xr3:uid="{5362BDCB-F398-463F-807C-5642BE8139A3}" name="Objet" totalsRowFunction="count" dataDxfId="1671" totalsRowDxfId="1670"/>
    <tableColumn id="12" xr3:uid="{F99D40B9-B75A-4B6D-AD14-A9CC94A67A94}" name="Format (ou type)" totalsRowFunction="custom" dataDxfId="1669" totalsRowDxfId="1668">
      <totalsRowFormula>SUBTOTAL(103,[1]!createCase[Format (ou type)])</totalsRowFormula>
    </tableColumn>
    <tableColumn id="37" xr3:uid="{C4249FC6-D549-4A35-98D7-D98FEFD604C7}" name="Nomenclature/ énumération" dataDxfId="1667" totalsRowDxfId="1666"/>
    <tableColumn id="31" xr3:uid="{165DCEEB-09D9-4414-9EB1-071322B65527}" name="Détails de format" dataDxfId="1665" totalsRowDxfId="1664"/>
    <tableColumn id="36" xr3:uid="{DFE77849-E589-4C00-A974-5EA32CAC9950}" name="15-18" dataDxfId="1663" totalsRowDxfId="1662"/>
    <tableColumn id="35" xr3:uid="{6F7422E5-A9F0-4CB5-94CC-23CADED3A1EA}" name="15-15" dataDxfId="1661" totalsRowDxfId="1660"/>
    <tableColumn id="24" xr3:uid="{84A6C4F7-D7B2-45A3-94D6-FA4C63F0BF6D}" name="15-SMUR" dataDxfId="1659" totalsRowDxfId="1658"/>
    <tableColumn id="39" xr3:uid="{D123E456-B227-404D-9075-2C12B6D79281}" name="CUT" dataDxfId="1657" totalsRowDxfId="1656"/>
    <tableColumn id="19" xr3:uid="{0E27CA97-E0CC-4707-8A95-C2EB8B822A50}" name="Commentaire Hub Santé" totalsRowFunction="count" dataDxfId="1655" totalsRowDxfId="1654"/>
    <tableColumn id="16" xr3:uid="{85C90A89-19FA-4640-8DE9-5BC81E29801A}" name="Commentaire Philippe Dreyfus" totalsRowFunction="count" dataDxfId="1653" totalsRowDxfId="1652"/>
    <tableColumn id="33" xr3:uid="{F9B7E469-F267-4217-89F6-2332B9BE9F00}" name="Commentaire FBE" dataDxfId="1651" totalsRowDxfId="1650"/>
    <tableColumn id="17" xr3:uid="{AF1719C0-5CFC-4F9F-8447-1E16DD154E8D}" name="Commentaire Yann Penverne" totalsRowFunction="count" dataDxfId="1649" totalsRowDxfId="1648"/>
    <tableColumn id="20" xr3:uid="{A1AC7405-8CAD-4797-ACD3-A6DB9BD4973A}" name="NexSIS" totalsRowFunction="custom" dataDxfId="1647" totalsRowDxfId="1646">
      <totalsRowFormula>SUBTOTAL(103,createCase[NexSIS])-COUNTIFS(createCase[NexSIS],"=X")</totalsRowFormula>
    </tableColumn>
    <tableColumn id="22" xr3:uid="{BFD15786-BC47-434A-8C58-1A07EC8D4305}" name="Métier" totalsRowFunction="custom" dataDxfId="1645" totalsRowDxfId="164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43" dataDxfId="1642" totalsRowDxfId="1641">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40" totalsRowDxfId="1639"/>
    <tableColumn id="34" xr3:uid="{AF99D652-DA31-487A-8CE3-C43A9D0D0F82}" name="Donnée (Niveau 1)" dataDxfId="1638" totalsRowDxfId="1637"/>
    <tableColumn id="1" xr3:uid="{26624729-2378-4BE4-AF94-2AD83420E408}" name="Donnée (Niveau 2)" totalsRowFunction="count" dataDxfId="1636" totalsRowDxfId="1635"/>
    <tableColumn id="2" xr3:uid="{3DF2C155-D187-4F5C-A2F9-29CA2B2A18CC}" name="Donnée (Niveau 3)" totalsRowFunction="count" dataDxfId="1634" totalsRowDxfId="1633"/>
    <tableColumn id="3" xr3:uid="{DD16CD2E-7545-4983-AF64-50A47209731F}" name="Donnée (Niveau 4)" totalsRowFunction="count" dataDxfId="1632" totalsRowDxfId="1631"/>
    <tableColumn id="4" xr3:uid="{9201EFE0-C9BD-490F-B6AA-83311B09262F}" name="Donnée (Niveau 5)" totalsRowFunction="count" dataDxfId="1630" totalsRowDxfId="1629"/>
    <tableColumn id="5" xr3:uid="{20C32895-212D-4F26-B134-FBDF1FD4ED0E}" name="Donnée (Niveau 6)" totalsRowFunction="count" dataDxfId="1628" totalsRowDxfId="1627"/>
    <tableColumn id="6" xr3:uid="{036B2D7E-23E0-4814-B2FB-5C619B25F782}" name="Description" totalsRowFunction="count" dataDxfId="1626" totalsRowDxfId="1625"/>
    <tableColumn id="14" xr3:uid="{51A4E1A3-F3DC-4BAD-9F20-81B65F485A0D}" name="Exemples" totalsRowFunction="count" dataDxfId="1624" totalsRowDxfId="1623"/>
    <tableColumn id="7" xr3:uid="{E778FC69-A017-41C1-83AA-E451D575B2A3}" name="Balise NexSIS" dataDxfId="1622" totalsRowDxfId="1621"/>
    <tableColumn id="21" xr3:uid="{C6BE7A8E-F875-441C-BFA9-86D71B9EFF88}" name="Nouvelle balise" totalsRowFunction="count" dataDxfId="1620" totalsRowDxfId="1619"/>
    <tableColumn id="11" xr3:uid="{F10EE65F-1515-4AE2-9211-FD44F3EA5D3E}" name="Cardinalité" dataDxfId="1618" totalsRowDxfId="1617"/>
    <tableColumn id="27" xr3:uid="{B47DCBC0-7B24-497F-8892-323B08A42011}" name="Objet" totalsRowFunction="count" dataDxfId="1616" totalsRowDxfId="1615"/>
    <tableColumn id="12" xr3:uid="{15BDE3A9-E8A9-4EFC-A353-0269A66BC2B2}" name="Format (ou type)" totalsRowFunction="count" dataDxfId="1614" totalsRowDxfId="1613"/>
    <tableColumn id="37" xr3:uid="{046163B9-02C2-4347-B7FB-61E0432AAB68}" name="Nomenclature/ énumération" dataDxfId="1612" totalsRowDxfId="1611"/>
    <tableColumn id="31" xr3:uid="{20E92D64-29A1-4239-93C5-E8F762FFD8DE}" name="Détails de format" dataDxfId="1610" totalsRowDxfId="1609"/>
    <tableColumn id="36" xr3:uid="{636C128D-46D4-443D-9FB6-645B4E8390EC}" name="15-18" dataDxfId="1608" totalsRowDxfId="1607"/>
    <tableColumn id="35" xr3:uid="{3C17CD84-5847-4BD3-990E-46197D8D30CE}" name="15-15" dataDxfId="1606" totalsRowDxfId="1605"/>
    <tableColumn id="39" xr3:uid="{8F5DF9DE-3AC1-4BBF-B05B-904A5EB4D934}" name="CUT" dataDxfId="1604" totalsRowDxfId="1603"/>
    <tableColumn id="19" xr3:uid="{B90DC3CB-85F4-4D23-8DE4-7B4C05AC2236}" name="Commentaire Hub Santé" totalsRowFunction="count" dataDxfId="1602" totalsRowDxfId="1601"/>
    <tableColumn id="16" xr3:uid="{E17F6AB0-4FBD-425F-A071-573AD4BA0F3E}" name="Commentaire Philippe Dreyfus" totalsRowFunction="count" dataDxfId="1600" totalsRowDxfId="1599"/>
    <tableColumn id="33" xr3:uid="{7CFA00D6-8048-42E1-B541-BEA178D54E3E}" name="Commentaire FBE" dataDxfId="1598" totalsRowDxfId="1597"/>
    <tableColumn id="17" xr3:uid="{FC58F8C6-81B4-4955-A593-71BD7E5BDA7A}" name="Commentaire Yann Penverne" totalsRowFunction="count" dataDxfId="1596" totalsRowDxfId="1595"/>
    <tableColumn id="22" xr3:uid="{DB0180C0-781E-4165-87A4-8168655417AB}" name="Métier" totalsRowFunction="custom" dataDxfId="1594" totalsRowDxfId="1593">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592" dataDxfId="1591" totalsRowDxfId="1590">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1589" totalsRowDxfId="1588"/>
    <tableColumn id="34" xr3:uid="{F55F9431-FBCC-4C37-BC99-DDE204E6AD66}" name="Donnée (Niveau 1)" dataDxfId="1587" totalsRowDxfId="1586"/>
    <tableColumn id="1" xr3:uid="{7BDE9DBC-8BFF-4962-94C8-303215EF6651}" name="Donnée (Niveau 2)" totalsRowFunction="count" dataDxfId="1585" totalsRowDxfId="1584"/>
    <tableColumn id="2" xr3:uid="{D40563B8-DCFF-4581-97D6-3BC1A593C4AB}" name="Donnée (Niveau 3)" totalsRowFunction="count" dataDxfId="1583" totalsRowDxfId="1582"/>
    <tableColumn id="3" xr3:uid="{25A7848B-AF8E-4993-88F6-92216A238470}" name="Donnée (Niveau 4)" totalsRowFunction="count" dataDxfId="1581" totalsRowDxfId="1580"/>
    <tableColumn id="4" xr3:uid="{AA50B053-891E-46D9-A92A-0E26EF075B7E}" name="Donnée (Niveau 5)" totalsRowFunction="count" dataDxfId="1579" totalsRowDxfId="1578"/>
    <tableColumn id="5" xr3:uid="{58A3E3FB-40F5-40E2-96F6-8C1C4AF04759}" name="Donnée (Niveau 6)" totalsRowFunction="count" dataDxfId="1577" totalsRowDxfId="1576"/>
    <tableColumn id="6" xr3:uid="{C62E45BF-811F-42E7-AB88-572B417F6150}" name="Description" totalsRowFunction="count" dataDxfId="1575" totalsRowDxfId="1574"/>
    <tableColumn id="14" xr3:uid="{F9F87B89-8446-4459-82BE-4CC3FDAE3D24}" name="Exemples" totalsRowFunction="count" dataDxfId="1573" totalsRowDxfId="1572"/>
    <tableColumn id="7" xr3:uid="{F4B052FA-031E-401E-BE7B-85F763764DFE}" name="Balise NexSIS" dataDxfId="1571" totalsRowDxfId="1570"/>
    <tableColumn id="21" xr3:uid="{48DE3666-C566-4CAB-B0A7-07A3209B6595}" name="Nouvelle balise" totalsRowFunction="count" dataDxfId="1569" totalsRowDxfId="1568"/>
    <tableColumn id="11" xr3:uid="{FD69FEBC-E70D-44C5-AD2D-C6CC2D1C0D06}" name="Cardinalité" dataDxfId="1567" totalsRowDxfId="1566"/>
    <tableColumn id="27" xr3:uid="{B5A842FA-9CEA-4996-A030-5CA520DDD42D}" name="Objet" totalsRowFunction="count" dataDxfId="1565" totalsRowDxfId="1564"/>
    <tableColumn id="12" xr3:uid="{A04D9211-F25C-4418-9545-A6F2966A3528}" name="Format (ou type)" totalsRowFunction="count" dataDxfId="1563" totalsRowDxfId="1562"/>
    <tableColumn id="37" xr3:uid="{4AA2533B-7EE3-47E8-A3C9-3721487911B2}" name="Nomenclature/ énumération" dataDxfId="1561" totalsRowDxfId="1560"/>
    <tableColumn id="31" xr3:uid="{5F33B9AF-8F57-40C0-B58A-2900055019D0}" name="Détails de format" dataDxfId="1559" totalsRowDxfId="1558"/>
    <tableColumn id="36" xr3:uid="{4350E4CE-9B26-491D-804C-0334C47A43C5}" name="15-18" dataDxfId="1557" totalsRowDxfId="1556"/>
    <tableColumn id="35" xr3:uid="{D25EA6AD-098C-4C6E-94BD-A321CF38C383}" name="15-15" dataDxfId="1555" totalsRowDxfId="1554"/>
    <tableColumn id="39" xr3:uid="{05BE7884-8749-4B81-B356-DDAA0EAB4864}" name="CUT" dataDxfId="1553" totalsRowDxfId="1552"/>
    <tableColumn id="19" xr3:uid="{6A104928-C33B-4AA9-A990-40B6C20E9D80}" name="Commentaire Hub Santé" totalsRowFunction="count" dataDxfId="1551" totalsRowDxfId="1550"/>
    <tableColumn id="16" xr3:uid="{712AA8BE-EBEC-4D34-9BE4-C551609D4A8E}" name="Commentaire Philippe Dreyfus" totalsRowFunction="count" dataDxfId="1549" totalsRowDxfId="1548"/>
    <tableColumn id="33" xr3:uid="{C7EF274F-4008-4396-97F1-6B640D914E6E}" name="Commentaire FBE" dataDxfId="1547" totalsRowDxfId="1546"/>
    <tableColumn id="17" xr3:uid="{BC6A7B64-7E37-4F83-AA3E-8E136D3C025C}" name="Commentaire Yann Penverne" totalsRowFunction="count" dataDxfId="1545" totalsRowDxfId="1544"/>
    <tableColumn id="22" xr3:uid="{FBAE91BA-4332-4036-98CF-545C9190993D}" name="Métier" totalsRowFunction="custom" dataDxfId="1543" totalsRowDxfId="154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41" dataDxfId="1540" totalsRowDxfId="1539">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1538" totalsRowDxfId="1537"/>
    <tableColumn id="34" xr3:uid="{D4146487-94AF-45AE-9337-108D3BA4CEB4}" name="Donnée (Niveau 1)" dataDxfId="1536" totalsRowDxfId="1535"/>
    <tableColumn id="1" xr3:uid="{6249CE60-4860-4AE5-B2FE-DC960F0E9986}" name="Donnée (Niveau 2)" totalsRowFunction="count" dataDxfId="1534" totalsRowDxfId="1533"/>
    <tableColumn id="2" xr3:uid="{C2D3DCAE-6928-4F1C-AF61-C37FEBF17CE7}" name="Donnée (Niveau 3)" totalsRowFunction="count" dataDxfId="1532" totalsRowDxfId="1531"/>
    <tableColumn id="3" xr3:uid="{33216364-1D3C-4C3A-9A87-FDF54DD48221}" name="Donnée (Niveau 4)" totalsRowFunction="count" dataDxfId="1530" totalsRowDxfId="1529"/>
    <tableColumn id="4" xr3:uid="{57EF9CD5-EC70-4A23-A60C-23D9F357C89F}" name="Donnée (Niveau 5)" totalsRowFunction="count" dataDxfId="1528" totalsRowDxfId="1527"/>
    <tableColumn id="5" xr3:uid="{9F84A053-8A83-4A58-AEB1-A4D4BC92B461}" name="Donnée (Niveau 6)" totalsRowFunction="count" dataDxfId="1526" totalsRowDxfId="1525"/>
    <tableColumn id="6" xr3:uid="{D1C161A6-6AE9-4A45-944C-37A17B71ECB9}" name="Description" totalsRowFunction="count" dataDxfId="1524" totalsRowDxfId="1523"/>
    <tableColumn id="14" xr3:uid="{B7506A0E-75D9-44A0-9C02-5DB0ECF2A955}" name="Exemples" totalsRowFunction="count" dataDxfId="1522" totalsRowDxfId="1521"/>
    <tableColumn id="7" xr3:uid="{75D58EAE-33E2-4457-BF72-961EB594E74F}" name="Balise NexSIS" dataDxfId="1520" totalsRowDxfId="1519"/>
    <tableColumn id="21" xr3:uid="{8064C132-A136-4348-BB46-3374B12E8118}" name="Nouvelle balise" totalsRowFunction="count" dataDxfId="1518" totalsRowDxfId="1517"/>
    <tableColumn id="11" xr3:uid="{07C5EC80-6F69-4BF2-A52F-A8DC0C68FDD5}" name="Cardinalité" dataDxfId="1516" totalsRowDxfId="1515"/>
    <tableColumn id="27" xr3:uid="{45AE51DB-A6BF-45B0-A5E3-450B57AFF1BE}" name="Objet" totalsRowFunction="count" dataDxfId="1514" totalsRowDxfId="1513"/>
    <tableColumn id="12" xr3:uid="{DDC6828F-2B6C-4E05-87D2-07F4D40557F4}" name="Format (ou type)" totalsRowFunction="count" dataDxfId="1512" totalsRowDxfId="1511"/>
    <tableColumn id="37" xr3:uid="{66657B31-D3ED-45B0-AFA9-C1A1912F21C1}" name="Nomenclature/ énumération" dataDxfId="1510" totalsRowDxfId="1509"/>
    <tableColumn id="31" xr3:uid="{FC0F3951-1CFE-4C1D-96D5-F355E8519DFE}" name="Détails de format" dataDxfId="1508" totalsRowDxfId="1507"/>
    <tableColumn id="36" xr3:uid="{E4D376D5-6C75-44C6-9C5A-2DB0ECCB6D64}" name="15-18" dataDxfId="1506" totalsRowDxfId="1505"/>
    <tableColumn id="35" xr3:uid="{EA11A1BC-8967-40FA-ADCD-0B84F05B4FB7}" name="15-15" dataDxfId="1504" totalsRowDxfId="1503"/>
    <tableColumn id="39" xr3:uid="{D31DD38F-C6EE-4749-A560-C7A57192A678}" name="CUT" dataDxfId="1502" totalsRowDxfId="1501"/>
    <tableColumn id="19" xr3:uid="{B19166B6-0C3E-4F4D-ADFE-C549689DAD0F}" name="Commentaire Hub Santé" totalsRowFunction="count" dataDxfId="1500" totalsRowDxfId="1499"/>
    <tableColumn id="16" xr3:uid="{4463EAB1-8B99-416B-81E7-7BF762EFF67F}" name="Commentaire Philippe Dreyfus" totalsRowFunction="count" dataDxfId="1498" totalsRowDxfId="1497"/>
    <tableColumn id="33" xr3:uid="{AEB9EA63-47DE-4EB1-98A2-28AF16C300B3}" name="Commentaire FBE" dataDxfId="1496" totalsRowDxfId="1495"/>
    <tableColumn id="17" xr3:uid="{A303D711-3B44-411C-AFCC-D94F65BB0726}" name="Commentaire Yann Penverne" totalsRowFunction="count" dataDxfId="1494" totalsRowDxfId="1493"/>
    <tableColumn id="22" xr3:uid="{05D5BA78-9525-42BB-9AA1-997AB030D68E}" name="Métier" totalsRowFunction="custom" dataDxfId="1492" totalsRowDxfId="149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490" dataDxfId="1489" totalsRowDxfId="1488">
  <autoFilter ref="A8:Y15" xr:uid="{F3595FED-2D23-43E0-82AA-4A679D9E25EC}"/>
  <tableColumns count="25">
    <tableColumn id="26" xr3:uid="{1FA9DD08-C96F-4AE2-8207-3C37C2625ABE}" name="ID" totalsRowFunction="count" dataDxfId="1487" totalsRowDxfId="1486"/>
    <tableColumn id="34" xr3:uid="{795EBD09-E696-417D-A399-6AF56CB38FFE}" name="Donnée (Niveau 1)" dataDxfId="1485" totalsRowDxfId="1484"/>
    <tableColumn id="1" xr3:uid="{5D55C6A7-D3C8-4B4F-962B-D684CC469CD7}" name="Donnée (Niveau 2)" totalsRowFunction="count" dataDxfId="1483" totalsRowDxfId="1482"/>
    <tableColumn id="2" xr3:uid="{6064AA15-6125-4E52-A059-BCD0F891AC4D}" name="Donnée (Niveau 3)" totalsRowFunction="count" dataDxfId="1481" totalsRowDxfId="1480"/>
    <tableColumn id="3" xr3:uid="{C4094AB5-565D-4563-9A98-4BAC24C8C03F}" name="Donnée (Niveau 4)" totalsRowFunction="count" dataDxfId="1479" totalsRowDxfId="1478"/>
    <tableColumn id="4" xr3:uid="{FDFD5534-55B3-462C-A013-1AF4EEFC7A0E}" name="Donnée (Niveau 5)" totalsRowFunction="count" dataDxfId="1477" totalsRowDxfId="1476"/>
    <tableColumn id="5" xr3:uid="{4C7DDDEF-FB5D-40CE-A24D-1069A6180C9C}" name="Donnée (Niveau 6)" totalsRowFunction="count" dataDxfId="1475" totalsRowDxfId="1474"/>
    <tableColumn id="6" xr3:uid="{BDC8426F-031A-4500-84AD-15FC39F3F6CE}" name="Description" totalsRowFunction="count" dataDxfId="1473" totalsRowDxfId="1472"/>
    <tableColumn id="14" xr3:uid="{1BD518AA-08F2-4CB0-853F-ED4258E389B3}" name="Exemples" totalsRowFunction="count" dataDxfId="1471" totalsRowDxfId="1470"/>
    <tableColumn id="7" xr3:uid="{954A4923-6D69-4D9C-96C3-B805F09BB0D2}" name="Balise NexSIS" dataDxfId="1469" totalsRowDxfId="1468"/>
    <tableColumn id="21" xr3:uid="{773DD795-C5AD-4B15-84FB-8DE01F1F60C4}" name="Nouvelle balise" totalsRowFunction="count" dataDxfId="1467" totalsRowDxfId="1466"/>
    <tableColumn id="11" xr3:uid="{CF28EC3A-4C91-435F-AC27-1982AA8ADD1D}" name="Cardinalité" dataDxfId="1465" totalsRowDxfId="1464"/>
    <tableColumn id="27" xr3:uid="{A2A017CB-AD8E-44B3-8642-D11115614E70}" name="Objet" totalsRowFunction="count" dataDxfId="1463" totalsRowDxfId="1462"/>
    <tableColumn id="12" xr3:uid="{66EFD264-E68A-4187-98CB-316B01B4417B}" name="Format (ou type)" totalsRowFunction="count" dataDxfId="1461" totalsRowDxfId="1460"/>
    <tableColumn id="37" xr3:uid="{EE16CD08-1554-426C-9970-EB455A6E91CE}" name="Nomenclature/ énumération" dataDxfId="1459" totalsRowDxfId="1458"/>
    <tableColumn id="31" xr3:uid="{2C55E942-315D-4196-88AC-22B3956DA9E4}" name="Détails de format" dataDxfId="1457" totalsRowDxfId="1456"/>
    <tableColumn id="36" xr3:uid="{4457D8CC-EA04-48F7-94E1-5038866A5C40}" name="15-18" dataDxfId="1455" totalsRowDxfId="1454"/>
    <tableColumn id="35" xr3:uid="{DE6F3E1D-4E7D-4614-B0F4-FBCC8B26E17F}" name="15-15" dataDxfId="1453" totalsRowDxfId="1452"/>
    <tableColumn id="39" xr3:uid="{ED0D760B-A01B-4FCE-968A-DF8FB318720F}" name="CUT" dataDxfId="1451" totalsRowDxfId="1450"/>
    <tableColumn id="19" xr3:uid="{13987337-997C-423C-8C6C-CD2A636B3191}" name="Commentaire Hub Santé" totalsRowFunction="count" dataDxfId="1449" totalsRowDxfId="1448"/>
    <tableColumn id="16" xr3:uid="{2E666105-7978-4AB4-BD35-48C364391E38}" name="Commentaire Philippe Dreyfus" totalsRowFunction="count" dataDxfId="1447" totalsRowDxfId="1446"/>
    <tableColumn id="33" xr3:uid="{59ED82FB-9F32-4B0C-92AF-B11030B269C4}" name="Commentaire FBE" dataDxfId="1445" totalsRowDxfId="1444"/>
    <tableColumn id="17" xr3:uid="{FF32A60F-0401-427C-85E9-AF6C668D67E5}" name="Commentaire Yann Penverne" totalsRowFunction="count" dataDxfId="1443" totalsRowDxfId="1442"/>
    <tableColumn id="20" xr3:uid="{4C3C4242-9715-4D3F-8678-E2DF7E298B48}" name="NexSIS" totalsRowFunction="custom" dataDxfId="1441" totalsRowDxfId="1440">
      <totalsRowFormula>SUBTOTAL(103,createCase291217[NexSIS])-COUNTIFS(createCase291217[NexSIS],"=X")</totalsRowFormula>
    </tableColumn>
    <tableColumn id="22" xr3:uid="{89A21B40-369F-479D-8124-13571B8DC460}" name="Métier" totalsRowFunction="custom" dataDxfId="1439" totalsRowDxfId="1438">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437" dataDxfId="1436" totalsRowDxfId="1435">
  <autoFilter ref="A8:AF74" xr:uid="{63D50B21-49FD-4724-931E-4B74BF8476B1}"/>
  <tableColumns count="32">
    <tableColumn id="26" xr3:uid="{8D5EDC39-215F-4E94-846A-3D4ACA1D2C53}" name="ID" totalsRowFunction="count" dataDxfId="1434" totalsRowDxfId="1433">
      <calculatedColumnFormula>ROW()-8</calculatedColumnFormula>
    </tableColumn>
    <tableColumn id="34" xr3:uid="{207093F4-4D8B-4CEB-9D2D-235D14641525}" name="Donnée (Niveau 1)" dataDxfId="1432" totalsRowDxfId="1431"/>
    <tableColumn id="1" xr3:uid="{9E73ABC5-269F-4BD3-9995-81E72371DAE3}" name="Donnée (Niveau 2)" totalsRowFunction="count" dataDxfId="1430" totalsRowDxfId="1429"/>
    <tableColumn id="2" xr3:uid="{2161A585-4F28-44FE-A023-7DB4D8C14776}" name="Donnée (Niveau 3)" totalsRowFunction="count" dataDxfId="1428" totalsRowDxfId="1427"/>
    <tableColumn id="3" xr3:uid="{B4AC3C84-E90A-41BE-8D7E-B00512446AA0}" name="Donnée (Niveau 4)" totalsRowFunction="count" dataDxfId="1426" totalsRowDxfId="1425"/>
    <tableColumn id="4" xr3:uid="{7625C9EB-D58E-42FE-879B-9F8F2027D9BC}" name="Donnée (Niveau 5)" totalsRowFunction="count" dataDxfId="1424" totalsRowDxfId="1423"/>
    <tableColumn id="5" xr3:uid="{F9A74558-8C8F-45C8-835B-46F0B31B479D}" name="Donnée (Niveau 6)" totalsRowFunction="count" dataDxfId="1422" totalsRowDxfId="1421"/>
    <tableColumn id="6" xr3:uid="{09509801-3591-48A7-8985-CCEA3490DE3C}" name="Description" totalsRowFunction="count" dataDxfId="1420" totalsRowDxfId="1419"/>
    <tableColumn id="14" xr3:uid="{8545E83F-C13A-48FC-82C5-4A224D3A6106}" name="Exemples" totalsRowFunction="count" dataDxfId="1418" totalsRowDxfId="1417"/>
    <tableColumn id="7" xr3:uid="{F7282465-AB67-4D8A-90B4-CAF4CDB5007B}" name="Balise NexSIS" totalsRowFunction="count" dataDxfId="1416" totalsRowDxfId="1415"/>
    <tableColumn id="21" xr3:uid="{44DD35C0-3D58-465E-82FF-70ABB11F29EF}" name="Nouvelle balise" totalsRowFunction="count" dataDxfId="1414" totalsRowDxfId="1413"/>
    <tableColumn id="8" xr3:uid="{8F87BED5-B74C-4B7A-B29D-D91C208A9F73}" name="Nantes - balise" totalsRowFunction="count" dataDxfId="1412" totalsRowDxfId="1411"/>
    <tableColumn id="15" xr3:uid="{718CC66C-29F4-4C63-B0E0-D70789F55F8F}" name="Nantes - description" totalsRowFunction="count" dataDxfId="1410" totalsRowDxfId="1409"/>
    <tableColumn id="18" xr3:uid="{65F92B88-E7A2-45E5-8796-E162FAED8248}" name="GT399" totalsRowFunction="count" dataDxfId="1408" totalsRowDxfId="1407"/>
    <tableColumn id="9" xr3:uid="{A24D6524-4257-4D93-94F9-A3667397DDBA}" name="GT399 description" totalsRowFunction="count" dataDxfId="1406" totalsRowDxfId="1405"/>
    <tableColumn id="10" xr3:uid="{E016D53B-CB5B-4F83-A1DA-7C210BE8E926}" name="Priorisation" totalsRowFunction="count" dataDxfId="1404" totalsRowDxfId="1403"/>
    <tableColumn id="11" xr3:uid="{17AE5B25-E42A-4545-AF36-AE2BF5D231F1}" name="Cardinalité" dataDxfId="1402" totalsRowDxfId="1401"/>
    <tableColumn id="27" xr3:uid="{0646FC2D-E448-497F-9566-96B9E754D7B3}" name="Objet" totalsRowFunction="count" dataDxfId="1400" totalsRowDxfId="1399"/>
    <tableColumn id="12" xr3:uid="{9F463A79-A8A7-456D-BC30-1910D14EEA3A}" name="Format (ou type)" totalsRowFunction="count" dataDxfId="1398" totalsRowDxfId="1397"/>
    <tableColumn id="37" xr3:uid="{B034C9F4-78BE-4F4D-9B79-BA9F5DAB2826}" name="Nomenclature/ énumération" dataDxfId="1396" totalsRowDxfId="1395"/>
    <tableColumn id="31" xr3:uid="{3158C7A2-A99D-4EF2-8BAE-8667747DCF73}" name="Détails de format" dataDxfId="1394" totalsRowDxfId="1393"/>
    <tableColumn id="36" xr3:uid="{89279DA3-D94C-4AAB-B817-DF00FFBA9888}" name="15-RPIS" dataDxfId="1392" totalsRowDxfId="1391"/>
    <tableColumn id="13" xr3:uid="{A70D290D-71CE-4BB5-8E04-3E3B951B7729}" name="15-SMUR" dataDxfId="1390" totalsRowDxfId="1389"/>
    <tableColumn id="23" xr3:uid="{FB137A89-375F-455A-9ADB-F409CB7B19B9}" name="15-18" dataDxfId="1388" totalsRowDxfId="1387"/>
    <tableColumn id="35" xr3:uid="{EE84F553-FEE7-4CD0-89C0-C8DD492F4429}" name="15-TSU" dataDxfId="1386" totalsRowDxfId="1385"/>
    <tableColumn id="39" xr3:uid="{DA320A45-45B6-4963-91DD-917A38D8DF49}" name="CUT" dataDxfId="1384" totalsRowDxfId="1383"/>
    <tableColumn id="19" xr3:uid="{FF109D4E-4787-4AB3-9E15-478656FCDADF}" name="Commentaire Hub Santé" totalsRowFunction="count" dataDxfId="1382" totalsRowDxfId="1381"/>
    <tableColumn id="16" xr3:uid="{642C8AF9-3354-4F6C-A37B-363B64C9780B}" name="Commentaire Philippe Dreyfus" totalsRowFunction="count" dataDxfId="1380" totalsRowDxfId="1379"/>
    <tableColumn id="33" xr3:uid="{44001357-ED08-4953-9C2E-B2302A17E223}" name="Commentaire FBE" dataDxfId="1378" totalsRowDxfId="1377"/>
    <tableColumn id="17" xr3:uid="{D9CE2245-CA19-44A0-94CC-CE702DFB5445}" name="Commentaire Yann Penverne" totalsRowFunction="count" dataDxfId="1376" totalsRowDxfId="1375"/>
    <tableColumn id="20" xr3:uid="{2A0BBAC6-9A77-4C1A-BA6E-777232E44EA6}" name="NexSIS" totalsRowFunction="custom" dataDxfId="1374" totalsRowDxfId="1373">
      <totalsRowFormula>SUBTOTAL(103,createCase2912[NexSIS])-COUNTIFS(createCase2912[NexSIS],"=X")</totalsRowFormula>
    </tableColumn>
    <tableColumn id="22" xr3:uid="{2D3A15A0-662A-48E8-A3A3-1095AE1804CC}" name="Métier" totalsRowFunction="custom" dataDxfId="1372" totalsRowDxfId="1371">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70" dataDxfId="1369" totalsRowDxfId="1368">
  <autoFilter ref="A8:AD92" xr:uid="{61BCAC55-9BDD-436A-8C43-43FA10A8A29F}"/>
  <tableColumns count="30">
    <tableColumn id="26" xr3:uid="{588455DD-C3D5-4460-AC26-09BB83302193}" name="ID" totalsRowFunction="count" dataDxfId="1367" totalsRowDxfId="1366"/>
    <tableColumn id="34" xr3:uid="{75617E3F-38B8-498E-B488-E5382B8D8E59}" name="Donnée (Niveau 1)" dataDxfId="1365" totalsRowDxfId="1364"/>
    <tableColumn id="1" xr3:uid="{90A61A2B-B1CF-4E5B-AC63-E218B3506FE1}" name="Donnée (Niveau 2)" totalsRowFunction="count" dataDxfId="1363" totalsRowDxfId="1362"/>
    <tableColumn id="2" xr3:uid="{40B5ED06-C233-4300-B851-9639491A20EA}" name="Donnée (Niveau 3)" totalsRowFunction="count" dataDxfId="1361" totalsRowDxfId="1360"/>
    <tableColumn id="3" xr3:uid="{FE650810-91F2-43FA-A1A9-4ADEDDF019D9}" name="Donnée (Niveau 4)" totalsRowFunction="count" dataDxfId="1359" totalsRowDxfId="1358"/>
    <tableColumn id="4" xr3:uid="{67B0AC35-FCE9-4B98-A5B5-F79242422DED}" name="Donnée (Niveau 5)" totalsRowFunction="count" dataDxfId="1357" totalsRowDxfId="1356"/>
    <tableColumn id="5" xr3:uid="{5584FBA0-8C9A-4B74-996C-489E5B6D8B31}" name="Donnée (Niveau 6)" totalsRowFunction="count" dataDxfId="1355" totalsRowDxfId="1354"/>
    <tableColumn id="6" xr3:uid="{B561E47E-0EF4-4741-9318-11ED52CE2081}" name="Description" totalsRowFunction="count" dataDxfId="1353" totalsRowDxfId="1352"/>
    <tableColumn id="14" xr3:uid="{BCB241CF-864B-404B-9457-5CFCE283A52E}" name="Exemples" totalsRowFunction="count" dataDxfId="1351" totalsRowDxfId="1350"/>
    <tableColumn id="7" xr3:uid="{EAF17525-FE29-430A-A520-5F864853ED00}" name="Balise NexSIS" totalsRowFunction="count" dataDxfId="1349" totalsRowDxfId="1348"/>
    <tableColumn id="21" xr3:uid="{D0BFFE6C-4225-46D0-B895-F3676779BA23}" name="Nouvelle balise" totalsRowFunction="count" dataDxfId="1347" totalsRowDxfId="1346"/>
    <tableColumn id="8" xr3:uid="{3895610D-D4D5-42BF-BCF9-30A1A3C697D5}" name="Nantes - balise" totalsRowFunction="count" dataDxfId="1345" totalsRowDxfId="1344"/>
    <tableColumn id="15" xr3:uid="{A4C3AF04-789D-45AA-AF75-181EE5D3C889}" name="Nantes - description" totalsRowFunction="count" dataDxfId="1343" totalsRowDxfId="1342"/>
    <tableColumn id="18" xr3:uid="{0B319C5E-2B1A-48A1-AB5B-565B289E8E5A}" name="GT399" totalsRowFunction="count" dataDxfId="1341" totalsRowDxfId="1340"/>
    <tableColumn id="9" xr3:uid="{3270362B-AE6D-4A4F-9B53-9B4705420332}" name="GT399 description" totalsRowFunction="count" dataDxfId="1339" totalsRowDxfId="1338"/>
    <tableColumn id="10" xr3:uid="{7DFD36C3-C87A-40C8-A097-E0E6D15F31FF}" name="Priorisation" totalsRowFunction="count" dataDxfId="1337" totalsRowDxfId="1336"/>
    <tableColumn id="11" xr3:uid="{830A5A92-5BDB-4DBC-B7BB-71ACF59E0F86}" name="Cardinalité" dataDxfId="1335" totalsRowDxfId="1334"/>
    <tableColumn id="27" xr3:uid="{84308AE7-7DC0-4DF5-B1F2-D62629FB9721}" name="Objet" totalsRowFunction="count" dataDxfId="1333" totalsRowDxfId="1332"/>
    <tableColumn id="12" xr3:uid="{BC7634C4-D51C-4D1D-A74D-CA61CA757208}" name="Format (ou type)" totalsRowFunction="count" dataDxfId="1331" totalsRowDxfId="1330"/>
    <tableColumn id="37" xr3:uid="{66BD417D-8F82-43EE-8B74-84DF4CC46C92}" name="Nomenclature/ énumération" dataDxfId="1329" totalsRowDxfId="1328"/>
    <tableColumn id="31" xr3:uid="{57E65586-98BD-4335-934F-A093282E1FEE}" name="Détails de format" dataDxfId="1327" totalsRowDxfId="1326"/>
    <tableColumn id="36" xr3:uid="{8151D5CE-9DBC-4230-BFCD-A109E5501497}" name="15-18" dataDxfId="1325" totalsRowDxfId="1324"/>
    <tableColumn id="35" xr3:uid="{B2C9F5A2-91F5-468B-AE17-940BE1DE3870}" name="15-SMUR" dataDxfId="1323" totalsRowDxfId="1322"/>
    <tableColumn id="39" xr3:uid="{81AAA84E-9D2F-4ADE-9D78-C7DB3A5A2ACF}" name="15-ATSU" dataDxfId="1321" totalsRowDxfId="1320"/>
    <tableColumn id="19" xr3:uid="{0F82E793-70E1-4AE5-ACE7-7E8EB5091B93}" name="Commentaire Hub Santé" totalsRowFunction="count" dataDxfId="1319" totalsRowDxfId="1318"/>
    <tableColumn id="16" xr3:uid="{C59347C9-5FCC-40A9-8926-CA2A963211D3}" name="Commentaire Philippe Dreyfus" totalsRowFunction="count" dataDxfId="1317" totalsRowDxfId="1316"/>
    <tableColumn id="33" xr3:uid="{61C64199-FD5A-477C-9F67-38D22581EECF}" name="Commentaire FBE" dataDxfId="1315" totalsRowDxfId="1314"/>
    <tableColumn id="17" xr3:uid="{E78A9C85-C797-4A18-8685-52FDE2B659CA}" name="Commentaire Yann Penverne" totalsRowFunction="count" dataDxfId="1313" totalsRowDxfId="1312"/>
    <tableColumn id="20" xr3:uid="{F9D1F989-7BDE-4BE2-8178-8D906FAA358D}" name="NexSIS" totalsRowFunction="custom" dataDxfId="1311" totalsRowDxfId="1310">
      <totalsRowFormula>SUBTOTAL(103,createCase215[NexSIS])-COUNTIFS(createCase215[NexSIS],"=X")</totalsRowFormula>
    </tableColumn>
    <tableColumn id="22" xr3:uid="{736803F3-8344-4B8F-A1B7-881CC3FA1483}" name="Métier" totalsRowFunction="custom" dataDxfId="1309" totalsRowDxfId="13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07" dataDxfId="1306" totalsRowDxfId="1305">
  <autoFilter ref="A8:AF64" xr:uid="{35EA0160-5939-4AFE-BAAE-8243018C4F97}"/>
  <tableColumns count="32">
    <tableColumn id="26" xr3:uid="{12D8CEB3-E681-43DF-BEC0-6C291A8D8329}" name="ID" totalsRowFunction="count" dataDxfId="1304" totalsRowDxfId="1303"/>
    <tableColumn id="34" xr3:uid="{9EE009C3-D24E-469A-A94A-F3A00D5DDB8B}" name="Donnée (Niveau 1)" dataDxfId="1302" totalsRowDxfId="1301"/>
    <tableColumn id="1" xr3:uid="{B7EC5B63-675D-4F31-B76D-3E5B9E37F078}" name="Donnée (Niveau 2)" totalsRowFunction="count" dataDxfId="1300" totalsRowDxfId="1299"/>
    <tableColumn id="2" xr3:uid="{5B57BF21-F87F-460E-ACB7-9BCE55E6C176}" name="Donnée (Niveau 3)" totalsRowFunction="count" dataDxfId="1298" totalsRowDxfId="1297"/>
    <tableColumn id="3" xr3:uid="{8520709C-ABA8-4102-B671-D70267716998}" name="Donnée (Niveau 4)" totalsRowFunction="count" dataDxfId="1296" totalsRowDxfId="1295"/>
    <tableColumn id="4" xr3:uid="{94B80BD7-3514-45E7-8B9D-A5DC5D37E118}" name="Donnée (Niveau 5)" totalsRowFunction="count" dataDxfId="1294" totalsRowDxfId="1293"/>
    <tableColumn id="5" xr3:uid="{F774375F-2786-4A73-8C43-B5EB8D703C0F}" name="Donnée (Niveau 6)" totalsRowFunction="count" dataDxfId="1292" totalsRowDxfId="1291"/>
    <tableColumn id="23" xr3:uid="{338CDAC6-AC89-46E4-AF8E-187CA0315B6E}" name="Colonne2" dataDxfId="1290" totalsRowDxfId="1289"/>
    <tableColumn id="13" xr3:uid="{5043CFEE-E3A2-40E9-89E2-B8C2A1E632D2}" name="Colonne1" dataDxfId="1288" totalsRowDxfId="1287"/>
    <tableColumn id="6" xr3:uid="{C95E5171-3260-402B-86BF-C67DF056D407}" name="Description" totalsRowFunction="count" dataDxfId="1286" totalsRowDxfId="1285"/>
    <tableColumn id="14" xr3:uid="{067837E0-4917-486E-9C27-F725A2C59FCC}" name="Exemples" totalsRowFunction="count" dataDxfId="1284" totalsRowDxfId="1283"/>
    <tableColumn id="7" xr3:uid="{47E5D71A-AC82-4F55-8E27-563593D3B2F2}" name="Balise NexSIS" totalsRowFunction="count" dataDxfId="1282" totalsRowDxfId="1281"/>
    <tableColumn id="21" xr3:uid="{48DFB3FE-D2A7-4950-A487-0263E812B718}" name="Nouvelle balise" totalsRowFunction="count" dataDxfId="1280" totalsRowDxfId="1279"/>
    <tableColumn id="8" xr3:uid="{23093890-1C60-4E05-B2F8-363E069FD671}" name="Nantes - balise" totalsRowFunction="count" dataDxfId="1278" totalsRowDxfId="1277"/>
    <tableColumn id="15" xr3:uid="{8DC442E9-7D57-46C9-A861-01C2491324E2}" name="Nantes - description" totalsRowFunction="count" dataDxfId="1276" totalsRowDxfId="1275"/>
    <tableColumn id="18" xr3:uid="{57F2ED8D-3700-461C-82A4-8C8C841C0155}" name="GT399" totalsRowFunction="count" dataDxfId="1274" totalsRowDxfId="1273"/>
    <tableColumn id="9" xr3:uid="{45CB5E5C-D372-4A26-AF5B-2DA6114D7886}" name="GT399 description" totalsRowFunction="count" dataDxfId="1272" totalsRowDxfId="1271"/>
    <tableColumn id="10" xr3:uid="{00C96956-9EC8-4735-8013-245FC44ED807}" name="Priorisation" totalsRowFunction="count" dataDxfId="1270" totalsRowDxfId="1269"/>
    <tableColumn id="11" xr3:uid="{EF3C732C-A2D6-463A-85FD-D8AA0C9B50F6}" name="Cardinalité" dataDxfId="1268" totalsRowDxfId="1267"/>
    <tableColumn id="27" xr3:uid="{1B7324D2-64BE-4C9B-A6EE-8283085CB7EC}" name="Objet" totalsRowFunction="count" dataDxfId="1266" totalsRowDxfId="1265"/>
    <tableColumn id="12" xr3:uid="{346BC643-C741-4ED3-B94E-9C4FB69ED0A9}" name="Format (ou type)" totalsRowFunction="count" dataDxfId="1264" totalsRowDxfId="1263"/>
    <tableColumn id="37" xr3:uid="{BE51494B-A6D7-451B-9A84-3ECED33214DA}" name="Nomenclature/ énumération" dataDxfId="1262" totalsRowDxfId="1261"/>
    <tableColumn id="31" xr3:uid="{6BD336ED-7D35-4C80-AE8F-19525394188D}" name="Détails de format" dataDxfId="1260" totalsRowDxfId="1259"/>
    <tableColumn id="36" xr3:uid="{E5F8BD0D-97FB-4023-B64F-B4F8A90F6ADA}" name="15-SMUR" dataDxfId="1258" totalsRowDxfId="1257"/>
    <tableColumn id="35" xr3:uid="{45734523-870D-44C5-B243-A03765CD1CDD}" name="15-XX" dataDxfId="1256" totalsRowDxfId="1255"/>
    <tableColumn id="39" xr3:uid="{F8B31559-1068-4F01-BFEB-663EA0804A93}" name="CUT" dataDxfId="1254" totalsRowDxfId="1253"/>
    <tableColumn id="19" xr3:uid="{B4C5005C-0D3A-4440-A4BD-B2D49E8D7DD6}" name="Commentaire Hub Santé" totalsRowFunction="count" dataDxfId="1252" totalsRowDxfId="1251"/>
    <tableColumn id="16" xr3:uid="{8AC22362-8626-468F-AB79-BB4DB6E31CD3}" name="Commentaire Philippe Dreyfus" totalsRowFunction="count" dataDxfId="1250" totalsRowDxfId="1249"/>
    <tableColumn id="33" xr3:uid="{D9D4C6BB-6562-473E-8C63-13A3EDF78820}" name="Commentaire FBE" dataDxfId="1248" totalsRowDxfId="1247"/>
    <tableColumn id="17" xr3:uid="{11394A71-F820-4495-9AD4-2BF85E5B2920}" name="Commentaire Yann Penverne" totalsRowFunction="count" dataDxfId="1246" totalsRowDxfId="1245"/>
    <tableColumn id="20" xr3:uid="{036A98E5-4C02-415A-989D-802A776C391D}" name="NexSIS" totalsRowFunction="custom" dataDxfId="1244" totalsRowDxfId="1243">
      <totalsRowFormula>SUBTOTAL(103,createCase16[NexSIS])-COUNTIFS(createCase16[NexSIS],"=X")</totalsRowFormula>
    </tableColumn>
    <tableColumn id="22" xr3:uid="{307F1363-FE7C-48AC-ADD9-C3A2A561630D}" name="Métier" totalsRowFunction="custom" dataDxfId="1242" totalsRowDxfId="124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40" dataDxfId="1239" totalsRowDxfId="1238">
  <autoFilter ref="A8:AD18" xr:uid="{3932ADEA-DC88-4A0F-8DAC-A587FD7E4148}"/>
  <tableColumns count="30">
    <tableColumn id="26" xr3:uid="{3299B1BE-9E8D-4297-8D33-E8B4E6314998}" name="ID" totalsRowFunction="count" dataDxfId="1237" totalsRowDxfId="1236"/>
    <tableColumn id="34" xr3:uid="{943EB1AA-FC87-47D8-9208-417FE7A33ACF}" name="Donnée (Niveau 1)" dataDxfId="1235" totalsRowDxfId="1234"/>
    <tableColumn id="1" xr3:uid="{9AB0B7F6-617C-49F5-8E21-C93976E9DCDA}" name="Donnée (Niveau 2)" totalsRowFunction="count" dataDxfId="1233" totalsRowDxfId="1232"/>
    <tableColumn id="2" xr3:uid="{A48A81EF-3C17-489D-BCD8-5B425E174DCF}" name="Donnée (Niveau 3)" totalsRowFunction="count" dataDxfId="1231" totalsRowDxfId="1230"/>
    <tableColumn id="3" xr3:uid="{AEF972B8-4C2B-48DE-9661-295612B8D9D4}" name="Donnée (Niveau 4)" totalsRowFunction="count" dataDxfId="1229" totalsRowDxfId="1228"/>
    <tableColumn id="4" xr3:uid="{3788DC23-8937-4CF6-BF8E-302839D5FFDD}" name="Donnée (Niveau 5)" totalsRowFunction="count" dataDxfId="1227" totalsRowDxfId="1226"/>
    <tableColumn id="5" xr3:uid="{52D81477-ABE6-4966-B95A-C02F570AE73A}" name="Donnée (Niveau 6)" totalsRowFunction="count" dataDxfId="1225" totalsRowDxfId="1224"/>
    <tableColumn id="6" xr3:uid="{8CBF540E-BEA4-4436-8262-A7C687CE3E2D}" name="Description" totalsRowFunction="count" dataDxfId="1223" totalsRowDxfId="1222"/>
    <tableColumn id="14" xr3:uid="{64D795F4-1995-494F-810E-260DF2C5085A}" name="Exemples" totalsRowFunction="count" dataDxfId="1221" totalsRowDxfId="1220"/>
    <tableColumn id="7" xr3:uid="{D6B3F761-7C6E-417A-9BDD-696632C9F5FF}" name="Balise NexSIS" totalsRowFunction="count" dataDxfId="1219" totalsRowDxfId="1218"/>
    <tableColumn id="21" xr3:uid="{9DFC9AE6-5781-4CF5-9259-45DCFD672294}" name="Nouvelle balise" totalsRowFunction="count" dataDxfId="1217" totalsRowDxfId="1216"/>
    <tableColumn id="8" xr3:uid="{01EECBEF-753B-4F59-99A4-4790E47E73EE}" name="Nantes - balise" totalsRowFunction="count" dataDxfId="1215" totalsRowDxfId="1214"/>
    <tableColumn id="15" xr3:uid="{0A856445-1DFB-47A0-8F98-1BB704EBE9BB}" name="Nantes - description" totalsRowFunction="count" dataDxfId="1213" totalsRowDxfId="1212"/>
    <tableColumn id="18" xr3:uid="{C7281F1D-46DF-4F03-B261-CAA071B10445}" name="GT399" totalsRowFunction="count" dataDxfId="1211" totalsRowDxfId="1210"/>
    <tableColumn id="9" xr3:uid="{8F75A270-1699-45B9-AEE8-46DC9C103E9A}" name="GT399 description" totalsRowFunction="count" dataDxfId="1209" totalsRowDxfId="1208"/>
    <tableColumn id="10" xr3:uid="{C4EF9828-8BEA-45BA-9358-37C041F8BE93}" name="Priorisation" totalsRowFunction="count" dataDxfId="1207" totalsRowDxfId="1206"/>
    <tableColumn id="11" xr3:uid="{C8A1EB70-9D5E-41CB-888E-94DB682F73EE}" name="Cardinalité" dataDxfId="1205" totalsRowDxfId="1204"/>
    <tableColumn id="27" xr3:uid="{CA1C1D4B-6AA0-4DEB-8946-D2D88578F7E3}" name="Objet" totalsRowFunction="count" dataDxfId="1203" totalsRowDxfId="1202"/>
    <tableColumn id="12" xr3:uid="{DE654E76-8FBA-4354-9CF8-6E6A462E6409}" name="Format (ou type)" totalsRowFunction="count" dataDxfId="1201" totalsRowDxfId="1200"/>
    <tableColumn id="37" xr3:uid="{C96CA3D7-42EC-4F04-A68A-7444B82822C8}" name="Nomenclature/ énumération" dataDxfId="1199" totalsRowDxfId="1198"/>
    <tableColumn id="31" xr3:uid="{D0A863DE-C408-4007-8ED1-035E6F8C1949}" name="Détails de format" dataDxfId="1197" totalsRowDxfId="1196"/>
    <tableColumn id="36" xr3:uid="{4FBDDCB5-6890-404E-AF57-163DA21D490D}" name="15-18" dataDxfId="1195" totalsRowDxfId="1194"/>
    <tableColumn id="35" xr3:uid="{31AA9CC8-C176-428C-BF54-6A11D6D81BB2}" name="15-15" dataDxfId="1193" totalsRowDxfId="1192"/>
    <tableColumn id="39" xr3:uid="{8866D17E-800C-4E85-BE99-1E028619BE67}" name="CUT" dataDxfId="1191" totalsRowDxfId="1190"/>
    <tableColumn id="19" xr3:uid="{89AE86E7-D981-4E55-B036-1545CE5A0149}" name="Commentaire Hub Santé" totalsRowFunction="count" dataDxfId="1189" totalsRowDxfId="1188"/>
    <tableColumn id="16" xr3:uid="{ACDAA173-B451-4B80-A3E5-E5A1D928393F}" name="Commentaire Philippe Dreyfus" totalsRowFunction="count" dataDxfId="1187" totalsRowDxfId="1186"/>
    <tableColumn id="33" xr3:uid="{9B4758BD-1388-4079-8A50-1F8C39538EDF}" name="Commentaire FBE" dataDxfId="1185" totalsRowDxfId="1184"/>
    <tableColumn id="17" xr3:uid="{BF13D23C-C019-4EEE-96CD-540F8E568157}" name="Commentaire Yann Penverne" totalsRowFunction="count" dataDxfId="1183" totalsRowDxfId="1182"/>
    <tableColumn id="20" xr3:uid="{CA95465C-6ED7-43BD-96F7-66CA68FFA6DF}" name="NexSIS" totalsRowFunction="custom" dataDxfId="1181" totalsRowDxfId="1180">
      <totalsRowFormula>SUBTOTAL(103,createCase29[NexSIS])-COUNTIFS(createCase29[NexSIS],"=X")</totalsRowFormula>
    </tableColumn>
    <tableColumn id="22" xr3:uid="{A91321AB-D5A1-492C-80AF-94204824579D}" name="Métier" totalsRowFunction="custom" dataDxfId="1179" totalsRowDxfId="1178">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77">
  <autoFilter ref="A8:W23" xr:uid="{EEF68223-2157-47F6-9133-264D671F0942}"/>
  <tableColumns count="23">
    <tableColumn id="1" xr3:uid="{0308532B-296F-49D7-B76E-23948A2F1FAE}" name="ID" totalsRowFunction="count" dataDxfId="1176" totalsRowDxfId="1175"/>
    <tableColumn id="2" xr3:uid="{4E5CA3CD-74C0-41D7-A064-93B29A44F6EA}" name="Donnée (Niveau 1)" totalsRowFunction="custom" dataDxfId="1174" totalsRowDxfId="1173">
      <totalsRowFormula>SUBTOTAL(103,Tableau3[Donnée (Niveau 1)])</totalsRowFormula>
    </tableColumn>
    <tableColumn id="3" xr3:uid="{099F4D11-28E8-482A-B443-FA0B35F69A5A}" name="Donnée (Niveau 2)" totalsRowFunction="custom" dataDxfId="1172" totalsRowDxfId="1171">
      <totalsRowFormula>SUBTOTAL(103,Tableau3[Donnée (Niveau 2)])</totalsRowFormula>
    </tableColumn>
    <tableColumn id="4" xr3:uid="{894FFF8F-C344-436B-8995-6D977D9EE845}" name="Donnée (Niveau 3)" totalsRowFunction="custom" dataDxfId="1170" totalsRowDxfId="1169">
      <totalsRowFormula>SUBTOTAL(103,Tableau3[Donnée (Niveau 3)])</totalsRowFormula>
    </tableColumn>
    <tableColumn id="5" xr3:uid="{AB815DDF-5ECF-4083-A621-45835C8FE42C}" name="Donnée (Niveau 4)" totalsRowFunction="custom" dataDxfId="1168" totalsRowDxfId="1167">
      <totalsRowFormula>SUBTOTAL(103,Tableau3[Donnée (Niveau 4)])</totalsRowFormula>
    </tableColumn>
    <tableColumn id="6" xr3:uid="{20F05C10-E73C-4ECE-95CB-368439F635A4}" name="Donnée (Niveau 5)" totalsRowFunction="custom" dataDxfId="1166" totalsRowDxfId="1165">
      <totalsRowFormula>SUBTOTAL(103,Tableau3[Donnée (Niveau 5)])</totalsRowFormula>
    </tableColumn>
    <tableColumn id="7" xr3:uid="{CD2D80B3-AFB4-4A43-A25F-9936020F0A33}" name="Donnée (Niveau 6)" totalsRowFunction="custom" dataDxfId="1164" totalsRowDxfId="1163">
      <totalsRowFormula>SUBTOTAL(103,Tableau3[Donnée (Niveau 6)])</totalsRowFormula>
    </tableColumn>
    <tableColumn id="8" xr3:uid="{6D534A97-72D3-4D26-ACDA-1E36EFF5A5D1}" name="Description" totalsRowFunction="custom" totalsRowDxfId="1162">
      <totalsRowFormula>SUBTOTAL(103,Tableau3[Description])</totalsRowFormula>
    </tableColumn>
    <tableColumn id="9" xr3:uid="{1C7F0F41-E26E-4A31-99F7-36DA6F587FD4}" name="Exemples" totalsRowFunction="custom" totalsRowDxfId="1161">
      <totalsRowFormula>SUBTOTAL(103,Tableau3[Exemples])</totalsRowFormula>
    </tableColumn>
    <tableColumn id="10" xr3:uid="{16E03419-7018-452F-85C4-FD235A5FD831}" name="Balise NexSIS" totalsRowFunction="custom" totalsRowDxfId="1160">
      <totalsRowFormula>SUBTOTAL(103,Tableau3[Balise NexSIS])</totalsRowFormula>
    </tableColumn>
    <tableColumn id="11" xr3:uid="{B07E8B63-480E-4E4D-B3C9-5480DBD4EBFD}" name="Nouvelle balise" totalsRowFunction="custom" totalsRowDxfId="1159">
      <totalsRowFormula>SUBTOTAL(103,Tableau3[Nouvelle balise])</totalsRowFormula>
    </tableColumn>
    <tableColumn id="12" xr3:uid="{580E514F-043D-4789-9329-386B22D4622D}" name="Nantes - balise" totalsRowFunction="custom" totalsRowDxfId="1158">
      <totalsRowFormula>SUBTOTAL(103,Tableau3[Nantes - balise])</totalsRowFormula>
    </tableColumn>
    <tableColumn id="13" xr3:uid="{0C60FD75-9B70-4899-B643-430300539392}" name="Nantes - description" totalsRowFunction="custom" totalsRowDxfId="1157">
      <totalsRowFormula>SUBTOTAL(103,Tableau3[Nantes - description])</totalsRowFormula>
    </tableColumn>
    <tableColumn id="14" xr3:uid="{A80B0132-E4A5-41BF-9151-A57B2C45E16D}" name="GT399" totalsRowFunction="custom" totalsRowDxfId="1156">
      <totalsRowFormula>SUBTOTAL(103,Tableau3[GT399])</totalsRowFormula>
    </tableColumn>
    <tableColumn id="15" xr3:uid="{8E187925-974B-4A24-81D7-AB82144912F1}" name="GT399 description" totalsRowFunction="custom" totalsRowDxfId="1155">
      <totalsRowFormula>SUBTOTAL(103,Tableau3[GT399 description])</totalsRowFormula>
    </tableColumn>
    <tableColumn id="16" xr3:uid="{42F38D08-76CB-4B3A-A731-4207FB6FBE23}" name="Priorisation" totalsRowFunction="custom" totalsRowDxfId="1154">
      <totalsRowFormula>SUBTOTAL(103,Tableau3[Priorisation])</totalsRowFormula>
    </tableColumn>
    <tableColumn id="17" xr3:uid="{9F68F1ED-1480-436C-8BC5-AA551A9025A4}" name="Cardinalité" totalsRowFunction="custom" dataDxfId="1153" totalsRowDxfId="1152">
      <totalsRowFormula>SUBTOTAL(103,Tableau3[Cardinalité])</totalsRowFormula>
    </tableColumn>
    <tableColumn id="18" xr3:uid="{8D71687D-B67F-4FBE-A91C-E3D7AF1CF7CE}" name="Objet" totalsRowFunction="custom" dataDxfId="1151" totalsRowDxfId="1150">
      <totalsRowFormula>SUBTOTAL(103,Tableau3[Objet])</totalsRowFormula>
    </tableColumn>
    <tableColumn id="19" xr3:uid="{3997D7F5-733D-4A1D-97E2-3BDAED2B9FE3}" name="Format (ou type)" totalsRowFunction="custom" dataDxfId="1149" totalsRowDxfId="1148">
      <totalsRowFormula>SUBTOTAL(103,Tableau3[Format (ou type)])</totalsRowFormula>
    </tableColumn>
    <tableColumn id="20" xr3:uid="{33562809-70DE-436A-940D-49F45D5F14A8}" name="Nomenclature/ énumération" totalsRowFunction="custom" totalsRowDxfId="1147">
      <totalsRowFormula>SUBTOTAL(103,Tableau3[Nomenclature/ énumération])</totalsRowFormula>
    </tableColumn>
    <tableColumn id="21" xr3:uid="{0FBF9953-AE08-41BF-9CDE-EA27950F10D4}" name="Détails de format" totalsRowFunction="custom" totalsRowDxfId="1146">
      <totalsRowFormula>SUBTOTAL(103,Tableau3[Détails de format])</totalsRowFormula>
    </tableColumn>
    <tableColumn id="22" xr3:uid="{9F868D8D-588A-4128-8291-ABF86AE38F9A}" name="15-18" totalsRowFunction="custom" dataDxfId="1145" totalsRowDxfId="1144">
      <totalsRowFormula>SUBTOTAL(103,Tableau3[15-18])</totalsRowFormula>
    </tableColumn>
    <tableColumn id="23" xr3:uid="{87B18F95-525A-4A9B-860F-C7A99278233D}" name="15-15" totalsRowFunction="custom" dataDxfId="1143" totalsRowDxfId="1142">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41">
  <autoFilter ref="A8:W9" xr:uid="{75253F3A-254C-4618-A5FE-BEE9E9C3C612}"/>
  <tableColumns count="23">
    <tableColumn id="1" xr3:uid="{B9312955-B2A3-439B-98E2-35497FC3B9CD}" name="ID" totalsRowFunction="count" dataDxfId="1140" totalsRowDxfId="1139"/>
    <tableColumn id="2" xr3:uid="{A41A30AA-1973-446D-97F1-BB8048C22A4F}" name="Donnée (Niveau 1)" totalsRowFunction="custom" dataDxfId="1138" totalsRowDxfId="1137">
      <totalsRowFormula>SUBTOTAL(103,Tableau35[Donnée (Niveau 1)])</totalsRowFormula>
    </tableColumn>
    <tableColumn id="3" xr3:uid="{DFE7CE8D-9D20-4AEF-A0BD-66C619A3B39A}" name="Donnée (Niveau 2)" totalsRowFunction="custom" dataDxfId="1136" totalsRowDxfId="1135">
      <totalsRowFormula>SUBTOTAL(103,Tableau35[Donnée (Niveau 2)])</totalsRowFormula>
    </tableColumn>
    <tableColumn id="4" xr3:uid="{D4BCA6FB-BEEB-4675-B373-97CA3247D3B3}" name="Donnée (Niveau 3)" totalsRowFunction="custom" dataDxfId="1134" totalsRowDxfId="1133">
      <totalsRowFormula>SUBTOTAL(103,Tableau35[Donnée (Niveau 3)])</totalsRowFormula>
    </tableColumn>
    <tableColumn id="5" xr3:uid="{98330C77-3D56-4BE0-94A2-82DDC5827C96}" name="Donnée (Niveau 4)" totalsRowFunction="custom" dataDxfId="1132" totalsRowDxfId="1131">
      <totalsRowFormula>SUBTOTAL(103,Tableau35[Donnée (Niveau 4)])</totalsRowFormula>
    </tableColumn>
    <tableColumn id="6" xr3:uid="{3D011196-6587-48FF-87E2-AE1D56773EE7}" name="Donnée (Niveau 5)" totalsRowFunction="custom" dataDxfId="1130" totalsRowDxfId="1129">
      <totalsRowFormula>SUBTOTAL(103,Tableau35[Donnée (Niveau 5)])</totalsRowFormula>
    </tableColumn>
    <tableColumn id="7" xr3:uid="{9EBCC79E-BB78-43E2-8390-99AED4817490}" name="Donnée (Niveau 6)" totalsRowFunction="custom" dataDxfId="1128" totalsRowDxfId="1127">
      <totalsRowFormula>SUBTOTAL(103,Tableau35[Donnée (Niveau 6)])</totalsRowFormula>
    </tableColumn>
    <tableColumn id="8" xr3:uid="{E26B9737-D2F7-4253-9691-0FAB27540899}" name="Description" totalsRowFunction="custom" totalsRowDxfId="1126">
      <totalsRowFormula>SUBTOTAL(103,Tableau35[Description])</totalsRowFormula>
    </tableColumn>
    <tableColumn id="9" xr3:uid="{CD269DAD-CD7B-426A-8623-52708A75A9F3}" name="Exemples" totalsRowFunction="custom" totalsRowDxfId="1125">
      <totalsRowFormula>SUBTOTAL(103,Tableau35[Exemples])</totalsRowFormula>
    </tableColumn>
    <tableColumn id="10" xr3:uid="{20924355-7D5C-49E1-BBA9-453A972E5FD5}" name="Balise NexSIS" totalsRowFunction="custom" totalsRowDxfId="1124">
      <totalsRowFormula>SUBTOTAL(103,Tableau35[Balise NexSIS])</totalsRowFormula>
    </tableColumn>
    <tableColumn id="11" xr3:uid="{E6886C03-3B0D-46D0-99EE-5173E67D42D5}" name="Nouvelle balise" totalsRowFunction="custom" totalsRowDxfId="1123">
      <totalsRowFormula>SUBTOTAL(103,Tableau35[Nouvelle balise])</totalsRowFormula>
    </tableColumn>
    <tableColumn id="12" xr3:uid="{FC0A1304-6D18-4479-8A8D-40E1640CC417}" name="Nantes - balise" totalsRowFunction="custom" totalsRowDxfId="1122">
      <totalsRowFormula>SUBTOTAL(103,Tableau35[Nantes - balise])</totalsRowFormula>
    </tableColumn>
    <tableColumn id="13" xr3:uid="{F13FED84-5993-4B0F-9596-BB54F03D8CD2}" name="Nantes - description" totalsRowFunction="custom" totalsRowDxfId="1121">
      <totalsRowFormula>SUBTOTAL(103,Tableau35[Nantes - description])</totalsRowFormula>
    </tableColumn>
    <tableColumn id="14" xr3:uid="{D10C28EC-5A2B-4C5A-9DF5-FA610DC16AB7}" name="GT399" totalsRowFunction="custom" totalsRowDxfId="1120">
      <totalsRowFormula>SUBTOTAL(103,Tableau35[GT399])</totalsRowFormula>
    </tableColumn>
    <tableColumn id="15" xr3:uid="{BEB12139-7DD8-42F5-B1E1-2ECBC4C5542E}" name="GT399 description" totalsRowFunction="custom" totalsRowDxfId="1119">
      <totalsRowFormula>SUBTOTAL(103,Tableau35[GT399 description])</totalsRowFormula>
    </tableColumn>
    <tableColumn id="16" xr3:uid="{188B779B-92B8-4FEF-8EED-51C2A38708D0}" name="Priorisation" totalsRowFunction="custom" totalsRowDxfId="1118">
      <totalsRowFormula>SUBTOTAL(103,Tableau35[Priorisation])</totalsRowFormula>
    </tableColumn>
    <tableColumn id="17" xr3:uid="{F4CC96EB-6D1D-4960-BCD8-CD461F381ED8}" name="Cardinalité" totalsRowFunction="custom" dataDxfId="1117" totalsRowDxfId="1116">
      <totalsRowFormula>SUBTOTAL(103,Tableau35[Cardinalité])</totalsRowFormula>
    </tableColumn>
    <tableColumn id="18" xr3:uid="{B0090839-6783-4E0E-8106-4E6A56CCAFD2}" name="Objet" totalsRowFunction="custom" dataDxfId="1115" totalsRowDxfId="1114">
      <totalsRowFormula>SUBTOTAL(103,Tableau35[Objet])</totalsRowFormula>
    </tableColumn>
    <tableColumn id="19" xr3:uid="{A81D9ACE-1BA2-42E2-A7BF-AD6A21D051B7}" name="Format (ou type)" totalsRowFunction="custom" dataDxfId="1113" totalsRowDxfId="1112">
      <totalsRowFormula>SUBTOTAL(103,Tableau35[Format (ou type)])</totalsRowFormula>
    </tableColumn>
    <tableColumn id="20" xr3:uid="{395551A0-AF3E-4BCA-A2D1-B5B3AFE7BB0F}" name="Nomenclature/ énumération" totalsRowFunction="custom" totalsRowDxfId="1111">
      <totalsRowFormula>SUBTOTAL(103,Tableau35[Nomenclature/ énumération])</totalsRowFormula>
    </tableColumn>
    <tableColumn id="21" xr3:uid="{CA6C9852-2D54-43AF-A983-D0F4CF56B2B4}" name="Détails de format" totalsRowFunction="custom" totalsRowDxfId="1110">
      <totalsRowFormula>SUBTOTAL(103,Tableau35[Détails de format])</totalsRowFormula>
    </tableColumn>
    <tableColumn id="22" xr3:uid="{15560D52-4B8E-408C-878A-EEE9AFD8D183}" name="15-18" totalsRowFunction="custom" totalsRowDxfId="1109">
      <totalsRowFormula>SUBTOTAL(103,Tableau35[15-18])</totalsRowFormula>
    </tableColumn>
    <tableColumn id="23" xr3:uid="{F8085B3C-2A10-48F6-B2F1-428BF4D2A4F6}" name="15-15" totalsRowFunction="custom" totalsRowDxfId="1108">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07">
  <autoFilter ref="A8:W19" xr:uid="{1FE8A3AF-4E94-4B60-8D0F-BDD2D3ECE80A}"/>
  <tableColumns count="23">
    <tableColumn id="1" xr3:uid="{2194A6A9-978B-49BF-92EC-24BA1F982865}" name="ID" totalsRowFunction="count" dataDxfId="1106" totalsRowDxfId="1105"/>
    <tableColumn id="2" xr3:uid="{7639722A-2F33-4FF5-974B-AF23A0A6AFB1}" name="Donnée (Niveau 1)" totalsRowFunction="custom" dataDxfId="1104" totalsRowDxfId="1103">
      <totalsRowFormula>SUBTOTAL(103,Tableau357[Donnée (Niveau 1)])</totalsRowFormula>
    </tableColumn>
    <tableColumn id="3" xr3:uid="{9BD64E43-D2AF-489F-A571-5D02F069CB5A}" name="Donnée (Niveau 2)" totalsRowFunction="custom" dataDxfId="1102" totalsRowDxfId="1101">
      <totalsRowFormula>SUBTOTAL(103,Tableau357[Donnée (Niveau 2)])</totalsRowFormula>
    </tableColumn>
    <tableColumn id="4" xr3:uid="{3A15C35A-E24A-431E-9B0F-5AA03F1DEC65}" name="Donnée (Niveau 3)" totalsRowFunction="custom" dataDxfId="1100" totalsRowDxfId="1099">
      <totalsRowFormula>SUBTOTAL(103,Tableau357[Donnée (Niveau 3)])</totalsRowFormula>
    </tableColumn>
    <tableColumn id="5" xr3:uid="{30450838-7269-4B21-AED9-DE744E6D7BE7}" name="Donnée (Niveau 4)" totalsRowFunction="custom" dataDxfId="1098" totalsRowDxfId="1097">
      <totalsRowFormula>SUBTOTAL(103,Tableau357[Donnée (Niveau 4)])</totalsRowFormula>
    </tableColumn>
    <tableColumn id="6" xr3:uid="{3660E566-E514-413D-B57E-5899D7E2C97A}" name="Donnée (Niveau 5)" totalsRowFunction="custom" dataDxfId="1096" totalsRowDxfId="1095">
      <totalsRowFormula>SUBTOTAL(103,Tableau357[Donnée (Niveau 5)])</totalsRowFormula>
    </tableColumn>
    <tableColumn id="7" xr3:uid="{9C7BB915-267A-4C5A-AA02-029048F4DC4E}" name="Donnée (Niveau 6)" totalsRowFunction="custom" dataDxfId="1094" totalsRowDxfId="1093">
      <totalsRowFormula>SUBTOTAL(103,Tableau357[Donnée (Niveau 6)])</totalsRowFormula>
    </tableColumn>
    <tableColumn id="8" xr3:uid="{E5B15786-B76A-4BEA-9067-9613FD29334F}" name="Description" totalsRowFunction="custom" totalsRowDxfId="1092">
      <totalsRowFormula>SUBTOTAL(103,Tableau357[Description])</totalsRowFormula>
    </tableColumn>
    <tableColumn id="9" xr3:uid="{8DB05C06-6CE9-4263-BA6F-48CE0AE9983C}" name="Exemples" totalsRowFunction="custom" totalsRowDxfId="1091">
      <totalsRowFormula>SUBTOTAL(103,Tableau357[Exemples])</totalsRowFormula>
    </tableColumn>
    <tableColumn id="10" xr3:uid="{1837705E-85D2-43D6-9CDA-E6F77570DBBD}" name="Balise NexSIS" totalsRowFunction="custom" totalsRowDxfId="1090">
      <totalsRowFormula>SUBTOTAL(103,Tableau357[Balise NexSIS])</totalsRowFormula>
    </tableColumn>
    <tableColumn id="11" xr3:uid="{957F756D-730B-4641-8748-30510E6525C0}" name="Nouvelle balise" totalsRowFunction="custom" dataDxfId="1089" totalsRowDxfId="1088">
      <totalsRowFormula>SUBTOTAL(103,Tableau357[Nouvelle balise])</totalsRowFormula>
    </tableColumn>
    <tableColumn id="12" xr3:uid="{3169EF9C-BB85-4FFA-B5E7-A3B8B73FC3A2}" name="Nantes - balise" totalsRowFunction="custom" totalsRowDxfId="1087">
      <totalsRowFormula>SUBTOTAL(103,Tableau357[Nantes - balise])</totalsRowFormula>
    </tableColumn>
    <tableColumn id="13" xr3:uid="{E548F095-B313-42ED-B82E-D4F99D2C0A04}" name="Nantes - description" totalsRowFunction="custom" totalsRowDxfId="1086">
      <totalsRowFormula>SUBTOTAL(103,Tableau357[Nantes - description])</totalsRowFormula>
    </tableColumn>
    <tableColumn id="14" xr3:uid="{CC704391-8DDA-45F3-B8AB-AE5DEBD43C11}" name="GT399" totalsRowFunction="custom" totalsRowDxfId="1085">
      <totalsRowFormula>SUBTOTAL(103,Tableau357[GT399])</totalsRowFormula>
    </tableColumn>
    <tableColumn id="15" xr3:uid="{A5BB6FA3-0492-4977-AD3E-CEAAE8366B7A}" name="GT399 description" totalsRowFunction="custom" totalsRowDxfId="1084">
      <totalsRowFormula>SUBTOTAL(103,Tableau357[GT399 description])</totalsRowFormula>
    </tableColumn>
    <tableColumn id="16" xr3:uid="{6BC9EA61-5862-4D25-B98C-EA9E88DF081C}" name="Priorisation" totalsRowFunction="custom" totalsRowDxfId="1083">
      <totalsRowFormula>SUBTOTAL(103,Tableau357[Priorisation])</totalsRowFormula>
    </tableColumn>
    <tableColumn id="17" xr3:uid="{F8CC7813-2529-4AB6-8673-B22D55F47970}" name="Cardinalité" totalsRowFunction="custom" dataDxfId="1082" totalsRowDxfId="1081">
      <totalsRowFormula>SUBTOTAL(103,Tableau357[Cardinalité])</totalsRowFormula>
    </tableColumn>
    <tableColumn id="18" xr3:uid="{F8AA89E9-3720-467E-92C2-F847AE5D62EB}" name="Objet" totalsRowFunction="custom" dataDxfId="1080" totalsRowDxfId="1079">
      <totalsRowFormula>SUBTOTAL(103,Tableau357[Objet])</totalsRowFormula>
    </tableColumn>
    <tableColumn id="19" xr3:uid="{044C8000-1042-455B-8904-0733131290E6}" name="Format (ou type)" totalsRowFunction="custom" dataDxfId="1078" totalsRowDxfId="1077">
      <totalsRowFormula>SUBTOTAL(103,Tableau357[Format (ou type)])</totalsRowFormula>
    </tableColumn>
    <tableColumn id="20" xr3:uid="{4C43F220-1FFF-4D6A-B274-6AC8F1923DC0}" name="Nomenclature/ énumération" totalsRowFunction="custom" dataDxfId="1076" totalsRowDxfId="1075">
      <totalsRowFormula>SUBTOTAL(103,Tableau357[Nomenclature/ énumération])</totalsRowFormula>
    </tableColumn>
    <tableColumn id="21" xr3:uid="{F3647E69-0E89-450A-AF38-B5627E006D73}" name="Détails de format" totalsRowFunction="custom" dataDxfId="1074" totalsRowDxfId="1073">
      <totalsRowFormula>SUBTOTAL(103,Tableau357[Détails de format])</totalsRowFormula>
    </tableColumn>
    <tableColumn id="22" xr3:uid="{BDA6CEC4-51B8-4CFB-B6B6-B7AF21F84DE9}" name="15-18" totalsRowFunction="custom" totalsRowDxfId="1072">
      <totalsRowFormula>SUBTOTAL(103,Tableau357[15-18])</totalsRowFormula>
    </tableColumn>
    <tableColumn id="23" xr3:uid="{A7D9FC89-3D3C-442A-BF60-2B5E8CAB8757}" name="15-15" totalsRowFunction="custom" totalsRowDxfId="1071">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70" totalsRowDxfId="1067" headerRowBorderDxfId="1069" tableBorderDxfId="1068" totalsRowBorderDxfId="1066">
  <autoFilter ref="A8:W14" xr:uid="{E931F4C5-87AC-4B70-ADC3-93962301DA67}"/>
  <tableColumns count="23">
    <tableColumn id="1" xr3:uid="{1E224984-052D-4A13-B622-AE0F71DD159A}" name="ID" totalsRowFunction="custom" dataDxfId="1065" totalsRowDxfId="1064">
      <totalsRowFormula>SUBTOTAL(103, Tableau9[ID])</totalsRowFormula>
    </tableColumn>
    <tableColumn id="2" xr3:uid="{C0689F99-92F2-497E-8FC9-D5C9893BC7E9}" name="Donnée (Niveau 1)" totalsRowFunction="custom" dataDxfId="1063" totalsRowDxfId="1062">
      <totalsRowFormula>SUBTOTAL(103, Tableau9[Donnée (Niveau 1)])</totalsRowFormula>
    </tableColumn>
    <tableColumn id="3" xr3:uid="{415D4766-C4FA-4EA5-814E-1F0F00B07B37}" name="Donnée (Niveau 2)" totalsRowFunction="custom" dataDxfId="1061" totalsRowDxfId="1060">
      <totalsRowFormula>SUBTOTAL(103, Tableau9[Donnée (Niveau 2)])</totalsRowFormula>
    </tableColumn>
    <tableColumn id="4" xr3:uid="{3376F3F3-12CC-4AD9-9955-3EC68C5C3DD9}" name="Donnée (Niveau 3)" totalsRowFunction="custom" dataDxfId="1059" totalsRowDxfId="1058">
      <totalsRowFormula>SUBTOTAL(103, Tableau9[Donnée (Niveau 3)])</totalsRowFormula>
    </tableColumn>
    <tableColumn id="5" xr3:uid="{541A98F6-3A3C-473C-86A3-80321C6E2798}" name="Donnée (Niveau 4)" totalsRowFunction="custom" dataDxfId="1057" totalsRowDxfId="1056">
      <totalsRowFormula>SUBTOTAL(103, Tableau9[Donnée (Niveau 4)])</totalsRowFormula>
    </tableColumn>
    <tableColumn id="6" xr3:uid="{9860160A-69B0-43CC-ACC3-513CC21BBCC9}" name="Donnée (Niveau 5)" totalsRowFunction="custom" dataDxfId="1055" totalsRowDxfId="1054">
      <totalsRowFormula>SUBTOTAL(103, Tableau9[Donnée (Niveau 5)])</totalsRowFormula>
    </tableColumn>
    <tableColumn id="7" xr3:uid="{A283BE6B-5F72-4E28-A1D0-C3CEFC3A3203}" name="Donnée (Niveau 6)" totalsRowFunction="custom" dataDxfId="1053" totalsRowDxfId="1052">
      <totalsRowFormula>SUBTOTAL(103, Tableau9[Donnée (Niveau 6)])</totalsRowFormula>
    </tableColumn>
    <tableColumn id="8" xr3:uid="{19DF1CAC-A34E-4D6F-9152-7E372105A411}" name="Description" totalsRowFunction="custom" totalsRowDxfId="1051">
      <totalsRowFormula>SUBTOTAL(103, Tableau9[Description])</totalsRowFormula>
    </tableColumn>
    <tableColumn id="9" xr3:uid="{19C7F4C5-FBF2-4DDF-8C18-64844C80A068}" name="Exemples" totalsRowFunction="custom" totalsRowDxfId="1050">
      <totalsRowFormula>SUBTOTAL(103, Tableau9[Exemples])</totalsRowFormula>
    </tableColumn>
    <tableColumn id="10" xr3:uid="{25BE0A12-B3F7-4026-80D6-5AED0D62F912}" name="Balise NexSIS" totalsRowFunction="custom" totalsRowDxfId="1049">
      <totalsRowFormula>SUBTOTAL(103, Tableau9[Balise NexSIS])</totalsRowFormula>
    </tableColumn>
    <tableColumn id="11" xr3:uid="{7578B8D2-C435-4424-9B0B-FE7DB8E3AC98}" name="Nouvelle balise" totalsRowFunction="custom" totalsRowDxfId="1048">
      <totalsRowFormula>SUBTOTAL(103, Tableau9[Nouvelle balise])</totalsRowFormula>
    </tableColumn>
    <tableColumn id="12" xr3:uid="{BED9B1DE-1D7A-44E1-B55A-77D8F2867832}" name="Nantes - balise" totalsRowFunction="custom" totalsRowDxfId="1047">
      <totalsRowFormula>SUBTOTAL(103, Tableau9[Nantes - balise])</totalsRowFormula>
    </tableColumn>
    <tableColumn id="13" xr3:uid="{0A269333-965B-47E6-A39A-3828EC8525D7}" name="Nantes - description" totalsRowFunction="custom" totalsRowDxfId="1046">
      <totalsRowFormula>SUBTOTAL(103, Tableau9[Nantes - description])</totalsRowFormula>
    </tableColumn>
    <tableColumn id="14" xr3:uid="{9551F7F9-F22B-4AE0-8C95-D6D0EABBF631}" name="GT399" totalsRowFunction="custom" totalsRowDxfId="1045">
      <totalsRowFormula>SUBTOTAL(103, Tableau9[GT399])</totalsRowFormula>
    </tableColumn>
    <tableColumn id="15" xr3:uid="{B250F388-C8B6-4941-A85E-C23834348517}" name="GT399 description" totalsRowFunction="custom" totalsRowDxfId="1044">
      <totalsRowFormula>SUBTOTAL(103, Tableau9[GT399 description])</totalsRowFormula>
    </tableColumn>
    <tableColumn id="16" xr3:uid="{A477B070-59A8-4A28-9E4D-9B4503B0FCDC}" name="Priorisation" totalsRowFunction="custom" totalsRowDxfId="1043">
      <totalsRowFormula>SUBTOTAL(103, Tableau9[Priorisation])</totalsRowFormula>
    </tableColumn>
    <tableColumn id="17" xr3:uid="{8D44E1CE-FB68-4E9B-AE44-0ADF0DFE048B}" name="Cardinalité" totalsRowFunction="custom" dataDxfId="1042" totalsRowDxfId="1041">
      <totalsRowFormula>SUBTOTAL(103, Tableau9[Cardinalité])</totalsRowFormula>
    </tableColumn>
    <tableColumn id="18" xr3:uid="{F5551B1C-1DCC-4580-B858-E095724B74EC}" name="Objet" totalsRowFunction="custom" totalsRowDxfId="1040">
      <totalsRowFormula>SUBTOTAL(103, Tableau9[Objet])</totalsRowFormula>
    </tableColumn>
    <tableColumn id="19" xr3:uid="{836B344A-EF05-48E1-9A56-678F7B1B5ECF}" name="Format (ou type)" totalsRowFunction="custom" totalsRowDxfId="1039">
      <totalsRowFormula>SUBTOTAL(103, Tableau9[Format (ou type)])</totalsRowFormula>
    </tableColumn>
    <tableColumn id="20" xr3:uid="{622F58D5-8FA2-4261-957A-F5060FF0501F}" name="Nomenclature/ énumération" totalsRowFunction="custom" totalsRowDxfId="1038">
      <totalsRowFormula>SUBTOTAL(103, Tableau9[Nomenclature/ énumération])</totalsRowFormula>
    </tableColumn>
    <tableColumn id="21" xr3:uid="{EE4A67A2-A8BB-40C5-B66B-2C677A555E0D}" name="Détails de format" totalsRowFunction="custom" totalsRowDxfId="1037">
      <totalsRowFormula>SUBTOTAL(103, Tableau9[Détails de format])</totalsRowFormula>
    </tableColumn>
    <tableColumn id="22" xr3:uid="{74252E4D-4A09-4C3D-A70C-71232233BE99}" name="15-18" totalsRowFunction="custom" totalsRowDxfId="1036">
      <totalsRowFormula>SUBTOTAL(103, Tableau9[15-18])</totalsRowFormula>
    </tableColumn>
    <tableColumn id="23" xr3:uid="{9A825B74-72E7-4083-95A6-ADAB0B83FA51}" name="15-15" totalsRowFunction="custom" totalsRowDxfId="1035">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34" headerRowBorderDxfId="1033" tableBorderDxfId="1032">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31">
      <totalsRowFormula>SUBTOTAL(103,Tableau911[Nantes - balise])</totalsRowFormula>
    </tableColumn>
    <tableColumn id="24" xr3:uid="{B812F9CB-695C-4233-9210-247EE7E30D5C}" name="Nantes - description" totalsRowFunction="custom" dataDxfId="1030">
      <totalsRowFormula>SUBTOTAL(103,Tableau911[Nantes - description])</totalsRowFormula>
    </tableColumn>
    <tableColumn id="23" xr3:uid="{369A7FC9-8210-45F8-B7CE-7CA66D94704C}" name="GT399" totalsRowFunction="custom" dataDxfId="1029">
      <totalsRowFormula>SUBTOTAL(103,Tableau911[GT399])</totalsRowFormula>
    </tableColumn>
    <tableColumn id="22" xr3:uid="{CC0C4430-85CE-4749-B0EF-01F38758D213}" name="GT399 description" totalsRowFunction="custom" dataDxfId="1028">
      <totalsRowFormula>SUBTOTAL(103,Tableau911[GT399 description])</totalsRowFormula>
    </tableColumn>
    <tableColumn id="21" xr3:uid="{C8812723-9205-4252-A00F-7EA4ABD87E9F}" name="Priorisation" totalsRowFunction="custom" dataDxfId="1027">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26" headerRowBorderDxfId="1025" tableBorderDxfId="1024">
  <autoFilter ref="A8:W11" xr:uid="{4F62EADF-21E3-48F1-8B6F-5A3984C01C34}"/>
  <tableColumns count="23">
    <tableColumn id="1" xr3:uid="{B6643D7A-4C2D-4D5B-82CD-9FB6A5509A72}" name="ID" totalsRowFunction="count"/>
    <tableColumn id="2" xr3:uid="{D8AD65B6-1FCA-4B50-9A1E-843B91A13A63}" name="Donnée (Niveau 1)" totalsRowFunction="custom" dataDxfId="1023">
      <totalsRowFormula>SUBTOTAL(103,Tableau12[Donnée (Niveau 1)])</totalsRowFormula>
    </tableColumn>
    <tableColumn id="3" xr3:uid="{C51845AD-B914-429D-B634-E93F9EB2C6E2}" name="Donnée (Niveau 2)" totalsRowFunction="custom" dataDxfId="1022">
      <totalsRowFormula>SUBTOTAL(103,Tableau12[Donnée (Niveau 2)])</totalsRowFormula>
    </tableColumn>
    <tableColumn id="4" xr3:uid="{708D3FF7-D497-49D4-A121-91CEB536EDC0}" name="Donnée (Niveau 3)" totalsRowFunction="custom" dataDxfId="1021">
      <totalsRowFormula>SUBTOTAL(103,Tableau12[Donnée (Niveau 3)])</totalsRowFormula>
    </tableColumn>
    <tableColumn id="5" xr3:uid="{36BBF4F3-B871-4924-B1DF-09F52BEC9A84}" name="Donnée (Niveau 4)" totalsRowFunction="custom" dataDxfId="1020">
      <totalsRowFormula>SUBTOTAL(103,Tableau12[Donnée (Niveau 4)])</totalsRowFormula>
    </tableColumn>
    <tableColumn id="6" xr3:uid="{912708D6-C037-4264-88D3-7DEB49F9D269}" name="Donnée (Niveau 5)" totalsRowFunction="custom" dataDxfId="1019">
      <totalsRowFormula>SUBTOTAL(103,Tableau12[Donnée (Niveau 5)])</totalsRowFormula>
    </tableColumn>
    <tableColumn id="7" xr3:uid="{AEB42A44-4C97-42F7-968F-F3445075B977}" name="Donnée (Niveau 6)" totalsRowFunction="custom" dataDxfId="1018">
      <totalsRowFormula>SUBTOTAL(103,Tableau12[Donnée (Niveau 6)])</totalsRowFormula>
    </tableColumn>
    <tableColumn id="8" xr3:uid="{05104B7E-48BC-48C5-B4C9-B0719BA33344}" name="Description" totalsRowFunction="custom" dataDxfId="1017">
      <totalsRowFormula>SUBTOTAL(103,Tableau12[Description])</totalsRowFormula>
    </tableColumn>
    <tableColumn id="9" xr3:uid="{614AAED4-0FFF-4312-9849-5269BBACA5F4}" name="Exemples" totalsRowFunction="custom" dataDxfId="1016">
      <totalsRowFormula>SUBTOTAL(103,Tableau12[Exemples])</totalsRowFormula>
    </tableColumn>
    <tableColumn id="24" xr3:uid="{E4AE869A-0CB6-491F-A644-3F5631849EE2}" name="Balise NexSIS" totalsRowFunction="custom" dataDxfId="1015">
      <totalsRowFormula>SUBTOTAL(103,Tableau12[Balise NexSIS])</totalsRowFormula>
    </tableColumn>
    <tableColumn id="10" xr3:uid="{591036EA-D7D7-4CDB-9E72-F34570B08579}" name="Nouvelle balise" totalsRowFunction="custom" dataDxfId="1014">
      <totalsRowFormula>SUBTOTAL(103,Tableau12[Nouvelle balise])</totalsRowFormula>
    </tableColumn>
    <tableColumn id="23" xr3:uid="{17E8B19F-5463-4A93-9375-F25F24920A06}" name="Nantes - balise" totalsRowFunction="custom" dataDxfId="1013">
      <totalsRowFormula>SUBTOTAL(103,Tableau12[Nantes - balise])</totalsRowFormula>
    </tableColumn>
    <tableColumn id="22" xr3:uid="{752C5DB9-CA47-4947-BC51-EA0AB6CAF178}" name="Nantes - description" totalsRowFunction="custom" dataDxfId="1012">
      <totalsRowFormula>SUBTOTAL(103,Tableau12[Nantes - description])</totalsRowFormula>
    </tableColumn>
    <tableColumn id="21" xr3:uid="{3086C8B1-9331-471D-85E4-DFE9ECD0778B}" name="GT399" totalsRowFunction="custom" dataDxfId="1011">
      <totalsRowFormula>SUBTOTAL(103,Tableau12[GT399])</totalsRowFormula>
    </tableColumn>
    <tableColumn id="20" xr3:uid="{7161B64A-7444-47C0-A0EB-FBE31CB32883}" name="GT399 description" totalsRowFunction="custom" dataDxfId="1010">
      <totalsRowFormula>SUBTOTAL(103,Tableau12[GT399 description])</totalsRowFormula>
    </tableColumn>
    <tableColumn id="19" xr3:uid="{7B7F428D-98DE-48C1-B4C7-1B8FEF343340}" name="Priorisation" totalsRowFunction="custom" dataDxfId="1009">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Q93" dT="2024-07-01T12:57:16.80" personId="{E9A6DF60-F9B3-4BD0-BB8A-DE1D37E26830}" id="{BBB5A46B-C5F8-418D-A46D-4CD3C7BA11B1}">
    <text>Voir pour passe en 1.. N ? Pour gérer si plusieurs numéro de téléphone et s'il y a un tel + un mail (SI-CAP)</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2" dT="2024-06-26T15:08:22.64" personId="{D6952652-30E5-479A-9FFE-AD0BC8CBB562}" id="{B6052CF4-31B2-42CA-A477-580F46F4CDB6}">
    <text>NOMENCLATURE : TBD</text>
  </threadedComment>
  <threadedComment ref="U53" dT="2024-06-26T15:08:26.45" personId="{D6952652-30E5-479A-9FFE-AD0BC8CBB562}" id="{6533153D-D1CF-4709-ACD4-DF00DD64857E}">
    <text>NOMENCLATURE : TBD</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U63" dT="2024-06-26T15:08:38.02" personId="{D6952652-30E5-479A-9FFE-AD0BC8CBB562}" id="{63B3099B-A4CF-4BA7-9481-E0169EF14FC8}">
    <text>NOMENCLATURE : SI SAMU-NOMENC_DEVENIR_PAT</text>
  </threadedComment>
  <threadedComment ref="H66" dT="2024-03-27T14:38:41.61" personId="{D6952652-30E5-479A-9FFE-AD0BC8CBB562}" id="{91C7B266-0E0A-4462-A600-2FC08026D2AA}">
    <text>Pas de nomenclature dispo dans l'Excel partagé</text>
  </threadedComment>
  <threadedComment ref="U66" dT="2024-06-26T15:09:18.10" personId="{D6952652-30E5-479A-9FFE-AD0BC8CBB562}" id="{8206532D-FD3D-4673-8249-DF06EA04A8C5}">
    <text>NOMENCLATURE : TBD</text>
  </threadedComment>
  <threadedComment ref="U67" dT="2024-06-26T15:09:22.69" personId="{D6952652-30E5-479A-9FFE-AD0BC8CBB562}" id="{19827C95-BDF2-4B80-8428-C6F43454D705}">
    <text>NOMENCLATURE : TBD</text>
  </threadedComment>
  <threadedComment ref="D72" dT="2024-03-26T17:03:39.38" personId="{D6952652-30E5-479A-9FFE-AD0BC8CBB562}" id="{B49C2831-535E-4572-A161-4566AA17433A}">
    <text>Obligatoire si transport du patient vers une destination, facultatif si aucun transport</text>
  </threadedComment>
  <threadedComment ref="U72" dT="2024-06-26T15:09:42.75" personId="{D6952652-30E5-479A-9FFE-AD0BC8CBB562}" id="{C603E3B6-B536-4A6C-83B5-CED1B2AA960F}">
    <text>NOMENCLATURE : SI SAMU-TYPE_MOYEN</text>
  </threadedComment>
  <threadedComment ref="U73" dT="2024-06-26T15:09:54.60" personId="{D6952652-30E5-479A-9FFE-AD0BC8CBB562}" id="{AD69C5A2-53A5-45D3-BBCF-64FEB40BEEE9}">
    <text>NOMENCLATURE : CISU-TYPE_VECTEUR</text>
  </threadedComment>
  <threadedComment ref="U74"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802"/>
      <c r="K1" s="802"/>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802"/>
      <c r="L1" s="802"/>
      <c r="M1" s="802"/>
      <c r="N1" s="802"/>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802"/>
      <c r="L1" s="802"/>
      <c r="M1" s="802"/>
      <c r="N1" s="80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802"/>
      <c r="L1" s="802"/>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803" t="s">
        <v>726</v>
      </c>
      <c r="C2" s="80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808" t="s">
        <v>742</v>
      </c>
      <c r="B1" s="809"/>
      <c r="C1" s="809"/>
      <c r="D1" s="809"/>
      <c r="E1" s="809"/>
      <c r="F1" s="809"/>
      <c r="G1" s="809"/>
      <c r="H1" s="81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06" t="s">
        <v>753</v>
      </c>
      <c r="G12" s="806"/>
      <c r="H12" s="806"/>
      <c r="I12" s="203"/>
      <c r="J12" s="203"/>
      <c r="R12" s="196"/>
      <c r="S12" s="196"/>
      <c r="T12" s="196"/>
    </row>
    <row r="13" spans="1:20" ht="14.25" customHeight="1">
      <c r="B13" s="204" t="s">
        <v>754</v>
      </c>
      <c r="C13" s="204"/>
      <c r="D13" s="204"/>
      <c r="E13" s="204"/>
      <c r="F13" s="806" t="s">
        <v>755</v>
      </c>
      <c r="G13" s="806"/>
      <c r="H13" s="806"/>
      <c r="I13" s="204"/>
      <c r="J13" s="204"/>
      <c r="K13" s="204"/>
      <c r="L13" s="204"/>
      <c r="M13" s="204"/>
      <c r="N13" s="204"/>
      <c r="R13" s="196"/>
      <c r="S13" s="196"/>
      <c r="T13" s="196"/>
    </row>
    <row r="14" spans="1:20" ht="14.25" customHeight="1">
      <c r="B14" s="204" t="s">
        <v>756</v>
      </c>
      <c r="C14" s="204"/>
      <c r="D14" s="204"/>
      <c r="E14" s="204"/>
      <c r="F14" s="806" t="s">
        <v>755</v>
      </c>
      <c r="G14" s="806"/>
      <c r="H14" s="806"/>
      <c r="I14" s="204"/>
      <c r="J14" s="204"/>
      <c r="R14" s="196"/>
      <c r="S14" s="196"/>
      <c r="T14" s="196"/>
    </row>
    <row r="15" spans="1:20">
      <c r="B15" s="203" t="s">
        <v>757</v>
      </c>
      <c r="C15" s="203"/>
      <c r="D15" s="203"/>
      <c r="E15" s="203"/>
      <c r="F15" s="806" t="s">
        <v>755</v>
      </c>
      <c r="G15" s="806"/>
      <c r="H15" s="806"/>
      <c r="I15" s="203"/>
      <c r="J15" s="203"/>
      <c r="R15" s="196"/>
      <c r="S15" s="196"/>
      <c r="T15" s="196"/>
    </row>
    <row r="16" spans="1:20">
      <c r="B16" s="805"/>
      <c r="C16" s="805"/>
      <c r="D16" s="805"/>
      <c r="E16" s="805"/>
      <c r="F16" s="805"/>
      <c r="G16" s="805"/>
      <c r="H16" s="805"/>
      <c r="I16" s="805"/>
      <c r="J16" s="805"/>
      <c r="K16" s="805"/>
      <c r="L16" s="805"/>
      <c r="M16" s="805"/>
      <c r="N16" s="805"/>
      <c r="O16" s="805"/>
      <c r="P16" s="805"/>
      <c r="Q16" s="805"/>
    </row>
    <row r="17" spans="1:17" ht="15" thickBot="1">
      <c r="B17" s="805"/>
      <c r="C17" s="805"/>
      <c r="D17" s="805"/>
      <c r="E17" s="805"/>
      <c r="F17" s="805"/>
      <c r="G17" s="805"/>
      <c r="H17" s="805"/>
      <c r="I17" s="805"/>
      <c r="J17" s="805"/>
      <c r="K17" s="805"/>
      <c r="L17" s="805"/>
      <c r="M17" s="805"/>
      <c r="N17" s="805"/>
      <c r="O17" s="805"/>
      <c r="P17" s="805"/>
      <c r="Q17" s="805"/>
    </row>
    <row r="18" spans="1:17" ht="102.75" customHeight="1" thickBot="1">
      <c r="A18" s="811" t="s">
        <v>758</v>
      </c>
      <c r="B18" s="812"/>
      <c r="C18" s="812"/>
      <c r="D18" s="812"/>
      <c r="E18" s="812"/>
      <c r="F18" s="812"/>
      <c r="G18" s="812"/>
      <c r="H18" s="81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05"/>
      <c r="C20" s="805"/>
      <c r="D20" s="805"/>
      <c r="E20" s="805"/>
      <c r="F20" s="805"/>
      <c r="G20" s="805"/>
      <c r="H20" s="805"/>
      <c r="I20" s="805"/>
      <c r="J20" s="805"/>
      <c r="K20" s="805"/>
      <c r="L20" s="805"/>
      <c r="M20" s="805"/>
      <c r="N20" s="805"/>
      <c r="O20" s="805"/>
      <c r="P20" s="805"/>
      <c r="Q20" s="805"/>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815" t="s">
        <v>791</v>
      </c>
      <c r="B30" s="814" t="s">
        <v>792</v>
      </c>
      <c r="C30" s="814" t="s">
        <v>774</v>
      </c>
      <c r="D30" s="814" t="s">
        <v>774</v>
      </c>
      <c r="E30" s="814" t="s">
        <v>770</v>
      </c>
      <c r="F30" s="206" t="s">
        <v>793</v>
      </c>
      <c r="G30" s="807" t="s">
        <v>794</v>
      </c>
      <c r="H30" s="206" t="s">
        <v>795</v>
      </c>
    </row>
    <row r="31" spans="1:17" ht="120">
      <c r="A31" s="815"/>
      <c r="B31" s="814"/>
      <c r="C31" s="814"/>
      <c r="D31" s="814"/>
      <c r="E31" s="814"/>
      <c r="F31" s="209" t="s">
        <v>796</v>
      </c>
      <c r="G31" s="807"/>
      <c r="H31" s="206"/>
    </row>
    <row r="32" spans="1:17" ht="90">
      <c r="A32" s="208" t="s">
        <v>797</v>
      </c>
      <c r="B32" s="207" t="s">
        <v>798</v>
      </c>
      <c r="C32" s="207" t="s">
        <v>774</v>
      </c>
      <c r="D32" s="207" t="s">
        <v>774</v>
      </c>
      <c r="E32" s="207" t="s">
        <v>770</v>
      </c>
      <c r="F32" s="209" t="s">
        <v>799</v>
      </c>
      <c r="G32" s="209" t="s">
        <v>783</v>
      </c>
      <c r="H32" s="206" t="s">
        <v>800</v>
      </c>
    </row>
    <row r="33" spans="1:8" ht="30">
      <c r="A33" s="815" t="s">
        <v>801</v>
      </c>
      <c r="B33" s="814" t="s">
        <v>802</v>
      </c>
      <c r="C33" s="814" t="s">
        <v>774</v>
      </c>
      <c r="D33" s="814" t="s">
        <v>774</v>
      </c>
      <c r="E33" s="814" t="s">
        <v>770</v>
      </c>
      <c r="F33" s="209" t="s">
        <v>803</v>
      </c>
      <c r="G33" s="807" t="s">
        <v>783</v>
      </c>
      <c r="H33" s="206" t="s">
        <v>804</v>
      </c>
    </row>
    <row r="34" spans="1:8" ht="240">
      <c r="A34" s="815"/>
      <c r="B34" s="814"/>
      <c r="C34" s="814"/>
      <c r="D34" s="814"/>
      <c r="E34" s="814"/>
      <c r="F34" s="209" t="s">
        <v>805</v>
      </c>
      <c r="G34" s="807"/>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816" t="s">
        <v>815</v>
      </c>
      <c r="J1" s="816"/>
      <c r="K1" s="816"/>
      <c r="L1" s="816"/>
      <c r="Q1" s="817" t="s">
        <v>816</v>
      </c>
      <c r="R1" s="817"/>
      <c r="S1" s="96" t="s">
        <v>817</v>
      </c>
      <c r="AC1" s="96"/>
      <c r="AE1" s="128"/>
      <c r="ALY1"/>
    </row>
    <row r="2" spans="1:1016" ht="16" customHeight="1">
      <c r="C2" s="141" t="s">
        <v>818</v>
      </c>
      <c r="D2" s="152" t="s">
        <v>819</v>
      </c>
      <c r="E2" s="157">
        <f>createCase8[[#Totals],[NexSIS]] / createCase8[[#Totals],[ID]]</f>
        <v>0.83333333333333337</v>
      </c>
      <c r="G2" s="128"/>
      <c r="H2" s="227"/>
      <c r="I2" s="816"/>
      <c r="J2" s="816"/>
      <c r="K2" s="816"/>
      <c r="L2" s="81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818" t="s">
        <v>828</v>
      </c>
      <c r="O7" s="818"/>
      <c r="P7" s="818"/>
      <c r="Q7" s="818"/>
      <c r="W7" s="819" t="s">
        <v>829</v>
      </c>
      <c r="X7" s="819"/>
      <c r="AC7" s="818" t="s">
        <v>830</v>
      </c>
      <c r="AD7" s="81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4" type="noConversion"/>
  <conditionalFormatting sqref="A22:F23 A43:F883">
    <cfRule type="expression" dxfId="1008" priority="40">
      <formula>$AB22=1</formula>
    </cfRule>
    <cfRule type="expression" dxfId="1007" priority="38">
      <formula>AND($AD22=1,$AB22=1)</formula>
    </cfRule>
    <cfRule type="expression" dxfId="1006" priority="39">
      <formula>$AD22=1</formula>
    </cfRule>
    <cfRule type="expression" dxfId="1005" priority="37">
      <formula>OR($AD22="X",$AB22="X")</formula>
    </cfRule>
  </conditionalFormatting>
  <conditionalFormatting sqref="A9:G20">
    <cfRule type="expression" dxfId="1004" priority="641">
      <formula>OR(#REF!="X",$AD9="X")</formula>
    </cfRule>
    <cfRule type="expression" dxfId="1003" priority="642">
      <formula>AND(#REF!=1,$AD9=1)</formula>
    </cfRule>
    <cfRule type="expression" dxfId="1002" priority="643">
      <formula>#REF!=1</formula>
    </cfRule>
    <cfRule type="expression" dxfId="1001" priority="644">
      <formula>$AD9=1</formula>
    </cfRule>
  </conditionalFormatting>
  <conditionalFormatting sqref="C9:C20">
    <cfRule type="expression" dxfId="1000" priority="1">
      <formula>AND($T9="X",$B9&lt;&gt;"")</formula>
    </cfRule>
  </conditionalFormatting>
  <conditionalFormatting sqref="C17:C19">
    <cfRule type="expression" dxfId="999" priority="2">
      <formula>AND($T17="X",OR($B17&lt;&gt;"",$C17&lt;&gt;""))</formula>
    </cfRule>
  </conditionalFormatting>
  <conditionalFormatting sqref="D9:D20">
    <cfRule type="expression" dxfId="998" priority="11">
      <formula>AND($T9="X",OR($B9&lt;&gt;"",$C9&lt;&gt;""))</formula>
    </cfRule>
  </conditionalFormatting>
  <conditionalFormatting sqref="D18:D19">
    <cfRule type="expression" dxfId="99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96" priority="12">
      <formula>AND($T9="X",OR($B9&lt;&gt;"",$C9&lt;&gt;"",$D9&lt;&gt;""))</formula>
    </cfRule>
  </conditionalFormatting>
  <conditionalFormatting sqref="F9:F20">
    <cfRule type="expression" dxfId="995" priority="13">
      <formula>AND($T9="X",OR($B9&lt;&gt;"",$C9&lt;&gt;"",$D9&lt;&gt;"",$E9&lt;&gt;""))</formula>
    </cfRule>
  </conditionalFormatting>
  <conditionalFormatting sqref="G9:G20">
    <cfRule type="expression" dxfId="994" priority="14">
      <formula>AND($T9="X",OR($B9&lt;&gt;"",$C9&lt;&gt;"",$D9&lt;&gt;"",$E9&lt;&gt;"",$F9&lt;&gt;""))</formula>
    </cfRule>
  </conditionalFormatting>
  <conditionalFormatting sqref="H22:H23 H43:H883">
    <cfRule type="expression" dxfId="993" priority="36">
      <formula>$S22="X"</formula>
    </cfRule>
  </conditionalFormatting>
  <conditionalFormatting sqref="I9:I20">
    <cfRule type="expression" dxfId="992" priority="16">
      <formula>$T9="X"</formula>
    </cfRule>
  </conditionalFormatting>
  <conditionalFormatting sqref="S9:S20">
    <cfRule type="cellIs" dxfId="991" priority="8" operator="equal">
      <formula>"0..n"</formula>
    </cfRule>
    <cfRule type="cellIs" dxfId="990" priority="7" operator="equal">
      <formula>"1..1"</formula>
    </cfRule>
    <cfRule type="cellIs" dxfId="98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816" t="s">
        <v>911</v>
      </c>
      <c r="I1" s="816"/>
      <c r="J1" s="816"/>
      <c r="O1" s="817" t="s">
        <v>816</v>
      </c>
      <c r="P1" s="817"/>
      <c r="AC1" s="96"/>
      <c r="AE1"/>
      <c r="AF1" s="128"/>
      <c r="ALZ1"/>
    </row>
    <row r="2" spans="1:1017" ht="13.5" customHeight="1">
      <c r="C2" s="141" t="s">
        <v>818</v>
      </c>
      <c r="D2" s="284"/>
      <c r="E2" s="152" t="s">
        <v>819</v>
      </c>
      <c r="F2" s="157">
        <f>createCase3[[#Totals],[NexSIS]] / createCase3[[#Totals],[ID]]</f>
        <v>0.83333333333333337</v>
      </c>
      <c r="G2" s="128"/>
      <c r="H2" s="816"/>
      <c r="I2" s="816"/>
      <c r="J2" s="81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818" t="s">
        <v>828</v>
      </c>
      <c r="M7" s="818"/>
      <c r="N7" s="818"/>
      <c r="O7" s="818"/>
      <c r="V7" s="819" t="s">
        <v>829</v>
      </c>
      <c r="W7" s="819"/>
      <c r="AC7" s="818" t="s">
        <v>830</v>
      </c>
      <c r="AD7" s="818"/>
      <c r="AE7"/>
      <c r="AF7" s="128"/>
      <c r="ALZ7"/>
    </row>
    <row r="8" spans="1:1017" s="238" customFormat="1" ht="28"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88" priority="81">
      <formula>$AB16=1</formula>
    </cfRule>
    <cfRule type="expression" dxfId="987" priority="80">
      <formula>$AD16=1</formula>
    </cfRule>
    <cfRule type="expression" dxfId="986" priority="79">
      <formula>AND($AD16=1,$AB16=1)</formula>
    </cfRule>
    <cfRule type="expression" dxfId="985" priority="78">
      <formula>OR($AD16="X",$AB16="X")</formula>
    </cfRule>
  </conditionalFormatting>
  <conditionalFormatting sqref="A9:G14">
    <cfRule type="expression" dxfId="984" priority="25">
      <formula>AND($AD9=1,$AC9=1)</formula>
    </cfRule>
    <cfRule type="expression" dxfId="983" priority="27">
      <formula>$AC9=1</formula>
    </cfRule>
    <cfRule type="expression" dxfId="982" priority="26">
      <formula>$AD9=1</formula>
    </cfRule>
    <cfRule type="expression" dxfId="981" priority="28">
      <formula>AND(NOT(ISBLANK($W9)),ISBLANK($AC9),ISBLANK($AD9))</formula>
    </cfRule>
    <cfRule type="expression" dxfId="980" priority="23">
      <formula>OR($AD9="X",$AC9="X")</formula>
    </cfRule>
  </conditionalFormatting>
  <conditionalFormatting sqref="C9:C14">
    <cfRule type="expression" dxfId="979" priority="22">
      <formula>AND($R9="X",$B9&lt;&gt;"")</formula>
    </cfRule>
  </conditionalFormatting>
  <conditionalFormatting sqref="D9:D14">
    <cfRule type="expression" dxfId="978" priority="24">
      <formula>AND($R9="X",OR($B9&lt;&gt;"",$C9&lt;&gt;""))</formula>
    </cfRule>
  </conditionalFormatting>
  <conditionalFormatting sqref="E9:E14">
    <cfRule type="expression" dxfId="97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76" priority="20">
      <formula>AND($R9="X",OR($B9&lt;&gt;"",$C9&lt;&gt;"",$D9&lt;&gt;"",$E9&lt;&gt;""))</formula>
    </cfRule>
  </conditionalFormatting>
  <conditionalFormatting sqref="G9:G14">
    <cfRule type="expression" dxfId="975" priority="21">
      <formula>AND($R9="X",OR($B9&lt;&gt;"",$C9&lt;&gt;"",$D9&lt;&gt;"",$E9&lt;&gt;"",$F9&lt;&gt;""))</formula>
    </cfRule>
  </conditionalFormatting>
  <conditionalFormatting sqref="H16:H17 H37:H877">
    <cfRule type="expression" dxfId="974" priority="77">
      <formula>$Q16="X"</formula>
    </cfRule>
  </conditionalFormatting>
  <conditionalFormatting sqref="I9:I14">
    <cfRule type="expression" dxfId="973" priority="18">
      <formula>$R9="X"</formula>
    </cfRule>
  </conditionalFormatting>
  <conditionalFormatting sqref="Q9:Q14">
    <cfRule type="cellIs" dxfId="972" priority="4" operator="equal">
      <formula>"0..1"</formula>
    </cfRule>
    <cfRule type="cellIs" dxfId="971" priority="3" operator="equal">
      <formula>"0..n"</formula>
    </cfRule>
    <cfRule type="cellIs" dxfId="970"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816" t="s">
        <v>911</v>
      </c>
      <c r="I1" s="816"/>
      <c r="J1" s="816"/>
      <c r="O1" s="817" t="s">
        <v>816</v>
      </c>
      <c r="P1" s="817"/>
      <c r="AC1" s="96"/>
      <c r="AE1"/>
      <c r="AF1" s="128"/>
      <c r="ALZ1"/>
    </row>
    <row r="2" spans="1:1014" ht="13.5" customHeight="1">
      <c r="C2" s="555" t="s">
        <v>944</v>
      </c>
      <c r="D2" s="284"/>
      <c r="E2" s="152"/>
      <c r="F2" s="157">
        <f>createCase142[[#Totals],[NexSIS]] / createCase142[[#Totals],[ID]]</f>
        <v>0.47727272727272729</v>
      </c>
      <c r="G2" s="128"/>
      <c r="H2" s="816"/>
      <c r="I2" s="816"/>
      <c r="J2" s="816"/>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18" t="s">
        <v>828</v>
      </c>
      <c r="M7" s="818"/>
      <c r="N7" s="818"/>
      <c r="O7" s="818"/>
      <c r="AC7" s="818" t="s">
        <v>830</v>
      </c>
      <c r="AD7" s="818"/>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820" t="s">
        <v>829</v>
      </c>
      <c r="W9" s="820"/>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820"/>
      <c r="W10" s="820"/>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3"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3"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3"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3"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3"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3"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3"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3"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3"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3"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3"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3"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9" priority="266">
      <formula>$AC13=1</formula>
    </cfRule>
  </conditionalFormatting>
  <conditionalFormatting sqref="A193:F194 A214:F1054">
    <cfRule type="expression" dxfId="968" priority="260">
      <formula>AND($AD193=1,$AB193=1)</formula>
    </cfRule>
    <cfRule type="expression" dxfId="967" priority="262">
      <formula>$AB193=1</formula>
    </cfRule>
    <cfRule type="expression" dxfId="966" priority="261">
      <formula>$AD193=1</formula>
    </cfRule>
    <cfRule type="expression" dxfId="965" priority="259">
      <formula>OR($AD193="X",$AB193="X")</formula>
    </cfRule>
  </conditionalFormatting>
  <conditionalFormatting sqref="A12:G12">
    <cfRule type="expression" dxfId="964" priority="51">
      <formula>$AC12=1</formula>
    </cfRule>
    <cfRule type="expression" dxfId="963" priority="52">
      <formula>AND(NOT(ISBLANK($W12)),ISBLANK($AC12),ISBLANK($AD12))</formula>
    </cfRule>
    <cfRule type="expression" dxfId="962" priority="49">
      <formula>AND($AD12=1,$AC12=1)</formula>
    </cfRule>
    <cfRule type="expression" dxfId="961" priority="48">
      <formula>OR($AD12="X",$AC12="X")</formula>
    </cfRule>
    <cfRule type="expression" dxfId="960"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5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7" priority="264">
      <formula>AND($AD13=1,$AC13=1)</formula>
    </cfRule>
  </conditionalFormatting>
  <conditionalFormatting sqref="B121:B124">
    <cfRule type="expression" dxfId="956" priority="246">
      <formula>AND($R121="X",#REF!&lt;&gt;"")</formula>
    </cfRule>
  </conditionalFormatting>
  <conditionalFormatting sqref="B165 B167:B172">
    <cfRule type="expression" dxfId="955" priority="279">
      <formula>AND($R165="X",#REF!&lt;&gt;"")</formula>
    </cfRule>
  </conditionalFormatting>
  <conditionalFormatting sqref="B140:C154 B155:G165 B173:G191 A166:G166 B32:G40 E140:G153 D167:G167 D41:D43 D154:G154 A13:A165 B41:C41 F42:G43 B167:C172 A167:A191 F168:G172">
    <cfRule type="expression" dxfId="954" priority="176">
      <formula>OR($AD13="X",$AC13="X")</formula>
    </cfRule>
  </conditionalFormatting>
  <conditionalFormatting sqref="B41:D41 D129:D138 E139">
    <cfRule type="expression" dxfId="953" priority="241">
      <formula>$AD41=1</formula>
    </cfRule>
  </conditionalFormatting>
  <conditionalFormatting sqref="B13:G30 B31:C31 D129:D138 E139 E31:G31">
    <cfRule type="expression" dxfId="952" priority="239">
      <formula>OR($AD13="X",$AC13="X")</formula>
    </cfRule>
  </conditionalFormatting>
  <conditionalFormatting sqref="B44:G128 E129:G132 E135:G139 F133:G134 B129:C139 B42:B43">
    <cfRule type="expression" dxfId="951" priority="263">
      <formula>OR($AD42="X",$AC42="X")</formula>
    </cfRule>
  </conditionalFormatting>
  <conditionalFormatting sqref="B44:G128">
    <cfRule type="expression" dxfId="950" priority="245">
      <formula>$AD44=1</formula>
    </cfRule>
    <cfRule type="expression" dxfId="949" priority="244">
      <formula>AND($AD44=1,$AC44=1)</formula>
    </cfRule>
  </conditionalFormatting>
  <conditionalFormatting sqref="B140:G140">
    <cfRule type="expression" dxfId="948" priority="182">
      <formula>AND(NOT(ISBLANK($W140)),ISBLANK($AC140),ISBLANK($AD140))</formula>
    </cfRule>
  </conditionalFormatting>
  <conditionalFormatting sqref="C12">
    <cfRule type="expression" dxfId="947" priority="47">
      <formula>AND($R12="X",$B12&lt;&gt;"")</formula>
    </cfRule>
  </conditionalFormatting>
  <conditionalFormatting sqref="C19">
    <cfRule type="expression" dxfId="946" priority="1166">
      <formula>AND($R19="X",OR($B19&lt;&gt;"",#REF!&lt;&gt;""))</formula>
    </cfRule>
  </conditionalFormatting>
  <conditionalFormatting sqref="C41 D41:D43">
    <cfRule type="expression" dxfId="945" priority="284">
      <formula>AND($R41="X",OR($B41&lt;&gt;"",#REF!&lt;&gt;""))</formula>
    </cfRule>
  </conditionalFormatting>
  <conditionalFormatting sqref="C42:C43">
    <cfRule type="expression" dxfId="944" priority="67">
      <formula>AND($R42="X",OR(#REF!&lt;&gt;"",$B42&lt;&gt;""))</formula>
    </cfRule>
    <cfRule type="expression" dxfId="943" priority="68">
      <formula>OR($AD42="X",$AC42="X")</formula>
    </cfRule>
    <cfRule type="expression" dxfId="942" priority="69">
      <formula>AND($AD42=1,$AC42=1)</formula>
    </cfRule>
    <cfRule type="expression" dxfId="941" priority="70">
      <formula>$AD42=1</formula>
    </cfRule>
    <cfRule type="expression" dxfId="940" priority="71">
      <formula>$AC42=1</formula>
    </cfRule>
  </conditionalFormatting>
  <conditionalFormatting sqref="C45">
    <cfRule type="expression" dxfId="939" priority="24">
      <formula>AND($R45="X",OR($B45&lt;&gt;"",$C45&lt;&gt;""))</formula>
    </cfRule>
  </conditionalFormatting>
  <conditionalFormatting sqref="C52:C53">
    <cfRule type="expression" dxfId="938" priority="23">
      <formula>AND($R52="X",OR($B52&lt;&gt;"",$C52&lt;&gt;""))</formula>
    </cfRule>
  </conditionalFormatting>
  <conditionalFormatting sqref="C68">
    <cfRule type="expression" dxfId="937" priority="1">
      <formula>AND($R68="X",OR($B68&lt;&gt;"",$C68&lt;&gt;"",$D68&lt;&gt;"",$E68&lt;&gt;""))</formula>
    </cfRule>
    <cfRule type="expression" dxfId="936" priority="2">
      <formula>AND($R68="X",OR($B68&lt;&gt;"",$C68&lt;&gt;""))</formula>
    </cfRule>
  </conditionalFormatting>
  <conditionalFormatting sqref="C68:C70">
    <cfRule type="expression" dxfId="935" priority="20">
      <formula>AND($R68="X",OR($B68&lt;&gt;"",$C68&lt;&gt;"",$D68&lt;&gt;""))</formula>
    </cfRule>
  </conditionalFormatting>
  <conditionalFormatting sqref="C140">
    <cfRule type="expression" dxfId="934" priority="165">
      <formula>AND($AD140=1,$AC140=1)</formula>
    </cfRule>
    <cfRule type="expression" dxfId="933" priority="166">
      <formula>$AD140=1</formula>
    </cfRule>
    <cfRule type="expression" dxfId="932" priority="167">
      <formula>$AC140=1</formula>
    </cfRule>
    <cfRule type="expression" dxfId="931" priority="164">
      <formula>OR($AD140="X",$AC140="X")</formula>
    </cfRule>
  </conditionalFormatting>
  <conditionalFormatting sqref="C152:C153">
    <cfRule type="expression" dxfId="930" priority="17">
      <formula>$AD152=1</formula>
    </cfRule>
    <cfRule type="expression" dxfId="929" priority="18">
      <formula>$AC152=1</formula>
    </cfRule>
    <cfRule type="expression" dxfId="928" priority="16">
      <formula>AND($AD152=1,$AC152=1)</formula>
    </cfRule>
    <cfRule type="expression" dxfId="927" priority="14">
      <formula>AND($R152="X",OR($B152&lt;&gt;"",$C152&lt;&gt;"",$D152&lt;&gt;""))</formula>
    </cfRule>
    <cfRule type="expression" dxfId="926" priority="15">
      <formula>OR($AD152="X",$AC152="X")</formula>
    </cfRule>
  </conditionalFormatting>
  <conditionalFormatting sqref="C154 C165:G165">
    <cfRule type="expression" dxfId="925" priority="109">
      <formula>AND($R154="X",OR($B154&lt;&gt;"",$C154&lt;&gt;""))</formula>
    </cfRule>
  </conditionalFormatting>
  <conditionalFormatting sqref="C154">
    <cfRule type="expression" dxfId="924" priority="11">
      <formula>$AD154=1</formula>
    </cfRule>
    <cfRule type="expression" dxfId="923" priority="10">
      <formula>AND($AD154=1,$AC154=1)</formula>
    </cfRule>
    <cfRule type="expression" dxfId="922" priority="12">
      <formula>OR($AD154="X",$AC154="X")</formula>
    </cfRule>
    <cfRule type="expression" dxfId="921" priority="13">
      <formula>$AC154=1</formula>
    </cfRule>
  </conditionalFormatting>
  <conditionalFormatting sqref="C157:C159">
    <cfRule type="expression" dxfId="920" priority="19">
      <formula>AND($R157="X",OR($B157&lt;&gt;"",$C157&lt;&gt;""))</formula>
    </cfRule>
  </conditionalFormatting>
  <conditionalFormatting sqref="C166">
    <cfRule type="expression" dxfId="919" priority="105">
      <formula>AND($R166="X",$B166&lt;&gt;"")</formula>
    </cfRule>
    <cfRule type="expression" dxfId="918" priority="104">
      <formula>$AD166=1</formula>
    </cfRule>
    <cfRule type="expression" dxfId="917" priority="103">
      <formula>AND($AD166=1,$AC166=1)</formula>
    </cfRule>
    <cfRule type="expression" dxfId="916" priority="102">
      <formula>OR($AD166="X",$AC166="X")</formula>
    </cfRule>
  </conditionalFormatting>
  <conditionalFormatting sqref="C167:C172">
    <cfRule type="expression" dxfId="915" priority="280">
      <formula>AND($R167="X",OR(#REF!&lt;&gt;"",$B167&lt;&gt;""))</formula>
    </cfRule>
  </conditionalFormatting>
  <conditionalFormatting sqref="C168">
    <cfRule type="expression" dxfId="914" priority="154">
      <formula>OR($AD168="X",$AC168="X")</formula>
    </cfRule>
  </conditionalFormatting>
  <conditionalFormatting sqref="C173:C174 D139:E139 C140:D153 C154:C164 C13:C40 C184:C191 C44:C120 C125:C139 D131:D138">
    <cfRule type="expression" dxfId="913" priority="235">
      <formula>AND($R13="X",$B13&lt;&gt;"")</formula>
    </cfRule>
  </conditionalFormatting>
  <conditionalFormatting sqref="C174">
    <cfRule type="expression" dxfId="912" priority="226">
      <formula>AND($AD174=1,$AC174=1)</formula>
    </cfRule>
    <cfRule type="expression" dxfId="911" priority="225">
      <formula>OR($AD174="X",$AC174="X")</formula>
    </cfRule>
    <cfRule type="expression" dxfId="910" priority="227">
      <formula>$AD174=1</formula>
    </cfRule>
  </conditionalFormatting>
  <conditionalFormatting sqref="C175:C183">
    <cfRule type="expression" dxfId="909" priority="273">
      <formula>AND($R175="X",OR($B175&lt;&gt;"",#REF!&lt;&gt;""))</formula>
    </cfRule>
  </conditionalFormatting>
  <conditionalFormatting sqref="C179">
    <cfRule type="expression" dxfId="908" priority="54">
      <formula>AND($AD179=1,$AC179=1)</formula>
    </cfRule>
    <cfRule type="expression" dxfId="907" priority="55">
      <formula>$AD179=1</formula>
    </cfRule>
    <cfRule type="expression" dxfId="906" priority="53">
      <formula>OR($AD179="X",$AC179="X")</formula>
    </cfRule>
    <cfRule type="expression" dxfId="905" priority="56">
      <formula>AND($R179="X",$B179&lt;&gt;"")</formula>
    </cfRule>
  </conditionalFormatting>
  <conditionalFormatting sqref="C122:D124">
    <cfRule type="expression" dxfId="904" priority="247">
      <formula>AND($R122="X",OR(#REF!&lt;&gt;"",$B122&lt;&gt;""))</formula>
    </cfRule>
  </conditionalFormatting>
  <conditionalFormatting sqref="C160:D160">
    <cfRule type="expression" dxfId="903" priority="268">
      <formula>AND($R160="X",OR($B160&lt;&gt;"",#REF!&lt;&gt;""))</formula>
    </cfRule>
  </conditionalFormatting>
  <conditionalFormatting sqref="C121:G121">
    <cfRule type="expression" dxfId="902" priority="243">
      <formula>AND($R121="X",$B121&lt;&gt;"")</formula>
    </cfRule>
  </conditionalFormatting>
  <conditionalFormatting sqref="D12:D18">
    <cfRule type="expression" dxfId="901" priority="43">
      <formula>AND($R12="X",OR($B12&lt;&gt;"",$C12&lt;&gt;""))</formula>
    </cfRule>
  </conditionalFormatting>
  <conditionalFormatting sqref="D20:D40">
    <cfRule type="expression" dxfId="900" priority="25">
      <formula>AND($R20="X",OR($B20&lt;&gt;"",$C20&lt;&gt;""))</formula>
    </cfRule>
  </conditionalFormatting>
  <conditionalFormatting sqref="D30:D31">
    <cfRule type="expression" dxfId="899" priority="26">
      <formula>AND($R30="X",$B30&lt;&gt;"")</formula>
    </cfRule>
  </conditionalFormatting>
  <conditionalFormatting sqref="D31">
    <cfRule type="expression" dxfId="898" priority="27">
      <formula>OR($AD31="X",$AC31="X")</formula>
    </cfRule>
    <cfRule type="expression" dxfId="897" priority="30">
      <formula>$AC31=1</formula>
    </cfRule>
    <cfRule type="expression" dxfId="896" priority="31">
      <formula>AND(NOT(ISBLANK($W31)),ISBLANK($AC31),ISBLANK($AD31))</formula>
    </cfRule>
    <cfRule type="expression" dxfId="895" priority="29">
      <formula>$AD31=1</formula>
    </cfRule>
    <cfRule type="expression" dxfId="894" priority="28">
      <formula>AND($AD31=1,$AC31=1)</formula>
    </cfRule>
  </conditionalFormatting>
  <conditionalFormatting sqref="D41">
    <cfRule type="expression" dxfId="893" priority="290">
      <formula>AND($AD41=1,$AC41=1)</formula>
    </cfRule>
    <cfRule type="expression" dxfId="892" priority="286">
      <formula>AND($R41="X",OR($B41&lt;&gt;"",#REF!&lt;&gt;"",$C41&lt;&gt;"",$D41&lt;&gt;""))</formula>
    </cfRule>
    <cfRule type="expression" dxfId="891" priority="288">
      <formula>$AC41=1</formula>
    </cfRule>
    <cfRule type="expression" dxfId="890" priority="291">
      <formula>$AD41=1</formula>
    </cfRule>
    <cfRule type="expression" dxfId="889" priority="285">
      <formula>AND($R41="X",OR($B41&lt;&gt;"",#REF!&lt;&gt;"",$C41&lt;&gt;""))</formula>
    </cfRule>
    <cfRule type="expression" dxfId="888" priority="289">
      <formula>AND($R41="X",OR($B41&lt;&gt;"",#REF!&lt;&gt;"",$C41&lt;&gt;""))</formula>
    </cfRule>
    <cfRule type="expression" dxfId="887" priority="287">
      <formula>AND($R41="X",OR($B41&lt;&gt;"",#REF!&lt;&gt;"",$D41&lt;&gt;"",#REF!&lt;&gt;""))</formula>
    </cfRule>
    <cfRule type="expression" dxfId="886" priority="293">
      <formula>AND($R41="X",OR($B41&lt;&gt;"",#REF!&lt;&gt;""))</formula>
    </cfRule>
    <cfRule type="expression" dxfId="885" priority="292">
      <formula>AND($R41="X",$B41&lt;&gt;"")</formula>
    </cfRule>
  </conditionalFormatting>
  <conditionalFormatting sqref="D68:D70">
    <cfRule type="expression" dxfId="884" priority="21">
      <formula>AND($R68="X",OR($B68&lt;&gt;"",$C68&lt;&gt;"",$D68&lt;&gt;"",$E68&lt;&gt;""))</formula>
    </cfRule>
  </conditionalFormatting>
  <conditionalFormatting sqref="D122 D184:D191">
    <cfRule type="expression" dxfId="883" priority="155">
      <formula>AND($R122="X",OR($B122&lt;&gt;"",$C122&lt;&gt;""))</formula>
    </cfRule>
  </conditionalFormatting>
  <conditionalFormatting sqref="D125:D128 E127:G127 D173:D174 D161:D164 C184">
    <cfRule type="expression" dxfId="882" priority="253">
      <formula>AND($R125="X",OR($B125&lt;&gt;"",$C125&lt;&gt;""))</formula>
    </cfRule>
  </conditionalFormatting>
  <conditionalFormatting sqref="D129:D130">
    <cfRule type="expression" dxfId="881" priority="232">
      <formula>AND($R129="X",OR(#REF!&lt;&gt;"",$B129&lt;&gt;""))</formula>
    </cfRule>
  </conditionalFormatting>
  <conditionalFormatting sqref="D129:D138 E139 B41:D41">
    <cfRule type="expression" dxfId="880" priority="240">
      <formula>AND($AD41=1,$AC41=1)</formula>
    </cfRule>
  </conditionalFormatting>
  <conditionalFormatting sqref="D129:D153 E139 B13:G30 B31:C31 E31:G31">
    <cfRule type="expression" dxfId="879" priority="242">
      <formula>$AC13=1</formula>
    </cfRule>
  </conditionalFormatting>
  <conditionalFormatting sqref="D139:D153">
    <cfRule type="expression" dxfId="878" priority="217">
      <formula>OR($AD139="X",$AC139="X")</formula>
    </cfRule>
    <cfRule type="expression" dxfId="877" priority="218">
      <formula>AND($AD139=1,$AC139=1)</formula>
    </cfRule>
    <cfRule type="expression" dxfId="876" priority="219">
      <formula>$AD139=1</formula>
    </cfRule>
  </conditionalFormatting>
  <conditionalFormatting sqref="D140">
    <cfRule type="expression" dxfId="875" priority="162">
      <formula>$AD140=1</formula>
    </cfRule>
    <cfRule type="expression" dxfId="874" priority="161">
      <formula>AND($AD140=1,$AC140=1)</formula>
    </cfRule>
    <cfRule type="expression" dxfId="873" priority="163">
      <formula>$AC140=1</formula>
    </cfRule>
    <cfRule type="expression" dxfId="872" priority="160">
      <formula>AND($R140="X",OR($B140&lt;&gt;"",$C140&lt;&gt;"",$D140&lt;&gt;""))</formula>
    </cfRule>
    <cfRule type="expression" dxfId="871" priority="159">
      <formula>OR($AD140="X",$AC140="X")</formula>
    </cfRule>
  </conditionalFormatting>
  <conditionalFormatting sqref="D155:D159 E128:E130 D44:D120">
    <cfRule type="expression" dxfId="870" priority="233">
      <formula>AND($R44="X",OR($B44&lt;&gt;"",$C44&lt;&gt;""))</formula>
    </cfRule>
  </conditionalFormatting>
  <conditionalFormatting sqref="D164">
    <cfRule type="expression" dxfId="869" priority="209">
      <formula>AND($R164="X",OR($B164&lt;&gt;"",$C164&lt;&gt;"",$D164&lt;&gt;"",$E164&lt;&gt;""))</formula>
    </cfRule>
    <cfRule type="expression" dxfId="868" priority="208">
      <formula>$AC164=1</formula>
    </cfRule>
    <cfRule type="expression" dxfId="867" priority="94">
      <formula>AND($R164="X",OR($B164&lt;&gt;"",$C164&lt;&gt;""))</formula>
    </cfRule>
    <cfRule type="expression" dxfId="866" priority="207">
      <formula>AND($R164="X",OR($B164&lt;&gt;"",$C164&lt;&gt;"",$D164&lt;&gt;""))</formula>
    </cfRule>
    <cfRule type="expression" dxfId="865" priority="206">
      <formula>$AD164=1</formula>
    </cfRule>
    <cfRule type="expression" dxfId="864" priority="204">
      <formula>AND($R164="X",OR($B164&lt;&gt;"",$C164&lt;&gt;"",$D164&lt;&gt;"",$E164&lt;&gt;""))</formula>
    </cfRule>
    <cfRule type="expression" dxfId="863" priority="210">
      <formula>AND($AD164=1,$AC164=1)</formula>
    </cfRule>
    <cfRule type="expression" dxfId="862" priority="211">
      <formula>$AD164=1</formula>
    </cfRule>
    <cfRule type="expression" dxfId="861" priority="203">
      <formula>$AC164=1</formula>
    </cfRule>
    <cfRule type="expression" dxfId="860" priority="212">
      <formula>AND($R164="X",OR($B164&lt;&gt;"",$C164&lt;&gt;"",$D164&lt;&gt;""))</formula>
    </cfRule>
    <cfRule type="expression" dxfId="859" priority="205">
      <formula>AND($AD164=1,$AC164=1)</formula>
    </cfRule>
  </conditionalFormatting>
  <conditionalFormatting sqref="D166">
    <cfRule type="expression" dxfId="858" priority="87">
      <formula>AND($R166="X",OR($B166&lt;&gt;"",$C166&lt;&gt;"",$D166&lt;&gt;""))</formula>
    </cfRule>
    <cfRule type="expression" dxfId="857" priority="86">
      <formula>$AD166=1</formula>
    </cfRule>
    <cfRule type="expression" dxfId="856" priority="85">
      <formula>AND($AD166=1,$AC166=1)</formula>
    </cfRule>
    <cfRule type="expression" dxfId="855" priority="106">
      <formula>AND($R166="X",OR($B166&lt;&gt;"",$C166&lt;&gt;""))</formula>
    </cfRule>
    <cfRule type="expression" dxfId="854" priority="84">
      <formula>AND($R166="X",OR($B166&lt;&gt;"",$C166&lt;&gt;"",$D166&lt;&gt;"",$E166&lt;&gt;""))</formula>
    </cfRule>
    <cfRule type="expression" dxfId="853" priority="83">
      <formula>$AC166=1</formula>
    </cfRule>
    <cfRule type="expression" dxfId="852" priority="82">
      <formula>AND($R166="X",OR($B166&lt;&gt;"",$C166&lt;&gt;""))</formula>
    </cfRule>
    <cfRule type="expression" dxfId="851" priority="101">
      <formula>$AD166=1</formula>
    </cfRule>
    <cfRule type="expression" dxfId="850" priority="88">
      <formula>$AC166=1</formula>
    </cfRule>
    <cfRule type="expression" dxfId="849" priority="89">
      <formula>AND($R166="X",OR($B166&lt;&gt;"",$C166&lt;&gt;"",$D166&lt;&gt;"",$E166&lt;&gt;""))</formula>
    </cfRule>
    <cfRule type="expression" dxfId="848" priority="90">
      <formula>AND($AD166=1,$AC166=1)</formula>
    </cfRule>
    <cfRule type="expression" dxfId="847" priority="100">
      <formula>AND($AD166=1,$AC166=1)</formula>
    </cfRule>
    <cfRule type="expression" dxfId="846" priority="91">
      <formula>$AD166=1</formula>
    </cfRule>
    <cfRule type="expression" dxfId="845" priority="98">
      <formula>AND($R166="X",$B166&lt;&gt;"")</formula>
    </cfRule>
    <cfRule type="expression" dxfId="844" priority="92">
      <formula>AND($R166="X",OR($B166&lt;&gt;"",$C166&lt;&gt;"",$D166&lt;&gt;""))</formula>
    </cfRule>
    <cfRule type="expression" dxfId="843" priority="93">
      <formula>AND($R166="X",OR($B166&lt;&gt;"",$C166&lt;&gt;""))</formula>
    </cfRule>
    <cfRule type="expression" dxfId="842" priority="95">
      <formula>OR($AD166="X",$AC166="X")</formula>
    </cfRule>
  </conditionalFormatting>
  <conditionalFormatting sqref="D166:D172">
    <cfRule type="expression" dxfId="841" priority="99">
      <formula>OR($AD166="X",$AC166="X")</formula>
    </cfRule>
  </conditionalFormatting>
  <conditionalFormatting sqref="D167:D168">
    <cfRule type="expression" dxfId="840" priority="230">
      <formula>$AC167=1</formula>
    </cfRule>
    <cfRule type="expression" dxfId="839" priority="228">
      <formula>AND($AD167=1,$AC167=1)</formula>
    </cfRule>
    <cfRule type="expression" dxfId="838" priority="229">
      <formula>$AD167=1</formula>
    </cfRule>
    <cfRule type="expression" dxfId="837" priority="231">
      <formula>AND($R167="X",#REF!&lt;&gt;"")</formula>
    </cfRule>
  </conditionalFormatting>
  <conditionalFormatting sqref="D167:D172">
    <cfRule type="expression" dxfId="836" priority="281">
      <formula>AND($R167="X",OR(#REF!&lt;&gt;"",$B167&lt;&gt;"",$C167&lt;&gt;""))</formula>
    </cfRule>
  </conditionalFormatting>
  <conditionalFormatting sqref="D174">
    <cfRule type="expression" dxfId="835" priority="224">
      <formula>$AD174=1</formula>
    </cfRule>
    <cfRule type="expression" dxfId="834" priority="222">
      <formula>OR($AD174="X",$AC174="X")</formula>
    </cfRule>
    <cfRule type="expression" dxfId="833" priority="221">
      <formula>AND($R174="X",$B174&lt;&gt;"")</formula>
    </cfRule>
    <cfRule type="expression" dxfId="832" priority="223">
      <formula>AND($AD174=1,$AC174=1)</formula>
    </cfRule>
  </conditionalFormatting>
  <conditionalFormatting sqref="D175:D183">
    <cfRule type="expression" dxfId="831" priority="274">
      <formula>AND($R175="X",OR($B175&lt;&gt;"",#REF!&lt;&gt;"",$C175&lt;&gt;""))</formula>
    </cfRule>
  </conditionalFormatting>
  <conditionalFormatting sqref="D19:E19">
    <cfRule type="expression" dxfId="830" priority="1170">
      <formula>AND($R19="X",OR($B19&lt;&gt;"",#REF!&lt;&gt;"",$C19&lt;&gt;""))</formula>
    </cfRule>
  </conditionalFormatting>
  <conditionalFormatting sqref="D127:E127">
    <cfRule type="expression" dxfId="829" priority="132">
      <formula>$AC127=1</formula>
    </cfRule>
    <cfRule type="expression" dxfId="828" priority="131">
      <formula>AND($R127="X",OR($B127&lt;&gt;"",$C127&lt;&gt;"",$E127&lt;&gt;"",#REF!&lt;&gt;""))</formula>
    </cfRule>
    <cfRule type="expression" dxfId="827" priority="130">
      <formula>AND($R127="X",OR($B127&lt;&gt;"",$C127&lt;&gt;"",$D127&lt;&gt;"",$E127&lt;&gt;""))</formula>
    </cfRule>
    <cfRule type="expression" dxfId="826" priority="133">
      <formula>AND($R127="X",OR($B127&lt;&gt;"",$C127&lt;&gt;"",$D127&lt;&gt;""))</formula>
    </cfRule>
    <cfRule type="expression" dxfId="825" priority="134">
      <formula>AND($AD127=1,$AC127=1)</formula>
    </cfRule>
    <cfRule type="expression" dxfId="824" priority="135">
      <formula>$AD127=1</formula>
    </cfRule>
  </conditionalFormatting>
  <conditionalFormatting sqref="D41:G41">
    <cfRule type="expression" dxfId="823" priority="60">
      <formula>OR($AD41="X",$AC41="X")</formula>
    </cfRule>
    <cfRule type="expression" dxfId="822" priority="59">
      <formula>$AD41=1</formula>
    </cfRule>
    <cfRule type="expression" dxfId="821" priority="58">
      <formula>AND($AD41=1,$AC41=1)</formula>
    </cfRule>
    <cfRule type="expression" dxfId="820" priority="57">
      <formula>AND($R41="X",OR($B41&lt;&gt;"",$C41&lt;&gt;"",$D41&lt;&gt;"",$E41&lt;&gt;"",$F41&lt;&gt;""))</formula>
    </cfRule>
  </conditionalFormatting>
  <conditionalFormatting sqref="D125:G125">
    <cfRule type="expression" dxfId="819" priority="145">
      <formula>AND($R125="X",$B125&lt;&gt;"")</formula>
    </cfRule>
  </conditionalFormatting>
  <conditionalFormatting sqref="D127:G127">
    <cfRule type="expression" dxfId="818" priority="144">
      <formula>AND($R127="X",$B127&lt;&gt;"")</formula>
    </cfRule>
  </conditionalFormatting>
  <conditionalFormatting sqref="D154:G154">
    <cfRule type="expression" dxfId="817" priority="3">
      <formula>AND($R154="X",OR($B154&lt;&gt;"",$C154&lt;&gt;"",$D154&lt;&gt;"",$E154&lt;&gt;""))</formula>
    </cfRule>
  </conditionalFormatting>
  <conditionalFormatting sqref="D166:G166">
    <cfRule type="expression" dxfId="816" priority="97">
      <formula>AND($R166="X",OR($B166&lt;&gt;"",$C166&lt;&gt;""))</formula>
    </cfRule>
  </conditionalFormatting>
  <conditionalFormatting sqref="E12:E18">
    <cfRule type="expression" dxfId="815" priority="40">
      <formula>AND($R12="X",OR($B12&lt;&gt;"",$C12&lt;&gt;"",$D12&lt;&gt;""))</formula>
    </cfRule>
  </conditionalFormatting>
  <conditionalFormatting sqref="E20:E40 E140:E153">
    <cfRule type="expression" dxfId="814" priority="72">
      <formula>AND($R20="X",OR($B20&lt;&gt;"",$C20&lt;&gt;"",$D20&lt;&gt;""))</formula>
    </cfRule>
  </conditionalFormatting>
  <conditionalFormatting sqref="E42:E43">
    <cfRule type="expression" dxfId="813" priority="65">
      <formula>AND(NOT(ISBLANK($W42)),ISBLANK($AC42),ISBLANK($AD42))</formula>
    </cfRule>
    <cfRule type="expression" dxfId="812" priority="64">
      <formula>$AC42=1</formula>
    </cfRule>
    <cfRule type="expression" dxfId="811" priority="61">
      <formula>OR($AD42="X",$AC42="X")</formula>
    </cfRule>
    <cfRule type="expression" dxfId="810" priority="62">
      <formula>AND($AD42=1,$AC42=1)</formula>
    </cfRule>
    <cfRule type="expression" dxfId="809" priority="63">
      <formula>$AD42=1</formula>
    </cfRule>
    <cfRule type="expression" dxfId="808" priority="66">
      <formula>AND($R42="X",OR($B42&lt;&gt;"",#REF!&lt;&gt;"",$D42&lt;&gt;"",#REF!&lt;&gt;""))</formula>
    </cfRule>
  </conditionalFormatting>
  <conditionalFormatting sqref="E68:E70">
    <cfRule type="expression" dxfId="807" priority="22">
      <formula>AND($R68="X",OR($B68&lt;&gt;"",$C68&lt;&gt;"",$D68&lt;&gt;"",$E68&lt;&gt;"",$F68&lt;&gt;""))</formula>
    </cfRule>
  </conditionalFormatting>
  <conditionalFormatting sqref="E89">
    <cfRule type="expression" dxfId="806" priority="191">
      <formula>AND($R89="X",OR($B89&lt;&gt;"",$C89&lt;&gt;"",$D89&lt;&gt;"",$E89&lt;&gt;""))</formula>
    </cfRule>
    <cfRule type="expression" dxfId="805" priority="194">
      <formula>AND($R89="X",OR($B89&lt;&gt;"",$C89&lt;&gt;"",$E89&lt;&gt;"",#REF!&lt;&gt;""))</formula>
    </cfRule>
    <cfRule type="expression" dxfId="804" priority="193">
      <formula>$AD89=1</formula>
    </cfRule>
    <cfRule type="expression" dxfId="803" priority="192">
      <formula>AND($AD89=1,$AC89=1)</formula>
    </cfRule>
  </conditionalFormatting>
  <conditionalFormatting sqref="E92">
    <cfRule type="expression" dxfId="802" priority="189">
      <formula>AND($R92="X",OR($B92&lt;&gt;"",$C92&lt;&gt;"",$E92&lt;&gt;"",#REF!&lt;&gt;""))</formula>
    </cfRule>
    <cfRule type="expression" dxfId="801" priority="190">
      <formula>$AC92=1</formula>
    </cfRule>
    <cfRule type="expression" dxfId="800" priority="187">
      <formula>$AD92=1</formula>
    </cfRule>
    <cfRule type="expression" dxfId="799" priority="186">
      <formula>AND($AD92=1,$AC92=1)</formula>
    </cfRule>
    <cfRule type="expression" dxfId="798" priority="188">
      <formula>$AC92=1</formula>
    </cfRule>
    <cfRule type="expression" dxfId="797" priority="185">
      <formula>AND($R92="X",OR($B92&lt;&gt;"",$C92&lt;&gt;"",$D92&lt;&gt;"",$E92&lt;&gt;""))</formula>
    </cfRule>
  </conditionalFormatting>
  <conditionalFormatting sqref="E111">
    <cfRule type="expression" dxfId="796" priority="199">
      <formula>AND($R111="X",OR($B111&lt;&gt;"",$C111&lt;&gt;"",$E111&lt;&gt;"",#REF!&lt;&gt;""))</formula>
    </cfRule>
    <cfRule type="expression" dxfId="795" priority="198">
      <formula>$AC111=1</formula>
    </cfRule>
    <cfRule type="expression" dxfId="794" priority="196">
      <formula>AND($AD111=1,$AC111=1)</formula>
    </cfRule>
    <cfRule type="expression" dxfId="793" priority="195">
      <formula>AND($R111="X",OR($B111&lt;&gt;"",$C111&lt;&gt;"",$D111&lt;&gt;"",$E111&lt;&gt;""))</formula>
    </cfRule>
    <cfRule type="expression" dxfId="792" priority="197">
      <formula>$AD111=1</formula>
    </cfRule>
  </conditionalFormatting>
  <conditionalFormatting sqref="E122 E155:E159 E161:E164 E173 E184:E191">
    <cfRule type="expression" dxfId="791" priority="156">
      <formula>AND($R122="X",OR($B122&lt;&gt;"",$C122&lt;&gt;"",$D122&lt;&gt;""))</formula>
    </cfRule>
  </conditionalFormatting>
  <conditionalFormatting sqref="E122:E124">
    <cfRule type="expression" dxfId="790" priority="248">
      <formula>AND($R122="X",OR(#REF!&lt;&gt;"",$B122&lt;&gt;"",$C122&lt;&gt;""))</formula>
    </cfRule>
  </conditionalFormatting>
  <conditionalFormatting sqref="E125:E128">
    <cfRule type="expression" dxfId="789" priority="254">
      <formula>AND($R125="X",OR($B125&lt;&gt;"",$C125&lt;&gt;"",$D125&lt;&gt;""))</formula>
    </cfRule>
  </conditionalFormatting>
  <conditionalFormatting sqref="E126">
    <cfRule type="expression" dxfId="788" priority="137">
      <formula>AND($R126="X",OR($B126&lt;&gt;"",$C126&lt;&gt;"",$E126&lt;&gt;"",#REF!&lt;&gt;""))</formula>
    </cfRule>
    <cfRule type="expression" dxfId="787" priority="139">
      <formula>AND($R126="X",OR($B126&lt;&gt;"",$C126&lt;&gt;"",$D126&lt;&gt;""))</formula>
    </cfRule>
    <cfRule type="expression" dxfId="786" priority="136">
      <formula>AND($R126="X",OR($B126&lt;&gt;"",$C126&lt;&gt;"",$D126&lt;&gt;"",$E126&lt;&gt;""))</formula>
    </cfRule>
    <cfRule type="expression" dxfId="785" priority="138">
      <formula>$AC126=1</formula>
    </cfRule>
  </conditionalFormatting>
  <conditionalFormatting sqref="E131">
    <cfRule type="expression" dxfId="784" priority="201">
      <formula>AND($R131="X",OR($B131&lt;&gt;"",$C131&lt;&gt;"",$E131&lt;&gt;"",#REF!&lt;&gt;""))</formula>
    </cfRule>
    <cfRule type="expression" dxfId="783" priority="200">
      <formula>AND($R131="X",OR($B131&lt;&gt;"",$C131&lt;&gt;"",$D131&lt;&gt;"",$E131&lt;&gt;""))</formula>
    </cfRule>
    <cfRule type="expression" dxfId="782" priority="202">
      <formula>$AC131=1</formula>
    </cfRule>
  </conditionalFormatting>
  <conditionalFormatting sqref="E131:E132 E44:E120 F133:F134 E135:E138">
    <cfRule type="expression" dxfId="781" priority="236">
      <formula>AND($R44="X",OR($B44&lt;&gt;"",$C44&lt;&gt;"",$D44&lt;&gt;""))</formula>
    </cfRule>
  </conditionalFormatting>
  <conditionalFormatting sqref="E133:E134">
    <cfRule type="expression" dxfId="780" priority="152">
      <formula>$AC133=1</formula>
    </cfRule>
    <cfRule type="expression" dxfId="779" priority="153">
      <formula>AND(NOT(ISBLANK($W133)),ISBLANK($AC133),ISBLANK($AD133))</formula>
    </cfRule>
    <cfRule type="expression" dxfId="778" priority="151">
      <formula>OR($AD133="X",$AC133="X")</formula>
    </cfRule>
    <cfRule type="expression" dxfId="777" priority="150">
      <formula>$AD133=1</formula>
    </cfRule>
    <cfRule type="expression" dxfId="776" priority="148">
      <formula>AND($R133="X",$B133&lt;&gt;"")</formula>
    </cfRule>
    <cfRule type="expression" dxfId="775" priority="149">
      <formula>AND($AD133=1,$AC133=1)</formula>
    </cfRule>
  </conditionalFormatting>
  <conditionalFormatting sqref="E160">
    <cfRule type="expression" dxfId="774" priority="269">
      <formula>AND($R160="X",OR($B160&lt;&gt;"",#REF!&lt;&gt;"",$D160&lt;&gt;""))</formula>
    </cfRule>
  </conditionalFormatting>
  <conditionalFormatting sqref="E163">
    <cfRule type="expression" dxfId="773" priority="216">
      <formula>$AD163=1</formula>
    </cfRule>
    <cfRule type="expression" dxfId="772" priority="213">
      <formula>$AC163=1</formula>
    </cfRule>
    <cfRule type="expression" dxfId="771" priority="214">
      <formula>AND($R163="X",OR($B163&lt;&gt;"",$C163&lt;&gt;"",$D163&lt;&gt;"",$E163&lt;&gt;""))</formula>
    </cfRule>
    <cfRule type="expression" dxfId="770" priority="215">
      <formula>AND($AD163=1,$AC163=1)</formula>
    </cfRule>
  </conditionalFormatting>
  <conditionalFormatting sqref="E166">
    <cfRule type="expression" dxfId="769" priority="96">
      <formula>AND($R166="X",OR($B166&lt;&gt;"",$C166&lt;&gt;"",$D166&lt;&gt;""))</formula>
    </cfRule>
  </conditionalFormatting>
  <conditionalFormatting sqref="E168:E172">
    <cfRule type="expression" dxfId="768" priority="78">
      <formula>$AD168=1</formula>
    </cfRule>
    <cfRule type="expression" dxfId="767" priority="77">
      <formula>AND($AD168=1,$AC168=1)</formula>
    </cfRule>
    <cfRule type="expression" dxfId="766" priority="80">
      <formula>AND(NOT(ISBLANK($W168)),ISBLANK($AC168),ISBLANK($AD168))</formula>
    </cfRule>
    <cfRule type="expression" dxfId="765" priority="81">
      <formula>AND($R168="X",OR(#REF!&lt;&gt;"",$B168&lt;&gt;"",$C168&lt;&gt;"",$D168&lt;&gt;""))</formula>
    </cfRule>
    <cfRule type="expression" dxfId="764" priority="76">
      <formula>OR($AD168="X",$AC168="X")</formula>
    </cfRule>
    <cfRule type="expression" dxfId="763" priority="79">
      <formula>$AC168=1</formula>
    </cfRule>
  </conditionalFormatting>
  <conditionalFormatting sqref="E175:E183">
    <cfRule type="expression" dxfId="762" priority="146">
      <formula>AND($R175="X",OR($B175&lt;&gt;"",#REF!&lt;&gt;"",$C175&lt;&gt;"",$D175&lt;&gt;""))</formula>
    </cfRule>
  </conditionalFormatting>
  <conditionalFormatting sqref="E166:F166">
    <cfRule type="expression" dxfId="761" priority="107">
      <formula>AND($R166="X",OR($B166&lt;&gt;"",$C166&lt;&gt;"",$D166&lt;&gt;"",#REF!&lt;&gt;""))</formula>
    </cfRule>
  </conditionalFormatting>
  <conditionalFormatting sqref="E174:F174">
    <cfRule type="expression" dxfId="760" priority="277">
      <formula>AND($R174="X",OR($B174&lt;&gt;"",$C174&lt;&gt;"",$D174&lt;&gt;"",#REF!&lt;&gt;""))</formula>
    </cfRule>
  </conditionalFormatting>
  <conditionalFormatting sqref="E126:G126">
    <cfRule type="expression" dxfId="759" priority="143">
      <formula>$AD126=1</formula>
    </cfRule>
    <cfRule type="expression" dxfId="758" priority="142">
      <formula>AND($AD126=1,$AC126=1)</formula>
    </cfRule>
  </conditionalFormatting>
  <conditionalFormatting sqref="E128:G128">
    <cfRule type="expression" dxfId="757" priority="121">
      <formula>AND($R128="X",OR($B128&lt;&gt;"",$C128&lt;&gt;""))</formula>
    </cfRule>
    <cfRule type="expression" dxfId="756" priority="117">
      <formula>AND($R128="X",OR($B128&lt;&gt;"",$C128&lt;&gt;"",$D128&lt;&gt;""))</formula>
    </cfRule>
    <cfRule type="expression" dxfId="755" priority="114">
      <formula>AND($R128="X",OR($B128&lt;&gt;"",$C128&lt;&gt;"",$D128&lt;&gt;"",$E128&lt;&gt;""))</formula>
    </cfRule>
    <cfRule type="expression" dxfId="754" priority="120">
      <formula>AND($R128="X",$B128&lt;&gt;"")</formula>
    </cfRule>
    <cfRule type="expression" dxfId="753" priority="119">
      <formula>$AD128=1</formula>
    </cfRule>
    <cfRule type="expression" dxfId="752" priority="115">
      <formula>AND($R128="X",OR($B128&lt;&gt;"",$C128&lt;&gt;"",$E128&lt;&gt;"",#REF!&lt;&gt;""))</formula>
    </cfRule>
    <cfRule type="expression" dxfId="751" priority="116">
      <formula>$AC128=1</formula>
    </cfRule>
    <cfRule type="expression" dxfId="750" priority="118">
      <formula>AND($AD128=1,$AC128=1)</formula>
    </cfRule>
  </conditionalFormatting>
  <conditionalFormatting sqref="E140:G153 B140:C154">
    <cfRule type="expression" dxfId="749" priority="180">
      <formula>$AD140=1</formula>
    </cfRule>
    <cfRule type="expression" dxfId="748" priority="181">
      <formula>$AC140=1</formula>
    </cfRule>
    <cfRule type="expression" dxfId="747"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46" priority="41">
      <formula>AND($R12="X",OR($B12&lt;&gt;"",$C12&lt;&gt;"",$D12&lt;&gt;"",$E12&lt;&gt;""))</formula>
    </cfRule>
  </conditionalFormatting>
  <conditionalFormatting sqref="F19">
    <cfRule type="expression" dxfId="745" priority="1172">
      <formula>AND($R19="X",OR($B19&lt;&gt;"",#REF!&lt;&gt;"",$C19&lt;&gt;"",$E19&lt;&gt;""))</formula>
    </cfRule>
  </conditionalFormatting>
  <conditionalFormatting sqref="F20:F40 F131:F153 F155:F159 E183 G183">
    <cfRule type="expression" dxfId="744" priority="73">
      <formula>AND($R20="X",OR($B20&lt;&gt;"",$C20&lt;&gt;"",$D20&lt;&gt;"",$E20&lt;&gt;""))</formula>
    </cfRule>
  </conditionalFormatting>
  <conditionalFormatting sqref="F42:F43">
    <cfRule type="expression" dxfId="743" priority="294">
      <formula>AND($R42="X",OR($B42&lt;&gt;"",#REF!&lt;&gt;"",$D42&lt;&gt;"",#REF!&lt;&gt;""))</formula>
    </cfRule>
  </conditionalFormatting>
  <conditionalFormatting sqref="F44:F120">
    <cfRule type="expression" dxfId="742" priority="237">
      <formula>AND($R44="X",OR($B44&lt;&gt;"",$C44&lt;&gt;"",$D44&lt;&gt;"",$E44&lt;&gt;""))</formula>
    </cfRule>
  </conditionalFormatting>
  <conditionalFormatting sqref="F122 F161:F164 F173 F184:F191">
    <cfRule type="expression" dxfId="741" priority="157">
      <formula>AND($R122="X",OR($B122&lt;&gt;"",$C122&lt;&gt;"",$D122&lt;&gt;"",$E122&lt;&gt;""))</formula>
    </cfRule>
  </conditionalFormatting>
  <conditionalFormatting sqref="F122:F124">
    <cfRule type="expression" dxfId="740" priority="249">
      <formula>AND($R122="X",OR(#REF!&lt;&gt;"",$B122&lt;&gt;"",$C122&lt;&gt;"",$E122&lt;&gt;""))</formula>
    </cfRule>
  </conditionalFormatting>
  <conditionalFormatting sqref="F125:F128">
    <cfRule type="expression" dxfId="739" priority="255">
      <formula>AND($R125="X",OR($B125&lt;&gt;"",$C125&lt;&gt;"",$D125&lt;&gt;"",$E125&lt;&gt;""))</formula>
    </cfRule>
  </conditionalFormatting>
  <conditionalFormatting sqref="F126">
    <cfRule type="expression" dxfId="738" priority="140">
      <formula>AND($R126="X",OR($B126&lt;&gt;"",$C126&lt;&gt;"",$D126&lt;&gt;"",$E126&lt;&gt;""))</formula>
    </cfRule>
  </conditionalFormatting>
  <conditionalFormatting sqref="F127 G161:G164 G173">
    <cfRule type="expression" dxfId="737" priority="122">
      <formula>AND($R127="X",OR($B127&lt;&gt;"",$C127&lt;&gt;"",$D127&lt;&gt;"",$E127&lt;&gt;"",$F127&lt;&gt;""))</formula>
    </cfRule>
  </conditionalFormatting>
  <conditionalFormatting sqref="F128:F130 F139:G139">
    <cfRule type="expression" dxfId="736" priority="251">
      <formula>AND($R128="X",OR($B128&lt;&gt;"",$C128&lt;&gt;"",$E128&lt;&gt;"",#REF!&lt;&gt;""))</formula>
    </cfRule>
  </conditionalFormatting>
  <conditionalFormatting sqref="F138">
    <cfRule type="expression" dxfId="735" priority="184">
      <formula>AND($R138="X",OR($B138&lt;&gt;"",$C138&lt;&gt;"",$E138&lt;&gt;"",#REF!&lt;&gt;""))</formula>
    </cfRule>
  </conditionalFormatting>
  <conditionalFormatting sqref="F160">
    <cfRule type="expression" dxfId="734" priority="270">
      <formula>AND($R160="X",OR($B160&lt;&gt;"",#REF!&lt;&gt;"",$D160&lt;&gt;"",$E160&lt;&gt;""))</formula>
    </cfRule>
  </conditionalFormatting>
  <conditionalFormatting sqref="F168:F172">
    <cfRule type="expression" dxfId="733" priority="282">
      <formula>AND($R168="X",OR(#REF!&lt;&gt;"",$B168&lt;&gt;"",$C168&lt;&gt;"",$D168&lt;&gt;""))</formula>
    </cfRule>
  </conditionalFormatting>
  <conditionalFormatting sqref="F175:F183">
    <cfRule type="expression" dxfId="732" priority="275">
      <formula>AND($R175="X",OR($B175&lt;&gt;"",#REF!&lt;&gt;"",$C175&lt;&gt;"",$D175&lt;&gt;""))</formula>
    </cfRule>
    <cfRule type="expression" dxfId="731" priority="147">
      <formula>AND($R175="X",OR($B175&lt;&gt;"",#REF!&lt;&gt;"",$C175&lt;&gt;"",$D175&lt;&gt;"",$F175&lt;&gt;""))</formula>
    </cfRule>
  </conditionalFormatting>
  <conditionalFormatting sqref="F183">
    <cfRule type="expression" dxfId="730" priority="74">
      <formula>AND($R183="X",OR($B183&lt;&gt;"",$C183&lt;&gt;"",$D183&lt;&gt;"",$E183&lt;&gt;"",$F183&lt;&gt;""))</formula>
    </cfRule>
  </conditionalFormatting>
  <conditionalFormatting sqref="F127:G127">
    <cfRule type="expression" dxfId="729" priority="127">
      <formula>AND($AD127=1,$AC127=1)</formula>
    </cfRule>
    <cfRule type="expression" dxfId="728" priority="124">
      <formula>AND($R127="X",OR($B127&lt;&gt;"",$C127&lt;&gt;"",$E127&lt;&gt;"",#REF!&lt;&gt;""))</formula>
    </cfRule>
    <cfRule type="expression" dxfId="727" priority="129">
      <formula>AND($R127="X",OR($B127&lt;&gt;"",$C127&lt;&gt;"",$D127&lt;&gt;""))</formula>
    </cfRule>
    <cfRule type="expression" dxfId="726" priority="126">
      <formula>AND($R127="X",OR($B127&lt;&gt;"",$C127&lt;&gt;"",$D127&lt;&gt;""))</formula>
    </cfRule>
    <cfRule type="expression" dxfId="725" priority="128">
      <formula>$AD127=1</formula>
    </cfRule>
    <cfRule type="expression" dxfId="724" priority="125">
      <formula>$AC127=1</formula>
    </cfRule>
    <cfRule type="expression" dxfId="723" priority="123">
      <formula>AND($R127="X",OR($B127&lt;&gt;"",$C127&lt;&gt;"",$D127&lt;&gt;"",$E127&lt;&gt;""))</formula>
    </cfRule>
  </conditionalFormatting>
  <conditionalFormatting sqref="F128:G128">
    <cfRule type="expression" dxfId="722" priority="112">
      <formula>AND($R128="X",OR($B128&lt;&gt;"",$C128&lt;&gt;""))</formula>
    </cfRule>
    <cfRule type="expression" dxfId="721" priority="113">
      <formula>AND($R128="X",OR($B128&lt;&gt;"",$C128&lt;&gt;"",$D128&lt;&gt;""))</formula>
    </cfRule>
  </conditionalFormatting>
  <conditionalFormatting sqref="F166:G166">
    <cfRule type="expression" dxfId="720" priority="108">
      <formula>AND($R166="X",OR($B166&lt;&gt;"",$C166&lt;&gt;"",$D166&lt;&gt;"",#REF!&lt;&gt;"",$F166&lt;&gt;""))</formula>
    </cfRule>
  </conditionalFormatting>
  <conditionalFormatting sqref="F174:G174">
    <cfRule type="expression" dxfId="719" priority="278">
      <formula>AND($R174="X",OR($B174&lt;&gt;"",$C174&lt;&gt;"",$D174&lt;&gt;"",#REF!&lt;&gt;"",$F174&lt;&gt;""))</formula>
    </cfRule>
  </conditionalFormatting>
  <conditionalFormatting sqref="G12:G18">
    <cfRule type="expression" dxfId="718" priority="42">
      <formula>AND($R12="X",OR($B12&lt;&gt;"",$C12&lt;&gt;"",$D12&lt;&gt;"",$E12&lt;&gt;"",$F12&lt;&gt;""))</formula>
    </cfRule>
  </conditionalFormatting>
  <conditionalFormatting sqref="G19">
    <cfRule type="expression" dxfId="717" priority="1168">
      <formula>AND($R19="X",OR($B19&lt;&gt;"",#REF!&lt;&gt;"",$C19&lt;&gt;"",$E19&lt;&gt;"",$F19&lt;&gt;""))</formula>
    </cfRule>
  </conditionalFormatting>
  <conditionalFormatting sqref="G20:G40 G140:G153 G155:G159 D167:G167">
    <cfRule type="expression" dxfId="716" priority="75">
      <formula>AND($R20="X",OR($B20&lt;&gt;"",$C20&lt;&gt;"",$D20&lt;&gt;"",$E20&lt;&gt;"",$F20&lt;&gt;""))</formula>
    </cfRule>
  </conditionalFormatting>
  <conditionalFormatting sqref="G42:G43">
    <cfRule type="expression" dxfId="715" priority="295">
      <formula>AND($R42="X",OR($B42&lt;&gt;"",#REF!&lt;&gt;"",$D42&lt;&gt;"",#REF!&lt;&gt;"",$F42&lt;&gt;""))</formula>
    </cfRule>
  </conditionalFormatting>
  <conditionalFormatting sqref="G122">
    <cfRule type="expression" dxfId="714" priority="158">
      <formula>AND($R122="X",OR($B122&lt;&gt;"",$C122&lt;&gt;"",$D122&lt;&gt;"",$E122&lt;&gt;"",$F122&lt;&gt;""))</formula>
    </cfRule>
  </conditionalFormatting>
  <conditionalFormatting sqref="G122:G124">
    <cfRule type="expression" dxfId="713" priority="250">
      <formula>AND($R122="X",OR(#REF!&lt;&gt;"",$B122&lt;&gt;"",$C122&lt;&gt;"",$E122&lt;&gt;"",$F122&lt;&gt;""))</formula>
    </cfRule>
  </conditionalFormatting>
  <conditionalFormatting sqref="G125:G128">
    <cfRule type="expression" dxfId="712" priority="256">
      <formula>AND($R125="X",OR($B125&lt;&gt;"",$C125&lt;&gt;"",$D125&lt;&gt;"",$E125&lt;&gt;"",$F125&lt;&gt;""))</formula>
    </cfRule>
  </conditionalFormatting>
  <conditionalFormatting sqref="G126">
    <cfRule type="expression" dxfId="711" priority="141">
      <formula>AND($R126="X",OR($B126&lt;&gt;"",$C126&lt;&gt;"",$D126&lt;&gt;"",$E126&lt;&gt;"",$F126&lt;&gt;""))</formula>
    </cfRule>
  </conditionalFormatting>
  <conditionalFormatting sqref="G128">
    <cfRule type="expression" dxfId="710" priority="111">
      <formula>AND($R128="X",OR($B128&lt;&gt;"",$C128&lt;&gt;"",$D128&lt;&gt;"",$E128&lt;&gt;""))</formula>
    </cfRule>
    <cfRule type="expression" dxfId="709" priority="110">
      <formula>AND($R128="X",OR($B128&lt;&gt;"",$C128&lt;&gt;"",$E128&lt;&gt;"",#REF!&lt;&gt;""))</formula>
    </cfRule>
  </conditionalFormatting>
  <conditionalFormatting sqref="G128:G130">
    <cfRule type="expression" dxfId="708" priority="252">
      <formula>AND($R128="X",OR($B128&lt;&gt;"",$C128&lt;&gt;"",$E128&lt;&gt;"",#REF!&lt;&gt;"",$F128&lt;&gt;""))</formula>
    </cfRule>
  </conditionalFormatting>
  <conditionalFormatting sqref="G139">
    <cfRule type="expression" dxfId="707" priority="220">
      <formula>AND($R139="X",OR($B139&lt;&gt;"",$C139&lt;&gt;"",$D139&lt;&gt;"",$E139&lt;&gt;""))</formula>
    </cfRule>
    <cfRule type="expression" dxfId="706" priority="272">
      <formula>AND($R139="X",OR($B139&lt;&gt;"",$C139&lt;&gt;"",$E139&lt;&gt;"",#REF!&lt;&gt;"",$F139&lt;&gt;""))</formula>
    </cfRule>
  </conditionalFormatting>
  <conditionalFormatting sqref="G160">
    <cfRule type="expression" dxfId="705" priority="271">
      <formula>AND($R160="X",OR($B160&lt;&gt;"",#REF!&lt;&gt;"",$D160&lt;&gt;"",$E160&lt;&gt;"",$F160&lt;&gt;""))</formula>
    </cfRule>
  </conditionalFormatting>
  <conditionalFormatting sqref="G168:G172">
    <cfRule type="expression" dxfId="704" priority="283">
      <formula>AND($R168="X",OR(#REF!&lt;&gt;"",$B168&lt;&gt;"",$C168&lt;&gt;"",$D168&lt;&gt;"",$F168&lt;&gt;""))</formula>
    </cfRule>
  </conditionalFormatting>
  <conditionalFormatting sqref="G175:G183">
    <cfRule type="expression" dxfId="703" priority="276">
      <formula>AND($R175="X",OR($B175&lt;&gt;"",#REF!&lt;&gt;"",$C175&lt;&gt;"",$D175&lt;&gt;"",$F175&lt;&gt;""))</formula>
    </cfRule>
  </conditionalFormatting>
  <conditionalFormatting sqref="G184:G191 G44:G120 G131:G138">
    <cfRule type="expression" dxfId="702" priority="238">
      <formula>AND($R44="X",OR($B44&lt;&gt;"",$C44&lt;&gt;"",$D44&lt;&gt;"",$E44&lt;&gt;"",$F44&lt;&gt;""))</formula>
    </cfRule>
  </conditionalFormatting>
  <conditionalFormatting sqref="H193:H194 H214:H1054">
    <cfRule type="expression" dxfId="701" priority="258">
      <formula>$Q193="X"</formula>
    </cfRule>
  </conditionalFormatting>
  <conditionalFormatting sqref="I14:I29 I31:I191">
    <cfRule type="expression" dxfId="700" priority="234">
      <formula>$R14="X"</formula>
    </cfRule>
  </conditionalFormatting>
  <conditionalFormatting sqref="Q12:Q191">
    <cfRule type="cellIs" dxfId="699" priority="45" operator="equal">
      <formula>"0..n"</formula>
    </cfRule>
    <cfRule type="cellIs" dxfId="698" priority="46" operator="equal">
      <formula>"0..1"</formula>
    </cfRule>
    <cfRule type="cellIs" dxfId="697"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zoomScaleNormal="100" workbookViewId="0">
      <pane xSplit="7" ySplit="8" topLeftCell="H9" activePane="bottomRight" state="frozen"/>
      <selection pane="topRight" activeCell="H1" sqref="H1"/>
      <selection pane="bottomLeft" activeCell="A9" sqref="A9"/>
      <selection pane="bottomRight" activeCell="F6" sqref="A2:F6"/>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173"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0.98058252427184467</v>
      </c>
      <c r="G1" s="128"/>
      <c r="H1" s="816" t="s">
        <v>911</v>
      </c>
      <c r="I1" s="816"/>
      <c r="J1" s="816"/>
      <c r="O1" s="817" t="s">
        <v>816</v>
      </c>
      <c r="P1" s="817"/>
      <c r="AD1" s="96"/>
      <c r="AF1" s="128"/>
      <c r="ALZ1"/>
    </row>
    <row r="2" spans="1:1014" ht="13.5" customHeight="1">
      <c r="C2" s="141" t="s">
        <v>818</v>
      </c>
      <c r="D2" s="284"/>
      <c r="E2" s="152" t="s">
        <v>819</v>
      </c>
      <c r="F2" s="157">
        <f>createCase[[#Totals],[NexSIS]] / createCase[[#Totals],[ID]]</f>
        <v>0.75728155339805825</v>
      </c>
      <c r="G2" s="128"/>
      <c r="H2" s="816"/>
      <c r="I2" s="816"/>
      <c r="J2" s="816"/>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818" t="s">
        <v>828</v>
      </c>
      <c r="M7" s="818"/>
      <c r="N7" s="818"/>
      <c r="O7" s="818"/>
      <c r="V7" s="702" t="s">
        <v>829</v>
      </c>
      <c r="W7" s="702" t="s">
        <v>829</v>
      </c>
      <c r="X7" s="702" t="s">
        <v>829</v>
      </c>
      <c r="AD7" s="818" t="s">
        <v>830</v>
      </c>
      <c r="AE7" s="818"/>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79" t="s">
        <v>2832</v>
      </c>
      <c r="I9" s="316" t="s">
        <v>1612</v>
      </c>
      <c r="J9" s="779" t="s">
        <v>952</v>
      </c>
      <c r="K9" s="780" t="s">
        <v>919</v>
      </c>
      <c r="L9" s="728" t="s">
        <v>953</v>
      </c>
      <c r="M9" s="728" t="s">
        <v>954</v>
      </c>
      <c r="N9" s="728"/>
      <c r="O9" s="728"/>
      <c r="P9" s="730">
        <v>1</v>
      </c>
      <c r="Q9" s="728" t="s">
        <v>820</v>
      </c>
      <c r="R9" s="730"/>
      <c r="S9" s="779"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2721</v>
      </c>
      <c r="I10" s="131" t="s">
        <v>957</v>
      </c>
      <c r="J10" s="779"/>
      <c r="K10" s="780" t="s">
        <v>925</v>
      </c>
      <c r="L10" s="728" t="s">
        <v>926</v>
      </c>
      <c r="M10" s="728" t="s">
        <v>927</v>
      </c>
      <c r="N10" s="728"/>
      <c r="O10" s="728"/>
      <c r="P10" s="730"/>
      <c r="Q10" s="728" t="s">
        <v>817</v>
      </c>
      <c r="R10" s="730"/>
      <c r="S10" s="779"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2722</v>
      </c>
      <c r="I11" s="729" t="s">
        <v>930</v>
      </c>
      <c r="J11" s="779" t="s">
        <v>960</v>
      </c>
      <c r="K11" s="780" t="s">
        <v>931</v>
      </c>
      <c r="L11" s="728"/>
      <c r="M11" s="728"/>
      <c r="N11" s="728"/>
      <c r="O11" s="728"/>
      <c r="P11" s="730">
        <v>1</v>
      </c>
      <c r="Q11" s="728" t="s">
        <v>820</v>
      </c>
      <c r="R11" s="730"/>
      <c r="S11" s="779" t="s">
        <v>879</v>
      </c>
      <c r="T11" s="731"/>
      <c r="U11" s="728" t="s">
        <v>932</v>
      </c>
      <c r="V11" s="732" t="s">
        <v>864</v>
      </c>
      <c r="W11" s="732" t="s">
        <v>864</v>
      </c>
      <c r="X11" s="732" t="s">
        <v>864</v>
      </c>
      <c r="Y11" s="232"/>
      <c r="Z11" s="733"/>
      <c r="AA11" s="728"/>
      <c r="AB11" s="734"/>
      <c r="AC11" s="728"/>
      <c r="AD11" s="731">
        <v>1</v>
      </c>
      <c r="AE11" s="731">
        <v>1</v>
      </c>
    </row>
    <row r="12" spans="1:1014" s="224" customFormat="1" ht="13.5" customHeight="1">
      <c r="A12" s="225">
        <f t="shared" si="0"/>
        <v>4</v>
      </c>
      <c r="B12" s="217" t="s">
        <v>1613</v>
      </c>
      <c r="C12" s="240"/>
      <c r="D12" s="241"/>
      <c r="E12" s="241"/>
      <c r="F12" s="241"/>
      <c r="G12" s="241"/>
      <c r="H12" s="728" t="s">
        <v>1614</v>
      </c>
      <c r="I12" s="729" t="s">
        <v>935</v>
      </c>
      <c r="J12" s="779" t="s">
        <v>1615</v>
      </c>
      <c r="K12" s="780" t="s">
        <v>1616</v>
      </c>
      <c r="L12" s="728"/>
      <c r="M12" s="728"/>
      <c r="N12" s="728"/>
      <c r="O12" s="728"/>
      <c r="P12" s="730"/>
      <c r="Q12" s="728" t="s">
        <v>820</v>
      </c>
      <c r="R12" s="730"/>
      <c r="S12" s="779" t="s">
        <v>863</v>
      </c>
      <c r="T12" s="731"/>
      <c r="U12" s="728"/>
      <c r="V12" s="732" t="s">
        <v>864</v>
      </c>
      <c r="W12" s="732"/>
      <c r="X12" s="732"/>
      <c r="Y12" s="232"/>
      <c r="Z12" s="733"/>
      <c r="AA12" s="728"/>
      <c r="AB12" s="734"/>
      <c r="AC12" s="728"/>
      <c r="AD12" s="731">
        <v>1</v>
      </c>
      <c r="AE12" s="731">
        <v>1</v>
      </c>
    </row>
    <row r="13" spans="1:1014" s="224" customFormat="1" ht="13.5" hidden="1" customHeight="1">
      <c r="A13" s="225">
        <f t="shared" si="0"/>
        <v>5</v>
      </c>
      <c r="B13" s="217" t="s">
        <v>961</v>
      </c>
      <c r="C13" s="240"/>
      <c r="D13" s="241"/>
      <c r="E13" s="241"/>
      <c r="F13" s="241"/>
      <c r="G13" s="241"/>
      <c r="H13" s="263" t="s">
        <v>2720</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hidden="1" customHeight="1">
      <c r="A14" s="225">
        <f t="shared" si="0"/>
        <v>6</v>
      </c>
      <c r="B14" s="217" t="s">
        <v>1618</v>
      </c>
      <c r="C14" s="240"/>
      <c r="D14" s="241"/>
      <c r="E14" s="241"/>
      <c r="F14" s="241"/>
      <c r="G14" s="241"/>
      <c r="H14" s="263" t="s">
        <v>2723</v>
      </c>
      <c r="I14" s="264" t="s">
        <v>2833</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79" t="s">
        <v>2834</v>
      </c>
      <c r="I15" s="729"/>
      <c r="J15" s="779" t="s">
        <v>974</v>
      </c>
      <c r="K15" s="780"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hidden="1" customHeight="1">
      <c r="A16" s="225">
        <f>ROW()-8</f>
        <v>8</v>
      </c>
      <c r="B16" s="217"/>
      <c r="C16" s="727" t="s">
        <v>1048</v>
      </c>
      <c r="D16" s="241"/>
      <c r="E16" s="241"/>
      <c r="F16" s="241"/>
      <c r="G16" s="241"/>
      <c r="H16" s="773" t="s">
        <v>2724</v>
      </c>
      <c r="I16" s="729" t="s">
        <v>1621</v>
      </c>
      <c r="J16" s="779"/>
      <c r="K16" s="780" t="s">
        <v>1622</v>
      </c>
      <c r="L16" s="728"/>
      <c r="M16" s="728"/>
      <c r="N16" s="728"/>
      <c r="O16" s="728"/>
      <c r="P16" s="730"/>
      <c r="Q16" s="263" t="s">
        <v>817</v>
      </c>
      <c r="R16" s="730"/>
      <c r="S16" s="779"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83" t="s">
        <v>2851</v>
      </c>
      <c r="D17" s="241"/>
      <c r="E17" s="241"/>
      <c r="F17" s="241"/>
      <c r="G17" s="241"/>
      <c r="H17" s="773" t="s">
        <v>2729</v>
      </c>
      <c r="I17" s="729"/>
      <c r="J17" s="779" t="s">
        <v>988</v>
      </c>
      <c r="K17" s="780"/>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3" customHeight="1">
      <c r="A18" s="225">
        <f t="shared" si="0"/>
        <v>10</v>
      </c>
      <c r="B18" s="217"/>
      <c r="C18" s="727"/>
      <c r="D18" s="241" t="s">
        <v>667</v>
      </c>
      <c r="E18" s="241"/>
      <c r="F18" s="241"/>
      <c r="G18" s="241"/>
      <c r="H18" s="773" t="s">
        <v>2725</v>
      </c>
      <c r="I18" s="729" t="s">
        <v>999</v>
      </c>
      <c r="J18" s="779" t="s">
        <v>1000</v>
      </c>
      <c r="K18" s="780"/>
      <c r="L18" s="728"/>
      <c r="M18" s="728"/>
      <c r="N18" s="728"/>
      <c r="O18" s="728"/>
      <c r="P18" s="730">
        <v>1</v>
      </c>
      <c r="Q18" s="728" t="s">
        <v>820</v>
      </c>
      <c r="R18" s="730"/>
      <c r="S18" s="779"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2726</v>
      </c>
      <c r="I19" s="729" t="s">
        <v>1003</v>
      </c>
      <c r="J19" s="779" t="s">
        <v>1004</v>
      </c>
      <c r="K19" s="780"/>
      <c r="L19" s="728"/>
      <c r="M19" s="728"/>
      <c r="N19" s="728"/>
      <c r="O19" s="728"/>
      <c r="P19" s="730">
        <v>1</v>
      </c>
      <c r="Q19" s="728" t="s">
        <v>820</v>
      </c>
      <c r="R19" s="730"/>
      <c r="S19" s="779"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2728</v>
      </c>
      <c r="I20" s="729"/>
      <c r="J20" s="779" t="s">
        <v>995</v>
      </c>
      <c r="K20" s="780"/>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2730</v>
      </c>
      <c r="I21" s="729"/>
      <c r="J21" s="779" t="s">
        <v>1008</v>
      </c>
      <c r="K21" s="780"/>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2731</v>
      </c>
      <c r="I22" s="729"/>
      <c r="J22" s="779" t="s">
        <v>1011</v>
      </c>
      <c r="K22" s="780"/>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hidden="1" customHeight="1">
      <c r="A23" s="225">
        <f t="shared" si="0"/>
        <v>15</v>
      </c>
      <c r="B23" s="217"/>
      <c r="C23" s="727" t="s">
        <v>1012</v>
      </c>
      <c r="D23" s="241"/>
      <c r="E23" s="241"/>
      <c r="F23" s="241"/>
      <c r="G23" s="241"/>
      <c r="H23" s="263"/>
      <c r="I23" s="729"/>
      <c r="J23" s="779"/>
      <c r="K23" s="779"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hidden="1" customHeight="1">
      <c r="A24" s="225">
        <f t="shared" si="0"/>
        <v>16</v>
      </c>
      <c r="B24" s="217"/>
      <c r="C24" s="727"/>
      <c r="D24" s="241" t="s">
        <v>495</v>
      </c>
      <c r="E24" s="241"/>
      <c r="F24" s="241"/>
      <c r="G24" s="241"/>
      <c r="H24" s="263" t="s">
        <v>1016</v>
      </c>
      <c r="I24" s="729"/>
      <c r="J24" s="779"/>
      <c r="K24" s="779" t="s">
        <v>888</v>
      </c>
      <c r="L24" s="728"/>
      <c r="M24" s="728"/>
      <c r="N24" s="728"/>
      <c r="O24" s="728"/>
      <c r="P24" s="730"/>
      <c r="Q24" s="728" t="s">
        <v>817</v>
      </c>
      <c r="R24" s="730"/>
      <c r="S24" s="779" t="s">
        <v>863</v>
      </c>
      <c r="T24" s="731" t="s">
        <v>864</v>
      </c>
      <c r="U24" s="728" t="s">
        <v>1631</v>
      </c>
      <c r="V24" s="732"/>
      <c r="W24" s="732"/>
      <c r="X24" s="732"/>
      <c r="Y24" s="232"/>
      <c r="Z24" s="733"/>
      <c r="AA24" s="266" t="s">
        <v>1018</v>
      </c>
      <c r="AB24" s="734"/>
      <c r="AC24" s="728"/>
      <c r="AD24" s="731"/>
      <c r="AE24" s="731">
        <v>1</v>
      </c>
    </row>
    <row r="25" spans="1:31" s="224" customFormat="1" ht="13.5" hidden="1" customHeight="1">
      <c r="A25" s="225">
        <f t="shared" si="0"/>
        <v>17</v>
      </c>
      <c r="B25" s="217"/>
      <c r="C25" s="727"/>
      <c r="D25" s="241" t="s">
        <v>967</v>
      </c>
      <c r="E25" s="241"/>
      <c r="F25" s="241"/>
      <c r="G25" s="241"/>
      <c r="H25" s="728" t="s">
        <v>1019</v>
      </c>
      <c r="I25" s="729" t="s">
        <v>1020</v>
      </c>
      <c r="J25" s="779"/>
      <c r="K25" s="779" t="s">
        <v>970</v>
      </c>
      <c r="L25" s="728"/>
      <c r="M25" s="728"/>
      <c r="N25" s="728"/>
      <c r="O25" s="728"/>
      <c r="P25" s="730"/>
      <c r="Q25" s="728" t="s">
        <v>817</v>
      </c>
      <c r="R25" s="730"/>
      <c r="S25" s="779" t="s">
        <v>863</v>
      </c>
      <c r="T25" s="731" t="s">
        <v>864</v>
      </c>
      <c r="U25" s="728" t="s">
        <v>1632</v>
      </c>
      <c r="V25" s="732"/>
      <c r="W25" s="732"/>
      <c r="X25" s="732"/>
      <c r="Y25" s="232"/>
      <c r="Z25" s="733"/>
      <c r="AA25" s="266" t="s">
        <v>1022</v>
      </c>
      <c r="AB25" s="734"/>
      <c r="AC25" s="728"/>
      <c r="AD25" s="731"/>
      <c r="AE25" s="731">
        <v>1</v>
      </c>
    </row>
    <row r="26" spans="1:31" s="224" customFormat="1" ht="13.5" hidden="1" customHeight="1">
      <c r="A26" s="225">
        <f t="shared" si="0"/>
        <v>18</v>
      </c>
      <c r="B26" s="217"/>
      <c r="C26" s="727"/>
      <c r="D26" s="727" t="s">
        <v>1023</v>
      </c>
      <c r="E26" s="241"/>
      <c r="F26" s="241"/>
      <c r="G26" s="241"/>
      <c r="H26" s="263" t="s">
        <v>2727</v>
      </c>
      <c r="I26" s="131" t="s">
        <v>1025</v>
      </c>
      <c r="J26" s="779"/>
      <c r="K26" s="780" t="s">
        <v>1026</v>
      </c>
      <c r="L26" s="728"/>
      <c r="M26" s="728"/>
      <c r="N26" s="728"/>
      <c r="O26" s="728"/>
      <c r="P26" s="730"/>
      <c r="Q26" s="728" t="s">
        <v>817</v>
      </c>
      <c r="R26" s="730"/>
      <c r="S26" s="779" t="s">
        <v>863</v>
      </c>
      <c r="T26" s="373"/>
      <c r="U26" s="729" t="s">
        <v>1633</v>
      </c>
      <c r="V26" s="732"/>
      <c r="W26" s="732" t="s">
        <v>864</v>
      </c>
      <c r="X26" s="732"/>
      <c r="Y26" s="232"/>
      <c r="Z26" s="386" t="s">
        <v>1027</v>
      </c>
      <c r="AA26" s="728" t="s">
        <v>1028</v>
      </c>
      <c r="AB26" s="734"/>
      <c r="AC26" s="728"/>
      <c r="AD26" s="731"/>
      <c r="AE26" s="731">
        <v>1</v>
      </c>
    </row>
    <row r="27" spans="1:31" s="224" customFormat="1" ht="13.5" hidden="1" customHeight="1">
      <c r="A27" s="225">
        <f t="shared" si="0"/>
        <v>19</v>
      </c>
      <c r="B27" s="217"/>
      <c r="C27" s="727"/>
      <c r="D27" s="727" t="s">
        <v>1029</v>
      </c>
      <c r="E27" s="241"/>
      <c r="F27" s="241"/>
      <c r="G27" s="241"/>
      <c r="H27" s="728" t="s">
        <v>980</v>
      </c>
      <c r="I27" s="729" t="s">
        <v>981</v>
      </c>
      <c r="J27" s="779"/>
      <c r="K27" s="780" t="s">
        <v>982</v>
      </c>
      <c r="L27" s="728"/>
      <c r="M27" s="728"/>
      <c r="N27" s="728"/>
      <c r="O27" s="728"/>
      <c r="P27" s="730"/>
      <c r="Q27" s="728" t="s">
        <v>817</v>
      </c>
      <c r="R27" s="730"/>
      <c r="S27" s="779" t="s">
        <v>863</v>
      </c>
      <c r="T27" s="731"/>
      <c r="U27" s="263" t="s">
        <v>1634</v>
      </c>
      <c r="V27" s="732"/>
      <c r="W27" s="732" t="s">
        <v>864</v>
      </c>
      <c r="X27" s="732"/>
      <c r="Y27" s="232"/>
      <c r="Z27" s="391" t="s">
        <v>983</v>
      </c>
      <c r="AA27" s="263" t="s">
        <v>984</v>
      </c>
      <c r="AB27" s="734"/>
      <c r="AC27" s="728"/>
      <c r="AD27" s="731"/>
      <c r="AE27" s="731">
        <v>1</v>
      </c>
    </row>
    <row r="28" spans="1:31" s="224" customFormat="1" ht="13.5" hidden="1" customHeight="1">
      <c r="A28" s="225">
        <f t="shared" si="0"/>
        <v>20</v>
      </c>
      <c r="B28" s="217"/>
      <c r="C28" s="239"/>
      <c r="D28" s="241" t="s">
        <v>2836</v>
      </c>
      <c r="E28" s="241"/>
      <c r="F28" s="241"/>
      <c r="G28" s="241"/>
      <c r="H28" s="779" t="s">
        <v>2835</v>
      </c>
      <c r="I28" s="729" t="s">
        <v>1507</v>
      </c>
      <c r="J28" s="779"/>
      <c r="K28" s="780" t="s">
        <v>1508</v>
      </c>
      <c r="L28" s="728"/>
      <c r="M28" s="728"/>
      <c r="N28" s="728"/>
      <c r="O28" s="728"/>
      <c r="P28" s="730"/>
      <c r="Q28" s="728" t="s">
        <v>817</v>
      </c>
      <c r="R28" s="730"/>
      <c r="S28" s="779" t="s">
        <v>863</v>
      </c>
      <c r="T28" s="731" t="s">
        <v>864</v>
      </c>
      <c r="U28" s="728" t="s">
        <v>1635</v>
      </c>
      <c r="V28" s="732"/>
      <c r="W28" s="260" t="s">
        <v>864</v>
      </c>
      <c r="X28" s="260"/>
      <c r="Y28" s="232"/>
      <c r="Z28" s="386" t="s">
        <v>1509</v>
      </c>
      <c r="AA28" s="728"/>
      <c r="AB28" s="734"/>
      <c r="AC28" s="728"/>
      <c r="AD28" s="731"/>
      <c r="AE28" s="731">
        <v>1</v>
      </c>
    </row>
    <row r="29" spans="1:31" s="224" customFormat="1" ht="13.5" customHeight="1">
      <c r="A29" s="225">
        <f t="shared" si="0"/>
        <v>21</v>
      </c>
      <c r="B29" s="217"/>
      <c r="C29" s="727" t="s">
        <v>1030</v>
      </c>
      <c r="D29" s="241"/>
      <c r="E29" s="241"/>
      <c r="F29" s="241"/>
      <c r="G29" s="241"/>
      <c r="H29" s="728"/>
      <c r="I29" s="729"/>
      <c r="J29" s="779" t="s">
        <v>1031</v>
      </c>
      <c r="K29" s="780"/>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customHeight="1">
      <c r="A30" s="225">
        <f t="shared" si="0"/>
        <v>22</v>
      </c>
      <c r="B30" s="217"/>
      <c r="C30" s="727"/>
      <c r="D30" s="241" t="s">
        <v>1032</v>
      </c>
      <c r="E30" s="241"/>
      <c r="F30" s="241"/>
      <c r="G30" s="241"/>
      <c r="H30" s="728" t="s">
        <v>1033</v>
      </c>
      <c r="I30" s="729" t="s">
        <v>1034</v>
      </c>
      <c r="J30" s="779" t="s">
        <v>1035</v>
      </c>
      <c r="K30" s="780"/>
      <c r="L30" s="728" t="s">
        <v>1036</v>
      </c>
      <c r="M30" s="728" t="s">
        <v>1037</v>
      </c>
      <c r="N30" s="728"/>
      <c r="O30" s="728"/>
      <c r="P30" s="730"/>
      <c r="Q30" s="728" t="s">
        <v>817</v>
      </c>
      <c r="R30" s="730"/>
      <c r="S30" s="779" t="s">
        <v>863</v>
      </c>
      <c r="T30" s="731" t="s">
        <v>864</v>
      </c>
      <c r="U30" s="728" t="s">
        <v>1636</v>
      </c>
      <c r="V30" s="732" t="s">
        <v>864</v>
      </c>
      <c r="W30" s="732"/>
      <c r="X30" s="732" t="s">
        <v>864</v>
      </c>
      <c r="Y30" s="232"/>
      <c r="Z30" s="733"/>
      <c r="AA30" s="728"/>
      <c r="AB30" s="734"/>
      <c r="AC30" s="728"/>
      <c r="AD30" s="731">
        <v>1</v>
      </c>
      <c r="AE30" s="731">
        <v>1</v>
      </c>
    </row>
    <row r="31" spans="1:31" s="224" customFormat="1" ht="13.5" customHeight="1">
      <c r="A31" s="225">
        <f t="shared" si="0"/>
        <v>23</v>
      </c>
      <c r="B31" s="217"/>
      <c r="C31" s="727"/>
      <c r="D31" s="241" t="s">
        <v>1039</v>
      </c>
      <c r="E31" s="241"/>
      <c r="F31" s="241"/>
      <c r="G31" s="241"/>
      <c r="H31" s="728" t="s">
        <v>1040</v>
      </c>
      <c r="I31" s="729" t="s">
        <v>1041</v>
      </c>
      <c r="J31" s="779" t="s">
        <v>1042</v>
      </c>
      <c r="K31" s="780"/>
      <c r="L31" s="728"/>
      <c r="M31" s="728"/>
      <c r="N31" s="728"/>
      <c r="O31" s="728"/>
      <c r="P31" s="730"/>
      <c r="Q31" s="728" t="s">
        <v>817</v>
      </c>
      <c r="R31" s="730"/>
      <c r="S31" s="779" t="s">
        <v>863</v>
      </c>
      <c r="T31" s="731" t="s">
        <v>864</v>
      </c>
      <c r="U31" s="728" t="s">
        <v>1637</v>
      </c>
      <c r="V31" s="732" t="s">
        <v>864</v>
      </c>
      <c r="W31" s="732"/>
      <c r="X31" s="732"/>
      <c r="Y31" s="232"/>
      <c r="Z31" s="733"/>
      <c r="AA31" s="728"/>
      <c r="AB31" s="734" t="s">
        <v>1044</v>
      </c>
      <c r="AC31" s="728"/>
      <c r="AD31" s="731">
        <v>1</v>
      </c>
      <c r="AE31" s="731">
        <v>1</v>
      </c>
    </row>
    <row r="32" spans="1:31" s="224" customFormat="1" ht="13.5" customHeight="1">
      <c r="A32" s="225">
        <f t="shared" si="0"/>
        <v>24</v>
      </c>
      <c r="B32" s="217"/>
      <c r="C32" s="727"/>
      <c r="D32" s="241" t="s">
        <v>1045</v>
      </c>
      <c r="E32" s="241"/>
      <c r="F32" s="241"/>
      <c r="G32" s="241"/>
      <c r="H32" s="728" t="s">
        <v>1046</v>
      </c>
      <c r="I32" s="729" t="s">
        <v>1047</v>
      </c>
      <c r="J32" s="779" t="s">
        <v>939</v>
      </c>
      <c r="K32" s="780"/>
      <c r="L32" s="728"/>
      <c r="M32" s="728"/>
      <c r="N32" s="728"/>
      <c r="O32" s="728"/>
      <c r="P32" s="730"/>
      <c r="Q32" s="728" t="s">
        <v>817</v>
      </c>
      <c r="R32" s="730"/>
      <c r="S32" s="779"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1638</v>
      </c>
      <c r="C33" s="216"/>
      <c r="D33" s="217"/>
      <c r="E33" s="217"/>
      <c r="F33" s="217"/>
      <c r="G33" s="217"/>
      <c r="H33" s="773" t="s">
        <v>2732</v>
      </c>
      <c r="I33" s="729"/>
      <c r="J33" s="779" t="s">
        <v>1053</v>
      </c>
      <c r="K33" s="780"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customHeight="1">
      <c r="A34" s="225">
        <f t="shared" si="0"/>
        <v>26</v>
      </c>
      <c r="B34" s="217"/>
      <c r="C34" s="217" t="s">
        <v>1055</v>
      </c>
      <c r="D34" s="217"/>
      <c r="E34" s="217"/>
      <c r="F34" s="217"/>
      <c r="G34" s="217"/>
      <c r="H34" s="728" t="s">
        <v>1056</v>
      </c>
      <c r="I34" s="729" t="s">
        <v>1057</v>
      </c>
      <c r="J34" s="779" t="s">
        <v>1058</v>
      </c>
      <c r="K34" s="780"/>
      <c r="L34" s="728"/>
      <c r="M34" s="728"/>
      <c r="N34" s="728"/>
      <c r="O34" s="728"/>
      <c r="P34" s="730"/>
      <c r="Q34" s="728" t="s">
        <v>820</v>
      </c>
      <c r="R34" s="730"/>
      <c r="S34" s="779" t="s">
        <v>863</v>
      </c>
      <c r="T34" s="731"/>
      <c r="U34" s="728"/>
      <c r="V34" s="732" t="s">
        <v>864</v>
      </c>
      <c r="W34" s="732"/>
      <c r="X34" s="732" t="s">
        <v>864</v>
      </c>
      <c r="Y34" s="232"/>
      <c r="Z34" s="733"/>
      <c r="AA34" s="728"/>
      <c r="AB34" s="734"/>
      <c r="AC34" s="728"/>
      <c r="AD34" s="731">
        <v>1</v>
      </c>
      <c r="AE34" s="731">
        <v>1</v>
      </c>
    </row>
    <row r="35" spans="1:31" s="249" customFormat="1" ht="13.5" customHeight="1">
      <c r="A35" s="225">
        <f t="shared" si="0"/>
        <v>27</v>
      </c>
      <c r="B35" s="217"/>
      <c r="C35" s="219" t="s">
        <v>1059</v>
      </c>
      <c r="D35" s="219"/>
      <c r="E35" s="220"/>
      <c r="F35" s="220"/>
      <c r="G35" s="220"/>
      <c r="H35" s="728" t="s">
        <v>1639</v>
      </c>
      <c r="I35" s="729" t="s">
        <v>1061</v>
      </c>
      <c r="J35" s="779" t="s">
        <v>1062</v>
      </c>
      <c r="K35" s="780"/>
      <c r="L35" s="728"/>
      <c r="M35" s="728"/>
      <c r="N35" s="728"/>
      <c r="O35" s="728"/>
      <c r="P35" s="252"/>
      <c r="Q35" s="728" t="s">
        <v>817</v>
      </c>
      <c r="R35" s="730"/>
      <c r="S35" s="779"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2733</v>
      </c>
      <c r="I36" s="729" t="s">
        <v>1065</v>
      </c>
      <c r="J36" s="779" t="s">
        <v>871</v>
      </c>
      <c r="K36" s="780"/>
      <c r="L36" s="728" t="s">
        <v>1066</v>
      </c>
      <c r="M36" s="728" t="s">
        <v>1067</v>
      </c>
      <c r="N36" s="728"/>
      <c r="O36" s="728"/>
      <c r="P36" s="252"/>
      <c r="Q36" s="728" t="s">
        <v>817</v>
      </c>
      <c r="R36" s="730"/>
      <c r="S36" s="779"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79" t="s">
        <v>2837</v>
      </c>
      <c r="I37" s="736"/>
      <c r="J37" s="779"/>
      <c r="K37" s="780"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79"/>
      <c r="K38" s="780" t="s">
        <v>908</v>
      </c>
      <c r="L38" s="728"/>
      <c r="M38" s="728"/>
      <c r="N38" s="728"/>
      <c r="O38" s="728"/>
      <c r="P38" s="730"/>
      <c r="Q38" s="728" t="s">
        <v>820</v>
      </c>
      <c r="R38" s="730"/>
      <c r="S38" s="779" t="s">
        <v>863</v>
      </c>
      <c r="T38" s="731" t="s">
        <v>864</v>
      </c>
      <c r="U38" s="729" t="s">
        <v>1640</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779"/>
      <c r="K39" s="780" t="s">
        <v>1080</v>
      </c>
      <c r="L39" s="728"/>
      <c r="M39" s="728"/>
      <c r="N39" s="728"/>
      <c r="O39" s="728"/>
      <c r="P39" s="730"/>
      <c r="Q39" s="728" t="s">
        <v>820</v>
      </c>
      <c r="R39" s="730"/>
      <c r="S39" s="779"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79"/>
      <c r="K40" s="780"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hidden="1" customHeight="1">
      <c r="A41" s="225">
        <f>ROW()-8</f>
        <v>33</v>
      </c>
      <c r="B41" s="217"/>
      <c r="C41" s="217"/>
      <c r="D41" s="241" t="s">
        <v>1641</v>
      </c>
      <c r="E41" s="241"/>
      <c r="F41" s="241"/>
      <c r="G41" s="241"/>
      <c r="H41" s="773" t="s">
        <v>2735</v>
      </c>
      <c r="I41" s="729"/>
      <c r="J41" s="779"/>
      <c r="K41" s="780" t="s">
        <v>1642</v>
      </c>
      <c r="L41" s="728"/>
      <c r="M41" s="728"/>
      <c r="N41" s="728"/>
      <c r="O41" s="728"/>
      <c r="P41" s="730"/>
      <c r="Q41" s="728" t="s">
        <v>817</v>
      </c>
      <c r="R41" s="730" t="s">
        <v>864</v>
      </c>
      <c r="S41" s="378" t="s">
        <v>1642</v>
      </c>
      <c r="T41" s="731"/>
      <c r="U41" s="728"/>
      <c r="V41" s="732"/>
      <c r="W41" s="732" t="s">
        <v>864</v>
      </c>
      <c r="X41" s="732"/>
      <c r="Y41" s="232"/>
      <c r="Z41" s="733"/>
      <c r="AA41" s="728"/>
      <c r="AB41" s="734"/>
      <c r="AC41" s="728"/>
      <c r="AD41" s="731"/>
      <c r="AE41" s="731">
        <v>1</v>
      </c>
    </row>
    <row r="42" spans="1:31" s="224" customFormat="1" ht="13.5" hidden="1" customHeight="1">
      <c r="A42" s="225">
        <f>ROW()-8</f>
        <v>34</v>
      </c>
      <c r="B42" s="217"/>
      <c r="C42" s="217"/>
      <c r="D42" s="241"/>
      <c r="E42" s="241" t="s">
        <v>1104</v>
      </c>
      <c r="F42" s="241"/>
      <c r="G42" s="241"/>
      <c r="H42" s="773" t="s">
        <v>2734</v>
      </c>
      <c r="I42" s="729" t="s">
        <v>1643</v>
      </c>
      <c r="J42" s="779"/>
      <c r="K42" s="780" t="s">
        <v>871</v>
      </c>
      <c r="L42" s="728"/>
      <c r="M42" s="728"/>
      <c r="N42" s="728"/>
      <c r="O42" s="728"/>
      <c r="P42" s="730"/>
      <c r="Q42" s="728" t="s">
        <v>817</v>
      </c>
      <c r="R42" s="730"/>
      <c r="S42" s="779" t="s">
        <v>863</v>
      </c>
      <c r="T42" s="731"/>
      <c r="U42" s="728"/>
      <c r="V42" s="732"/>
      <c r="W42" s="732" t="s">
        <v>864</v>
      </c>
      <c r="X42" s="732"/>
      <c r="Y42" s="232"/>
      <c r="Z42" s="733"/>
      <c r="AA42" s="728"/>
      <c r="AB42" s="734"/>
      <c r="AC42" s="728"/>
      <c r="AD42" s="731"/>
      <c r="AE42" s="731">
        <v>1</v>
      </c>
    </row>
    <row r="43" spans="1:31" s="224" customFormat="1" ht="13.5" hidden="1" customHeight="1">
      <c r="A43" s="225">
        <f>ROW()-8</f>
        <v>35</v>
      </c>
      <c r="B43" s="217"/>
      <c r="C43" s="217"/>
      <c r="D43" s="241"/>
      <c r="E43" s="241" t="s">
        <v>1644</v>
      </c>
      <c r="F43" s="241"/>
      <c r="G43" s="241"/>
      <c r="H43" s="774" t="s">
        <v>2736</v>
      </c>
      <c r="I43" s="729"/>
      <c r="J43" s="779"/>
      <c r="K43" s="780" t="s">
        <v>1645</v>
      </c>
      <c r="L43" s="728"/>
      <c r="M43" s="728"/>
      <c r="N43" s="728"/>
      <c r="O43" s="728"/>
      <c r="P43" s="730"/>
      <c r="Q43" s="728" t="s">
        <v>817</v>
      </c>
      <c r="R43" s="730"/>
      <c r="S43" s="779" t="s">
        <v>863</v>
      </c>
      <c r="T43" s="731"/>
      <c r="U43" s="728"/>
      <c r="V43" s="732"/>
      <c r="W43" s="732" t="s">
        <v>864</v>
      </c>
      <c r="X43" s="732"/>
      <c r="Y43" s="232"/>
      <c r="Z43" s="733"/>
      <c r="AA43" s="728"/>
      <c r="AB43" s="734"/>
      <c r="AC43" s="728"/>
      <c r="AD43" s="731"/>
      <c r="AE43" s="731">
        <v>1</v>
      </c>
    </row>
    <row r="44" spans="1:31" s="224" customFormat="1" ht="13.5" hidden="1" customHeight="1">
      <c r="A44" s="225">
        <f>ROW()-8</f>
        <v>36</v>
      </c>
      <c r="B44" s="217"/>
      <c r="C44" s="217"/>
      <c r="D44" s="241"/>
      <c r="E44" s="241" t="s">
        <v>1646</v>
      </c>
      <c r="F44" s="241"/>
      <c r="G44" s="241"/>
      <c r="H44" s="774" t="s">
        <v>2737</v>
      </c>
      <c r="I44" s="729"/>
      <c r="J44" s="779"/>
      <c r="K44" s="780" t="s">
        <v>1647</v>
      </c>
      <c r="L44" s="728"/>
      <c r="M44" s="728"/>
      <c r="N44" s="728"/>
      <c r="O44" s="728"/>
      <c r="P44" s="730"/>
      <c r="Q44" s="728" t="s">
        <v>817</v>
      </c>
      <c r="R44" s="730"/>
      <c r="S44" s="779"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2738</v>
      </c>
      <c r="I45" s="729" t="s">
        <v>1085</v>
      </c>
      <c r="J45" s="779" t="s">
        <v>1086</v>
      </c>
      <c r="K45" s="780" t="s">
        <v>1087</v>
      </c>
      <c r="L45" s="728"/>
      <c r="M45" s="728"/>
      <c r="N45" s="728"/>
      <c r="O45" s="728"/>
      <c r="P45" s="730"/>
      <c r="Q45" s="728" t="s">
        <v>820</v>
      </c>
      <c r="R45" s="730"/>
      <c r="S45" s="779"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2739</v>
      </c>
      <c r="I46" s="729" t="s">
        <v>1091</v>
      </c>
      <c r="J46" s="779"/>
      <c r="K46" s="780" t="s">
        <v>1092</v>
      </c>
      <c r="L46" s="728" t="s">
        <v>1093</v>
      </c>
      <c r="M46" s="728" t="s">
        <v>254</v>
      </c>
      <c r="N46" s="728"/>
      <c r="O46" s="728"/>
      <c r="P46" s="730"/>
      <c r="Q46" s="728" t="s">
        <v>817</v>
      </c>
      <c r="R46" s="730"/>
      <c r="S46" s="779"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2740</v>
      </c>
      <c r="I47" s="729"/>
      <c r="J47" s="779"/>
      <c r="K47" s="780"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79" t="s">
        <v>2838</v>
      </c>
      <c r="I48" s="729" t="s">
        <v>1100</v>
      </c>
      <c r="J48" s="779"/>
      <c r="K48" s="780" t="s">
        <v>1087</v>
      </c>
      <c r="L48" s="728"/>
      <c r="M48" s="728"/>
      <c r="N48" s="728"/>
      <c r="O48" s="728"/>
      <c r="P48" s="730"/>
      <c r="Q48" s="728" t="s">
        <v>820</v>
      </c>
      <c r="R48" s="730"/>
      <c r="S48" s="779"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2741</v>
      </c>
      <c r="I49" s="729" t="s">
        <v>1103</v>
      </c>
      <c r="J49" s="779"/>
      <c r="K49" s="780" t="s">
        <v>970</v>
      </c>
      <c r="L49" s="728"/>
      <c r="M49" s="728"/>
      <c r="N49" s="728"/>
      <c r="O49" s="728"/>
      <c r="P49" s="730"/>
      <c r="Q49" s="728" t="s">
        <v>817</v>
      </c>
      <c r="R49" s="730"/>
      <c r="S49" s="779"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2742</v>
      </c>
      <c r="I50" s="729" t="s">
        <v>1105</v>
      </c>
      <c r="J50" s="779"/>
      <c r="K50" s="780" t="s">
        <v>871</v>
      </c>
      <c r="L50" s="728"/>
      <c r="M50" s="728"/>
      <c r="N50" s="728"/>
      <c r="O50" s="728"/>
      <c r="P50" s="730"/>
      <c r="Q50" s="728" t="s">
        <v>817</v>
      </c>
      <c r="R50" s="730"/>
      <c r="S50" s="779"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79"/>
      <c r="K51" s="780"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2743</v>
      </c>
      <c r="I52" s="729" t="s">
        <v>1109</v>
      </c>
      <c r="J52" s="779" t="s">
        <v>1107</v>
      </c>
      <c r="K52" s="780" t="s">
        <v>871</v>
      </c>
      <c r="L52" s="728" t="s">
        <v>1110</v>
      </c>
      <c r="M52" s="728" t="s">
        <v>388</v>
      </c>
      <c r="N52" s="728"/>
      <c r="O52" s="728"/>
      <c r="P52" s="252"/>
      <c r="Q52" s="728" t="s">
        <v>817</v>
      </c>
      <c r="R52" s="730"/>
      <c r="S52" s="779"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2744</v>
      </c>
      <c r="I53" s="729">
        <v>59350</v>
      </c>
      <c r="J53" s="779" t="s">
        <v>1113</v>
      </c>
      <c r="K53" s="780" t="s">
        <v>1114</v>
      </c>
      <c r="L53" s="728" t="s">
        <v>1115</v>
      </c>
      <c r="M53" s="728" t="s">
        <v>392</v>
      </c>
      <c r="N53" s="728"/>
      <c r="O53" s="728"/>
      <c r="P53" s="252"/>
      <c r="Q53" s="728" t="s">
        <v>817</v>
      </c>
      <c r="R53" s="730"/>
      <c r="S53" s="779" t="s">
        <v>863</v>
      </c>
      <c r="T53" s="731"/>
      <c r="U53" s="728" t="s">
        <v>1116</v>
      </c>
      <c r="V53" s="732" t="s">
        <v>864</v>
      </c>
      <c r="W53" s="732" t="s">
        <v>864</v>
      </c>
      <c r="X53" s="732" t="s">
        <v>864</v>
      </c>
      <c r="Y53" s="232"/>
      <c r="Z53" s="733"/>
      <c r="AA53" s="728"/>
      <c r="AB53" s="734"/>
      <c r="AC53" s="728"/>
      <c r="AD53" s="731">
        <v>1</v>
      </c>
      <c r="AE53" s="731">
        <v>1</v>
      </c>
    </row>
    <row r="54" spans="1:1018" s="224" customFormat="1" ht="13.5" customHeight="1">
      <c r="A54" s="225">
        <f t="shared" si="1"/>
        <v>46</v>
      </c>
      <c r="B54" s="217"/>
      <c r="C54" s="217"/>
      <c r="D54" s="241" t="s">
        <v>1117</v>
      </c>
      <c r="E54" s="241"/>
      <c r="F54" s="241"/>
      <c r="G54" s="241"/>
      <c r="H54" s="263" t="s">
        <v>1651</v>
      </c>
      <c r="I54" s="729" t="s">
        <v>1119</v>
      </c>
      <c r="J54" s="779"/>
      <c r="K54" s="780" t="s">
        <v>1120</v>
      </c>
      <c r="L54" s="728"/>
      <c r="M54" s="728"/>
      <c r="N54" s="728"/>
      <c r="O54" s="728"/>
      <c r="P54" s="730"/>
      <c r="Q54" s="728" t="s">
        <v>817</v>
      </c>
      <c r="R54" s="730"/>
      <c r="S54" s="782"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79" t="s">
        <v>2839</v>
      </c>
      <c r="I55" s="729"/>
      <c r="J55" s="779"/>
      <c r="K55" s="780"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2745</v>
      </c>
      <c r="I56" s="729" t="s">
        <v>1125</v>
      </c>
      <c r="J56" s="779"/>
      <c r="K56" s="780" t="s">
        <v>1126</v>
      </c>
      <c r="L56" s="728" t="s">
        <v>1127</v>
      </c>
      <c r="M56" s="728" t="s">
        <v>415</v>
      </c>
      <c r="N56" s="728"/>
      <c r="O56" s="728"/>
      <c r="P56" s="730"/>
      <c r="Q56" s="728" t="s">
        <v>817</v>
      </c>
      <c r="R56" s="730"/>
      <c r="S56" s="782"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2746</v>
      </c>
      <c r="I57" s="729" t="s">
        <v>1130</v>
      </c>
      <c r="J57" s="779"/>
      <c r="K57" s="780" t="s">
        <v>1131</v>
      </c>
      <c r="L57" s="728" t="s">
        <v>1132</v>
      </c>
      <c r="M57" s="728" t="s">
        <v>424</v>
      </c>
      <c r="N57" s="728"/>
      <c r="O57" s="728"/>
      <c r="P57" s="730"/>
      <c r="Q57" s="728" t="s">
        <v>817</v>
      </c>
      <c r="R57" s="730"/>
      <c r="S57" s="782"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2747</v>
      </c>
      <c r="I58" s="729" t="s">
        <v>1134</v>
      </c>
      <c r="J58" s="779"/>
      <c r="K58" s="780" t="s">
        <v>1135</v>
      </c>
      <c r="L58" s="728"/>
      <c r="M58" s="728"/>
      <c r="N58" s="728"/>
      <c r="O58" s="728"/>
      <c r="P58" s="730"/>
      <c r="Q58" s="728" t="s">
        <v>817</v>
      </c>
      <c r="R58" s="730"/>
      <c r="S58" s="782"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2748</v>
      </c>
      <c r="I59" s="729" t="s">
        <v>1137</v>
      </c>
      <c r="J59" s="779"/>
      <c r="K59" s="780" t="s">
        <v>1138</v>
      </c>
      <c r="L59" s="728" t="s">
        <v>1139</v>
      </c>
      <c r="M59" s="728" t="s">
        <v>426</v>
      </c>
      <c r="N59" s="728"/>
      <c r="O59" s="728"/>
      <c r="P59" s="730"/>
      <c r="Q59" s="728" t="s">
        <v>823</v>
      </c>
      <c r="R59" s="730"/>
      <c r="S59" s="782"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2749</v>
      </c>
      <c r="I60" s="729" t="s">
        <v>1142</v>
      </c>
      <c r="J60" s="779"/>
      <c r="K60" s="780" t="s">
        <v>1143</v>
      </c>
      <c r="L60" s="728"/>
      <c r="M60" s="728"/>
      <c r="N60" s="728"/>
      <c r="O60" s="728"/>
      <c r="P60" s="730"/>
      <c r="Q60" s="728" t="s">
        <v>817</v>
      </c>
      <c r="R60" s="730"/>
      <c r="S60" s="782"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2750</v>
      </c>
      <c r="I61" s="729" t="s">
        <v>1145</v>
      </c>
      <c r="J61" s="779"/>
      <c r="K61" s="780" t="s">
        <v>1146</v>
      </c>
      <c r="L61" s="728"/>
      <c r="M61" s="728"/>
      <c r="N61" s="728"/>
      <c r="O61" s="728"/>
      <c r="P61" s="730"/>
      <c r="Q61" s="728" t="s">
        <v>817</v>
      </c>
      <c r="R61" s="730"/>
      <c r="S61" s="782"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2751</v>
      </c>
      <c r="I62" s="729" t="s">
        <v>1148</v>
      </c>
      <c r="J62" s="779"/>
      <c r="K62" s="780" t="s">
        <v>1149</v>
      </c>
      <c r="L62" s="728"/>
      <c r="M62" s="728"/>
      <c r="N62" s="728"/>
      <c r="O62" s="728"/>
      <c r="P62" s="730"/>
      <c r="Q62" s="728" t="s">
        <v>817</v>
      </c>
      <c r="R62" s="730"/>
      <c r="S62" s="782" t="s">
        <v>863</v>
      </c>
      <c r="T62" s="281"/>
      <c r="U62" s="728"/>
      <c r="V62" s="732" t="s">
        <v>864</v>
      </c>
      <c r="W62" s="732" t="s">
        <v>864</v>
      </c>
      <c r="X62" s="732" t="s">
        <v>864</v>
      </c>
      <c r="Y62" s="232"/>
      <c r="Z62" s="733"/>
      <c r="AA62" s="728"/>
      <c r="AB62" s="734"/>
      <c r="AC62" s="728"/>
      <c r="AD62" s="731">
        <v>1</v>
      </c>
      <c r="AE62" s="731">
        <v>1</v>
      </c>
    </row>
    <row r="63" spans="1:1018" s="256" customFormat="1" ht="13" customHeight="1">
      <c r="A63" s="225">
        <f t="shared" si="1"/>
        <v>55</v>
      </c>
      <c r="B63" s="217"/>
      <c r="C63" s="218"/>
      <c r="D63" s="727" t="s">
        <v>178</v>
      </c>
      <c r="E63" s="221"/>
      <c r="F63" s="221"/>
      <c r="G63" s="221"/>
      <c r="H63" s="773" t="s">
        <v>2752</v>
      </c>
      <c r="I63" s="729" t="s">
        <v>1151</v>
      </c>
      <c r="J63" s="779"/>
      <c r="K63" s="780" t="s">
        <v>1152</v>
      </c>
      <c r="L63" s="728"/>
      <c r="M63" s="728"/>
      <c r="N63" s="728"/>
      <c r="O63" s="728"/>
      <c r="P63" s="730"/>
      <c r="Q63" s="728" t="s">
        <v>817</v>
      </c>
      <c r="R63" s="730"/>
      <c r="S63" s="782" t="s">
        <v>863</v>
      </c>
      <c r="T63" s="281"/>
      <c r="U63" s="728"/>
      <c r="V63" s="732" t="s">
        <v>864</v>
      </c>
      <c r="W63" s="732" t="s">
        <v>864</v>
      </c>
      <c r="X63" s="732" t="s">
        <v>864</v>
      </c>
      <c r="Y63" s="232"/>
      <c r="Z63" s="733"/>
      <c r="AA63" s="728"/>
      <c r="AB63" s="734"/>
      <c r="AC63" s="728"/>
      <c r="AD63" s="731">
        <v>1</v>
      </c>
      <c r="AE63" s="731">
        <v>1</v>
      </c>
    </row>
    <row r="64" spans="1:1018" s="256" customFormat="1" ht="13" customHeight="1">
      <c r="A64" s="225">
        <f t="shared" si="1"/>
        <v>56</v>
      </c>
      <c r="B64" s="217"/>
      <c r="C64" s="218"/>
      <c r="D64" s="241" t="s">
        <v>1153</v>
      </c>
      <c r="E64" s="241"/>
      <c r="F64" s="241"/>
      <c r="G64" s="241"/>
      <c r="H64" s="773" t="s">
        <v>2753</v>
      </c>
      <c r="I64" s="729">
        <v>33123452323</v>
      </c>
      <c r="J64" s="779"/>
      <c r="K64" s="780" t="s">
        <v>1155</v>
      </c>
      <c r="L64" s="728"/>
      <c r="M64" s="728"/>
      <c r="N64" s="728"/>
      <c r="O64" s="728"/>
      <c r="P64" s="730"/>
      <c r="Q64" s="728" t="s">
        <v>817</v>
      </c>
      <c r="R64" s="730"/>
      <c r="S64" s="779"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79" t="s">
        <v>1158</v>
      </c>
      <c r="K65" s="780"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2754</v>
      </c>
      <c r="I66" s="729" t="s">
        <v>930</v>
      </c>
      <c r="J66" s="779"/>
      <c r="K66" s="780" t="s">
        <v>1162</v>
      </c>
      <c r="L66" s="728"/>
      <c r="M66" s="728"/>
      <c r="N66" s="728"/>
      <c r="O66" s="728"/>
      <c r="P66" s="730"/>
      <c r="Q66" s="728" t="s">
        <v>820</v>
      </c>
      <c r="R66" s="730"/>
      <c r="S66" s="779"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2755</v>
      </c>
      <c r="I67" s="729"/>
      <c r="J67" s="779" t="s">
        <v>1166</v>
      </c>
      <c r="K67" s="780"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2756</v>
      </c>
      <c r="I68" s="729"/>
      <c r="J68" s="779" t="s">
        <v>1169</v>
      </c>
      <c r="K68" s="780"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2757</v>
      </c>
      <c r="I69" s="729" t="s">
        <v>1172</v>
      </c>
      <c r="J69" s="779" t="s">
        <v>1173</v>
      </c>
      <c r="K69" s="780" t="s">
        <v>1173</v>
      </c>
      <c r="L69" s="728"/>
      <c r="M69" s="728"/>
      <c r="N69" s="728"/>
      <c r="O69" s="728"/>
      <c r="P69" s="252"/>
      <c r="Q69" s="728" t="s">
        <v>820</v>
      </c>
      <c r="R69" s="730"/>
      <c r="S69" s="779"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2758</v>
      </c>
      <c r="I70" s="729" t="s">
        <v>1178</v>
      </c>
      <c r="J70" s="779" t="s">
        <v>1179</v>
      </c>
      <c r="K70" s="780" t="s">
        <v>1179</v>
      </c>
      <c r="L70" s="728"/>
      <c r="M70" s="728"/>
      <c r="N70" s="728"/>
      <c r="O70" s="728"/>
      <c r="P70" s="252"/>
      <c r="Q70" s="728" t="s">
        <v>820</v>
      </c>
      <c r="R70" s="730"/>
      <c r="S70" s="779"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2759</v>
      </c>
      <c r="I71" s="729">
        <v>120</v>
      </c>
      <c r="J71" s="779"/>
      <c r="K71" s="779" t="s">
        <v>1182</v>
      </c>
      <c r="L71" s="728"/>
      <c r="M71" s="728"/>
      <c r="N71" s="728"/>
      <c r="O71" s="728"/>
      <c r="P71" s="730"/>
      <c r="Q71" s="728" t="s">
        <v>817</v>
      </c>
      <c r="R71" s="730"/>
      <c r="S71" s="779" t="s">
        <v>1092</v>
      </c>
      <c r="T71" s="731"/>
      <c r="U71" s="728"/>
      <c r="V71" s="732" t="s">
        <v>864</v>
      </c>
      <c r="W71" s="732" t="s">
        <v>864</v>
      </c>
      <c r="X71" s="732" t="s">
        <v>864</v>
      </c>
      <c r="Y71" s="232"/>
      <c r="Z71" s="728" t="s">
        <v>1183</v>
      </c>
      <c r="AA71" s="728"/>
      <c r="AB71" s="734"/>
      <c r="AC71" s="728"/>
      <c r="AD71" s="731">
        <v>1</v>
      </c>
      <c r="AE71" s="731">
        <v>1</v>
      </c>
    </row>
    <row r="72" spans="1:31" s="256" customFormat="1" ht="13.5" customHeight="1">
      <c r="A72" s="225">
        <f t="shared" si="1"/>
        <v>64</v>
      </c>
      <c r="B72" s="217"/>
      <c r="C72" s="217"/>
      <c r="D72" s="241"/>
      <c r="E72" s="241"/>
      <c r="F72" s="241" t="s">
        <v>1184</v>
      </c>
      <c r="G72" s="221"/>
      <c r="H72" s="773" t="s">
        <v>2820</v>
      </c>
      <c r="I72" s="729">
        <v>96</v>
      </c>
      <c r="J72" s="779"/>
      <c r="K72" s="779" t="s">
        <v>1186</v>
      </c>
      <c r="L72" s="728"/>
      <c r="M72" s="728"/>
      <c r="N72" s="728"/>
      <c r="O72" s="728"/>
      <c r="P72" s="730"/>
      <c r="Q72" s="728" t="s">
        <v>817</v>
      </c>
      <c r="R72" s="730"/>
      <c r="S72" s="779" t="s">
        <v>1092</v>
      </c>
      <c r="T72" s="731"/>
      <c r="U72" s="728"/>
      <c r="V72" s="772" t="s">
        <v>864</v>
      </c>
      <c r="W72" s="732"/>
      <c r="X72" s="732" t="s">
        <v>864</v>
      </c>
      <c r="Y72" s="232"/>
      <c r="Z72" s="728" t="s">
        <v>1187</v>
      </c>
      <c r="AA72" s="728"/>
      <c r="AB72" s="734"/>
      <c r="AC72" s="728"/>
      <c r="AD72" s="731">
        <v>1</v>
      </c>
      <c r="AE72" s="731">
        <v>1</v>
      </c>
    </row>
    <row r="73" spans="1:31" s="256" customFormat="1" ht="13.5" customHeight="1">
      <c r="A73" s="225">
        <f t="shared" si="1"/>
        <v>65</v>
      </c>
      <c r="B73" s="217"/>
      <c r="C73" s="217"/>
      <c r="D73" s="241"/>
      <c r="E73" s="241"/>
      <c r="F73" s="241" t="s">
        <v>1188</v>
      </c>
      <c r="G73" s="221"/>
      <c r="H73" s="728" t="s">
        <v>1189</v>
      </c>
      <c r="I73" s="729">
        <v>34</v>
      </c>
      <c r="J73" s="779"/>
      <c r="K73" s="779" t="s">
        <v>1190</v>
      </c>
      <c r="L73" s="728"/>
      <c r="M73" s="728"/>
      <c r="N73" s="728"/>
      <c r="O73" s="728"/>
      <c r="P73" s="730"/>
      <c r="Q73" s="728" t="s">
        <v>817</v>
      </c>
      <c r="R73" s="730"/>
      <c r="S73" s="779"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2760</v>
      </c>
      <c r="I74" s="729" t="s">
        <v>2719</v>
      </c>
      <c r="J74" s="779"/>
      <c r="K74" s="780" t="s">
        <v>1195</v>
      </c>
      <c r="L74" s="728"/>
      <c r="M74" s="728"/>
      <c r="N74" s="728"/>
      <c r="O74" s="728"/>
      <c r="P74" s="730"/>
      <c r="Q74" s="728" t="s">
        <v>820</v>
      </c>
      <c r="R74" s="730"/>
      <c r="S74" s="779" t="s">
        <v>863</v>
      </c>
      <c r="T74" s="731" t="s">
        <v>864</v>
      </c>
      <c r="U74" s="728" t="s">
        <v>1653</v>
      </c>
      <c r="V74" s="732" t="s">
        <v>864</v>
      </c>
      <c r="W74" s="732" t="s">
        <v>864</v>
      </c>
      <c r="X74" s="732" t="s">
        <v>864</v>
      </c>
      <c r="Y74" s="232"/>
      <c r="Z74" s="733"/>
      <c r="AA74" s="728"/>
      <c r="AB74" s="734"/>
      <c r="AC74" s="728"/>
      <c r="AD74" s="731"/>
      <c r="AE74" s="731">
        <v>1</v>
      </c>
    </row>
    <row r="75" spans="1:31" s="244" customFormat="1" ht="13.5" hidden="1" customHeight="1">
      <c r="A75" s="225">
        <f>ROW()-8</f>
        <v>67</v>
      </c>
      <c r="B75" s="217"/>
      <c r="C75" s="222"/>
      <c r="D75" s="241"/>
      <c r="E75" s="241" t="s">
        <v>2845</v>
      </c>
      <c r="F75" s="241"/>
      <c r="G75" s="241"/>
      <c r="H75" s="779" t="s">
        <v>2840</v>
      </c>
      <c r="I75" s="729" t="s">
        <v>1654</v>
      </c>
      <c r="J75" s="779"/>
      <c r="K75" s="780" t="s">
        <v>2844</v>
      </c>
      <c r="L75" s="728"/>
      <c r="M75" s="728"/>
      <c r="N75" s="728"/>
      <c r="O75" s="728"/>
      <c r="P75" s="730"/>
      <c r="Q75" s="728" t="s">
        <v>817</v>
      </c>
      <c r="R75" s="730"/>
      <c r="S75" s="779" t="s">
        <v>1655</v>
      </c>
      <c r="T75" s="731"/>
      <c r="U75" s="728"/>
      <c r="V75" s="732"/>
      <c r="W75" s="732" t="s">
        <v>864</v>
      </c>
      <c r="X75" s="732"/>
      <c r="Y75" s="232"/>
      <c r="Z75" s="733"/>
      <c r="AA75" s="728"/>
      <c r="AB75" s="734"/>
      <c r="AC75" s="728"/>
      <c r="AD75" s="731"/>
      <c r="AE75" s="731">
        <v>1</v>
      </c>
    </row>
    <row r="76" spans="1:31" s="256" customFormat="1" ht="13.5" hidden="1" customHeight="1">
      <c r="A76" s="225">
        <f t="shared" si="1"/>
        <v>68</v>
      </c>
      <c r="B76" s="217"/>
      <c r="C76" s="217"/>
      <c r="D76" s="217"/>
      <c r="E76" s="217" t="s">
        <v>1197</v>
      </c>
      <c r="F76" s="217"/>
      <c r="G76" s="217"/>
      <c r="H76" s="728" t="s">
        <v>1656</v>
      </c>
      <c r="I76" s="729" t="s">
        <v>1199</v>
      </c>
      <c r="J76" s="779" t="s">
        <v>1200</v>
      </c>
      <c r="K76" s="780" t="s">
        <v>1201</v>
      </c>
      <c r="L76" s="728"/>
      <c r="M76" s="728"/>
      <c r="N76" s="728"/>
      <c r="O76" s="728"/>
      <c r="P76" s="730">
        <v>1</v>
      </c>
      <c r="Q76" s="728" t="s">
        <v>817</v>
      </c>
      <c r="R76" s="730"/>
      <c r="S76" s="779" t="s">
        <v>863</v>
      </c>
      <c r="T76" s="731" t="s">
        <v>864</v>
      </c>
      <c r="U76" s="728"/>
      <c r="V76" s="732"/>
      <c r="W76" s="732"/>
      <c r="X76" s="732"/>
      <c r="Y76" s="232"/>
      <c r="Z76" s="733"/>
      <c r="AA76" s="728"/>
      <c r="AB76" s="734"/>
      <c r="AC76" s="728"/>
      <c r="AD76" s="731">
        <v>1</v>
      </c>
      <c r="AE76" s="731">
        <v>1</v>
      </c>
    </row>
    <row r="77" spans="1:31" s="256" customFormat="1" ht="13" customHeight="1">
      <c r="A77" s="225">
        <f t="shared" si="1"/>
        <v>69</v>
      </c>
      <c r="B77" s="217"/>
      <c r="C77" s="217"/>
      <c r="D77" s="217" t="s">
        <v>1202</v>
      </c>
      <c r="E77" s="217"/>
      <c r="F77" s="217"/>
      <c r="G77" s="217"/>
      <c r="H77" s="728" t="s">
        <v>1203</v>
      </c>
      <c r="I77" s="729"/>
      <c r="J77" s="779" t="s">
        <v>1204</v>
      </c>
      <c r="K77" s="780" t="s">
        <v>1204</v>
      </c>
      <c r="L77" s="728"/>
      <c r="M77" s="728"/>
      <c r="N77" s="728"/>
      <c r="O77" s="728"/>
      <c r="P77" s="252"/>
      <c r="Q77" s="728" t="s">
        <v>817</v>
      </c>
      <c r="R77" s="730"/>
      <c r="S77" s="779"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779" t="s">
        <v>2841</v>
      </c>
      <c r="I78" s="729"/>
      <c r="J78" s="779" t="s">
        <v>942</v>
      </c>
      <c r="K78" s="780"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79" t="s">
        <v>2842</v>
      </c>
      <c r="I79" s="780" t="s">
        <v>2843</v>
      </c>
      <c r="J79" s="779" t="s">
        <v>908</v>
      </c>
      <c r="K79" s="780" t="s">
        <v>939</v>
      </c>
      <c r="L79" s="728"/>
      <c r="M79" s="728"/>
      <c r="N79" s="728"/>
      <c r="O79" s="728"/>
      <c r="P79" s="252"/>
      <c r="Q79" s="728" t="s">
        <v>820</v>
      </c>
      <c r="R79" s="730"/>
      <c r="S79" s="779" t="s">
        <v>863</v>
      </c>
      <c r="T79" s="731" t="s">
        <v>864</v>
      </c>
      <c r="U79" s="728" t="s">
        <v>1657</v>
      </c>
      <c r="V79" s="732" t="s">
        <v>864</v>
      </c>
      <c r="W79" s="374" t="s">
        <v>864</v>
      </c>
      <c r="X79" s="732" t="s">
        <v>864</v>
      </c>
      <c r="Y79" s="232"/>
      <c r="Z79" s="733"/>
      <c r="AA79" s="728"/>
      <c r="AB79" s="734"/>
      <c r="AC79" s="728"/>
      <c r="AD79" s="731">
        <v>1</v>
      </c>
      <c r="AE79" s="731">
        <v>1</v>
      </c>
    </row>
    <row r="80" spans="1:31" s="224" customFormat="1" ht="13.5" hidden="1" customHeight="1">
      <c r="A80" s="225">
        <f t="shared" ref="A80:A111" si="2">ROW()-8</f>
        <v>72</v>
      </c>
      <c r="B80" s="217"/>
      <c r="C80" s="217"/>
      <c r="D80" s="217" t="s">
        <v>1212</v>
      </c>
      <c r="E80" s="217"/>
      <c r="F80" s="217"/>
      <c r="G80" s="217"/>
      <c r="H80" s="255" t="s">
        <v>2846</v>
      </c>
      <c r="I80" s="774" t="s">
        <v>2772</v>
      </c>
      <c r="J80" s="779" t="s">
        <v>970</v>
      </c>
      <c r="K80" s="780" t="s">
        <v>970</v>
      </c>
      <c r="L80" s="728"/>
      <c r="M80" s="728"/>
      <c r="N80" s="728"/>
      <c r="O80" s="728"/>
      <c r="P80" s="252"/>
      <c r="Q80" s="779" t="s">
        <v>817</v>
      </c>
      <c r="R80" s="730"/>
      <c r="S80" s="779" t="s">
        <v>863</v>
      </c>
      <c r="T80" s="731" t="s">
        <v>864</v>
      </c>
      <c r="U80" s="773" t="s">
        <v>1658</v>
      </c>
      <c r="V80" s="781" t="s">
        <v>820</v>
      </c>
      <c r="W80" s="374" t="s">
        <v>864</v>
      </c>
      <c r="X80" s="732" t="s">
        <v>864</v>
      </c>
      <c r="Y80" s="232"/>
      <c r="Z80" s="733"/>
      <c r="AA80" s="728"/>
      <c r="AB80" s="734"/>
      <c r="AC80" s="728"/>
      <c r="AD80" s="731">
        <v>1</v>
      </c>
      <c r="AE80" s="731">
        <v>1</v>
      </c>
    </row>
    <row r="81" spans="1:1018" s="231" customFormat="1" ht="13" customHeight="1">
      <c r="A81" s="225">
        <f t="shared" si="2"/>
        <v>73</v>
      </c>
      <c r="B81" s="217"/>
      <c r="C81" s="217"/>
      <c r="D81" s="217" t="s">
        <v>1077</v>
      </c>
      <c r="E81" s="217"/>
      <c r="F81" s="217"/>
      <c r="G81" s="217"/>
      <c r="H81" s="779" t="s">
        <v>2847</v>
      </c>
      <c r="I81" s="780" t="s">
        <v>2848</v>
      </c>
      <c r="J81" s="779" t="s">
        <v>1218</v>
      </c>
      <c r="K81" s="780" t="s">
        <v>1219</v>
      </c>
      <c r="L81" s="728"/>
      <c r="M81" s="728"/>
      <c r="N81" s="728"/>
      <c r="O81" s="728"/>
      <c r="P81" s="252"/>
      <c r="Q81" s="728" t="s">
        <v>820</v>
      </c>
      <c r="R81" s="730"/>
      <c r="S81" s="782"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customHeight="1">
      <c r="A82" s="225">
        <f t="shared" si="2"/>
        <v>74</v>
      </c>
      <c r="B82" s="217"/>
      <c r="C82" s="217" t="s">
        <v>264</v>
      </c>
      <c r="D82" s="217"/>
      <c r="E82" s="217"/>
      <c r="F82" s="217"/>
      <c r="G82" s="217"/>
      <c r="H82" s="728"/>
      <c r="I82" s="729" t="s">
        <v>1220</v>
      </c>
      <c r="J82" s="779" t="s">
        <v>1221</v>
      </c>
      <c r="K82" s="780"/>
      <c r="L82" s="728"/>
      <c r="M82" s="728"/>
      <c r="N82" s="728"/>
      <c r="O82" s="728"/>
      <c r="P82" s="252"/>
      <c r="Q82" s="728" t="s">
        <v>820</v>
      </c>
      <c r="R82" s="730"/>
      <c r="S82" s="782"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1659</v>
      </c>
      <c r="D83" s="217"/>
      <c r="E83" s="217"/>
      <c r="F83" s="217"/>
      <c r="G83" s="217"/>
      <c r="H83" s="773" t="s">
        <v>2761</v>
      </c>
      <c r="I83" s="729" t="s">
        <v>1226</v>
      </c>
      <c r="J83" s="779" t="s">
        <v>1227</v>
      </c>
      <c r="K83" s="780" t="s">
        <v>939</v>
      </c>
      <c r="L83" s="728" t="s">
        <v>1228</v>
      </c>
      <c r="M83" s="728" t="s">
        <v>1229</v>
      </c>
      <c r="N83" s="728"/>
      <c r="O83" s="728"/>
      <c r="P83" s="252"/>
      <c r="Q83" s="728" t="s">
        <v>817</v>
      </c>
      <c r="R83" s="730"/>
      <c r="S83" s="779"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2762</v>
      </c>
      <c r="I84" s="729"/>
      <c r="J84" s="779" t="s">
        <v>1232</v>
      </c>
      <c r="K84" s="780"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customHeight="1">
      <c r="A85" s="225">
        <f t="shared" si="2"/>
        <v>77</v>
      </c>
      <c r="B85" s="217"/>
      <c r="C85" s="727" t="s">
        <v>1235</v>
      </c>
      <c r="D85" s="727"/>
      <c r="E85" s="727"/>
      <c r="F85" s="727"/>
      <c r="G85" s="727"/>
      <c r="H85" s="728" t="s">
        <v>1236</v>
      </c>
      <c r="I85" s="729" t="s">
        <v>1237</v>
      </c>
      <c r="J85" s="779" t="s">
        <v>1238</v>
      </c>
      <c r="K85" s="780" t="s">
        <v>1218</v>
      </c>
      <c r="L85" s="728"/>
      <c r="M85" s="728"/>
      <c r="N85" s="728"/>
      <c r="O85" s="728"/>
      <c r="P85" s="730">
        <v>1</v>
      </c>
      <c r="Q85" s="728" t="s">
        <v>820</v>
      </c>
      <c r="R85" s="730"/>
      <c r="S85" s="779"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1660</v>
      </c>
      <c r="D86" s="217"/>
      <c r="E86" s="217"/>
      <c r="F86" s="217"/>
      <c r="G86" s="217"/>
      <c r="H86" s="773" t="s">
        <v>2763</v>
      </c>
      <c r="I86" s="729" t="s">
        <v>1241</v>
      </c>
      <c r="J86" s="779" t="s">
        <v>1242</v>
      </c>
      <c r="K86" s="780" t="s">
        <v>1243</v>
      </c>
      <c r="L86" s="728" t="s">
        <v>1244</v>
      </c>
      <c r="M86" s="739" t="s">
        <v>1245</v>
      </c>
      <c r="N86" s="739"/>
      <c r="O86" s="728"/>
      <c r="P86" s="730"/>
      <c r="Q86" s="728" t="s">
        <v>820</v>
      </c>
      <c r="R86" s="730"/>
      <c r="S86" s="779" t="s">
        <v>879</v>
      </c>
      <c r="T86" s="731"/>
      <c r="U86" s="728" t="s">
        <v>932</v>
      </c>
      <c r="V86" s="732" t="s">
        <v>864</v>
      </c>
      <c r="W86" s="732" t="s">
        <v>864</v>
      </c>
      <c r="X86" s="732" t="s">
        <v>864</v>
      </c>
      <c r="Y86" s="232"/>
      <c r="Z86" s="733"/>
      <c r="AA86" s="728" t="s">
        <v>1163</v>
      </c>
      <c r="AB86" s="734"/>
      <c r="AC86" s="728"/>
      <c r="AD86" s="731">
        <v>1</v>
      </c>
      <c r="AE86" s="731">
        <v>1</v>
      </c>
    </row>
    <row r="87" spans="1:1018" s="244" customFormat="1" ht="13.5" customHeight="1">
      <c r="A87" s="225">
        <f t="shared" si="2"/>
        <v>79</v>
      </c>
      <c r="B87" s="217"/>
      <c r="C87" s="241" t="s">
        <v>1246</v>
      </c>
      <c r="D87" s="217"/>
      <c r="E87" s="221"/>
      <c r="F87" s="222"/>
      <c r="G87" s="222"/>
      <c r="H87" s="728" t="s">
        <v>1247</v>
      </c>
      <c r="I87" s="729" t="s">
        <v>1248</v>
      </c>
      <c r="J87" s="779"/>
      <c r="K87" s="780" t="s">
        <v>1249</v>
      </c>
      <c r="L87" s="728"/>
      <c r="M87" s="728"/>
      <c r="N87" s="728"/>
      <c r="O87" s="728"/>
      <c r="P87" s="730">
        <v>1</v>
      </c>
      <c r="Q87" s="728" t="s">
        <v>820</v>
      </c>
      <c r="R87" s="730"/>
      <c r="S87" s="779"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2765</v>
      </c>
      <c r="I88" s="729"/>
      <c r="J88" s="779" t="s">
        <v>1227</v>
      </c>
      <c r="K88" s="780" t="s">
        <v>1661</v>
      </c>
      <c r="L88" s="728" t="s">
        <v>1254</v>
      </c>
      <c r="M88" s="728" t="s">
        <v>1255</v>
      </c>
      <c r="N88" s="728"/>
      <c r="O88" s="728"/>
      <c r="P88" s="730">
        <v>1</v>
      </c>
      <c r="Q88" s="728" t="s">
        <v>823</v>
      </c>
      <c r="R88" s="730" t="s">
        <v>864</v>
      </c>
      <c r="S88" s="243" t="s">
        <v>1661</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1662</v>
      </c>
      <c r="E89" s="241"/>
      <c r="F89" s="241"/>
      <c r="G89" s="241"/>
      <c r="H89" s="773" t="s">
        <v>2764</v>
      </c>
      <c r="I89" s="729"/>
      <c r="J89" s="779"/>
      <c r="K89" s="780" t="s">
        <v>931</v>
      </c>
      <c r="L89" s="728"/>
      <c r="M89" s="728"/>
      <c r="N89" s="728"/>
      <c r="O89" s="728"/>
      <c r="P89" s="730"/>
      <c r="Q89" s="728" t="s">
        <v>817</v>
      </c>
      <c r="R89" s="730"/>
      <c r="S89" s="779"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1663</v>
      </c>
      <c r="E90" s="241"/>
      <c r="F90" s="241"/>
      <c r="G90" s="241"/>
      <c r="H90" s="773" t="s">
        <v>2766</v>
      </c>
      <c r="I90" s="774" t="s">
        <v>2767</v>
      </c>
      <c r="J90" s="779"/>
      <c r="K90" s="780" t="s">
        <v>939</v>
      </c>
      <c r="L90" s="728"/>
      <c r="M90" s="728"/>
      <c r="N90" s="728"/>
      <c r="O90" s="728"/>
      <c r="P90" s="730"/>
      <c r="Q90" s="728" t="s">
        <v>817</v>
      </c>
      <c r="R90" s="730"/>
      <c r="S90" s="779"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1664</v>
      </c>
      <c r="D91" s="217"/>
      <c r="E91" s="217"/>
      <c r="F91" s="217"/>
      <c r="G91" s="217"/>
      <c r="H91" s="773" t="s">
        <v>2768</v>
      </c>
      <c r="I91" s="729"/>
      <c r="J91" s="779" t="s">
        <v>1258</v>
      </c>
      <c r="K91" s="780"/>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2781</v>
      </c>
      <c r="I92" s="729"/>
      <c r="J92" s="779" t="s">
        <v>1261</v>
      </c>
      <c r="K92" s="780"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2769</v>
      </c>
      <c r="I93" s="774" t="s">
        <v>2771</v>
      </c>
      <c r="J93" s="779"/>
      <c r="K93" s="780" t="s">
        <v>1323</v>
      </c>
      <c r="L93" s="728"/>
      <c r="M93" s="728"/>
      <c r="N93" s="728"/>
      <c r="O93" s="728"/>
      <c r="P93" s="730"/>
      <c r="Q93" s="728" t="s">
        <v>820</v>
      </c>
      <c r="R93" s="730"/>
      <c r="S93" s="779" t="s">
        <v>863</v>
      </c>
      <c r="T93" s="731"/>
      <c r="U93" s="773" t="s">
        <v>1665</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1666</v>
      </c>
      <c r="F94" s="241"/>
      <c r="G94" s="241"/>
      <c r="H94" s="773" t="s">
        <v>2774</v>
      </c>
      <c r="I94" s="774" t="s">
        <v>2770</v>
      </c>
      <c r="J94" s="779"/>
      <c r="K94" s="780" t="s">
        <v>970</v>
      </c>
      <c r="L94" s="728"/>
      <c r="M94" s="728"/>
      <c r="N94" s="728"/>
      <c r="O94" s="728"/>
      <c r="P94" s="730"/>
      <c r="Q94" s="728" t="s">
        <v>820</v>
      </c>
      <c r="R94" s="730"/>
      <c r="S94" s="779" t="s">
        <v>863</v>
      </c>
      <c r="T94" s="731" t="s">
        <v>864</v>
      </c>
      <c r="U94" s="773" t="s">
        <v>1667</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1668</v>
      </c>
      <c r="F95" s="224"/>
      <c r="G95" s="225"/>
      <c r="H95" s="225" t="s">
        <v>2773</v>
      </c>
      <c r="I95" s="273" t="s">
        <v>1273</v>
      </c>
      <c r="J95" s="225"/>
      <c r="K95" s="780" t="s">
        <v>1120</v>
      </c>
      <c r="L95" s="728"/>
      <c r="M95" s="728"/>
      <c r="N95" s="728"/>
      <c r="O95" s="728"/>
      <c r="P95" s="730"/>
      <c r="Q95" s="728" t="s">
        <v>820</v>
      </c>
      <c r="R95" s="730"/>
      <c r="S95" s="779"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2780</v>
      </c>
      <c r="I96" s="729"/>
      <c r="J96" s="779"/>
      <c r="K96" s="780"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2775</v>
      </c>
      <c r="I97" s="729" t="s">
        <v>1282</v>
      </c>
      <c r="J97" s="779" t="s">
        <v>1283</v>
      </c>
      <c r="K97" s="780" t="s">
        <v>1284</v>
      </c>
      <c r="L97" s="728"/>
      <c r="M97" s="728"/>
      <c r="N97" s="728"/>
      <c r="O97" s="728"/>
      <c r="P97" s="730"/>
      <c r="Q97" s="728" t="s">
        <v>817</v>
      </c>
      <c r="R97" s="730"/>
      <c r="S97" s="779"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1669</v>
      </c>
      <c r="E98" s="241"/>
      <c r="F98" s="241"/>
      <c r="G98" s="241"/>
      <c r="H98" s="773" t="s">
        <v>2776</v>
      </c>
      <c r="I98" s="729" t="s">
        <v>1670</v>
      </c>
      <c r="J98" s="779"/>
      <c r="K98" s="780" t="s">
        <v>970</v>
      </c>
      <c r="L98" s="728"/>
      <c r="M98" s="728"/>
      <c r="N98" s="728"/>
      <c r="O98" s="728"/>
      <c r="P98" s="730"/>
      <c r="Q98" s="728" t="s">
        <v>817</v>
      </c>
      <c r="R98" s="730"/>
      <c r="S98" s="779" t="s">
        <v>863</v>
      </c>
      <c r="T98" s="373"/>
      <c r="U98" s="728" t="s">
        <v>1671</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2777</v>
      </c>
      <c r="I99" s="729" t="s">
        <v>1294</v>
      </c>
      <c r="J99" s="779"/>
      <c r="K99" s="780" t="s">
        <v>910</v>
      </c>
      <c r="L99" s="728"/>
      <c r="M99" s="728"/>
      <c r="N99" s="728"/>
      <c r="O99" s="728"/>
      <c r="P99" s="730"/>
      <c r="Q99" s="728" t="s">
        <v>817</v>
      </c>
      <c r="R99" s="730"/>
      <c r="S99" s="779" t="s">
        <v>863</v>
      </c>
      <c r="T99" s="373"/>
      <c r="U99" s="728" t="s">
        <v>1672</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2778</v>
      </c>
      <c r="I100" s="729" t="s">
        <v>1298</v>
      </c>
      <c r="J100" s="779" t="s">
        <v>939</v>
      </c>
      <c r="K100" s="780" t="s">
        <v>939</v>
      </c>
      <c r="L100" s="728" t="s">
        <v>1299</v>
      </c>
      <c r="M100" s="728" t="s">
        <v>1300</v>
      </c>
      <c r="N100" s="728"/>
      <c r="O100" s="728"/>
      <c r="P100" s="730">
        <v>1</v>
      </c>
      <c r="Q100" s="728" t="s">
        <v>817</v>
      </c>
      <c r="R100" s="730"/>
      <c r="S100" s="779"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2779</v>
      </c>
      <c r="I101" s="729"/>
      <c r="J101" s="779" t="s">
        <v>1302</v>
      </c>
      <c r="K101" s="780" t="s">
        <v>1303</v>
      </c>
      <c r="L101" s="728"/>
      <c r="M101" s="728"/>
      <c r="N101" s="728"/>
      <c r="O101" s="728"/>
      <c r="P101" s="730"/>
      <c r="Q101" s="728" t="s">
        <v>817</v>
      </c>
      <c r="R101" s="730" t="s">
        <v>864</v>
      </c>
      <c r="S101" s="779"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2782</v>
      </c>
      <c r="I102" s="729" t="s">
        <v>1306</v>
      </c>
      <c r="J102" s="779"/>
      <c r="K102" s="780" t="s">
        <v>1087</v>
      </c>
      <c r="L102" s="728" t="s">
        <v>1307</v>
      </c>
      <c r="M102" s="728" t="s">
        <v>1308</v>
      </c>
      <c r="N102" s="728"/>
      <c r="O102" s="728"/>
      <c r="P102" s="730"/>
      <c r="Q102" s="728" t="s">
        <v>820</v>
      </c>
      <c r="R102" s="730"/>
      <c r="S102" s="779"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2783</v>
      </c>
      <c r="I103" s="728" t="s">
        <v>1134</v>
      </c>
      <c r="J103" s="779"/>
      <c r="K103" s="780" t="s">
        <v>1311</v>
      </c>
      <c r="L103" s="728"/>
      <c r="M103" s="728"/>
      <c r="N103" s="728"/>
      <c r="O103" s="728"/>
      <c r="P103" s="730"/>
      <c r="Q103" s="728" t="s">
        <v>817</v>
      </c>
      <c r="R103" s="730"/>
      <c r="S103" s="779"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2784</v>
      </c>
      <c r="I104" s="729" t="s">
        <v>1314</v>
      </c>
      <c r="J104" s="779"/>
      <c r="K104" s="780" t="s">
        <v>1315</v>
      </c>
      <c r="L104" s="728"/>
      <c r="M104" s="728"/>
      <c r="N104" s="728"/>
      <c r="O104" s="728"/>
      <c r="P104" s="730"/>
      <c r="Q104" s="728" t="s">
        <v>817</v>
      </c>
      <c r="R104" s="730"/>
      <c r="S104" s="779" t="s">
        <v>863</v>
      </c>
      <c r="T104" s="731"/>
      <c r="U104" s="728"/>
      <c r="V104" s="732" t="s">
        <v>864</v>
      </c>
      <c r="W104" s="732" t="s">
        <v>864</v>
      </c>
      <c r="X104" s="732" t="s">
        <v>864</v>
      </c>
      <c r="Y104" s="232"/>
      <c r="Z104" s="733"/>
      <c r="AA104" s="728"/>
      <c r="AB104" s="734"/>
      <c r="AC104" s="728"/>
      <c r="AD104" s="731">
        <v>1</v>
      </c>
      <c r="AE104" s="731">
        <v>1</v>
      </c>
    </row>
    <row r="105" spans="1:32" s="224" customFormat="1" ht="13.5" customHeight="1">
      <c r="A105" s="225">
        <f t="shared" si="2"/>
        <v>97</v>
      </c>
      <c r="B105" s="217"/>
      <c r="C105" s="241" t="s">
        <v>1328</v>
      </c>
      <c r="D105" s="217" t="s">
        <v>1329</v>
      </c>
      <c r="E105" s="247"/>
      <c r="F105" s="217"/>
      <c r="G105" s="217"/>
      <c r="H105" s="728" t="s">
        <v>1330</v>
      </c>
      <c r="I105" s="729"/>
      <c r="J105" s="779" t="s">
        <v>1331</v>
      </c>
      <c r="K105" s="780"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customHeight="1">
      <c r="A106" s="225">
        <f t="shared" si="2"/>
        <v>98</v>
      </c>
      <c r="B106" s="217"/>
      <c r="C106" s="241" t="s">
        <v>972</v>
      </c>
      <c r="D106" s="217" t="s">
        <v>1334</v>
      </c>
      <c r="E106" s="217"/>
      <c r="F106" s="217"/>
      <c r="G106" s="217"/>
      <c r="H106" s="728" t="s">
        <v>1335</v>
      </c>
      <c r="I106" s="729"/>
      <c r="J106" s="779" t="s">
        <v>974</v>
      </c>
      <c r="K106" s="780"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customHeight="1">
      <c r="A107" s="225">
        <f t="shared" si="2"/>
        <v>99</v>
      </c>
      <c r="B107" s="217"/>
      <c r="C107" s="241" t="s">
        <v>1336</v>
      </c>
      <c r="D107" s="217"/>
      <c r="E107" s="217"/>
      <c r="F107" s="217"/>
      <c r="G107" s="217"/>
      <c r="H107" s="728" t="s">
        <v>1337</v>
      </c>
      <c r="I107" s="729"/>
      <c r="J107" s="779" t="s">
        <v>1338</v>
      </c>
      <c r="K107" s="780"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customHeight="1">
      <c r="A108" s="225">
        <f t="shared" si="2"/>
        <v>100</v>
      </c>
      <c r="B108" s="217"/>
      <c r="C108" s="241"/>
      <c r="D108" s="217" t="s">
        <v>1339</v>
      </c>
      <c r="E108" s="217"/>
      <c r="F108" s="241"/>
      <c r="G108" s="241"/>
      <c r="H108" s="728" t="s">
        <v>1340</v>
      </c>
      <c r="I108" s="729" t="s">
        <v>1341</v>
      </c>
      <c r="J108" s="779" t="s">
        <v>1342</v>
      </c>
      <c r="K108" s="780"/>
      <c r="L108" s="728"/>
      <c r="M108" s="728"/>
      <c r="N108" s="728"/>
      <c r="O108" s="728"/>
      <c r="P108" s="730"/>
      <c r="Q108" s="728" t="s">
        <v>820</v>
      </c>
      <c r="R108" s="730"/>
      <c r="S108" s="779" t="s">
        <v>863</v>
      </c>
      <c r="T108" s="731"/>
      <c r="U108" s="728"/>
      <c r="V108" s="772" t="s">
        <v>864</v>
      </c>
      <c r="W108" s="732"/>
      <c r="X108" s="740"/>
      <c r="Y108" s="232"/>
      <c r="Z108" s="733"/>
      <c r="AA108" s="728" t="s">
        <v>1076</v>
      </c>
      <c r="AB108" s="734"/>
      <c r="AC108" s="728"/>
      <c r="AD108" s="731"/>
      <c r="AE108" s="731">
        <v>1</v>
      </c>
    </row>
    <row r="109" spans="1:32" s="224" customFormat="1" ht="13.5" customHeight="1">
      <c r="A109" s="225">
        <f t="shared" si="2"/>
        <v>101</v>
      </c>
      <c r="B109" s="217"/>
      <c r="C109" s="241"/>
      <c r="D109" s="217" t="s">
        <v>1343</v>
      </c>
      <c r="E109" s="217"/>
      <c r="F109" s="241"/>
      <c r="G109" s="241"/>
      <c r="H109" s="728" t="s">
        <v>1344</v>
      </c>
      <c r="I109" s="729" t="s">
        <v>1345</v>
      </c>
      <c r="J109" s="779" t="s">
        <v>1346</v>
      </c>
      <c r="K109" s="780"/>
      <c r="L109" s="728"/>
      <c r="M109" s="728"/>
      <c r="N109" s="728"/>
      <c r="O109" s="728"/>
      <c r="P109" s="730"/>
      <c r="Q109" s="728" t="s">
        <v>820</v>
      </c>
      <c r="R109" s="730"/>
      <c r="S109" s="779" t="s">
        <v>863</v>
      </c>
      <c r="T109" s="731"/>
      <c r="U109" s="728"/>
      <c r="V109" s="772" t="s">
        <v>864</v>
      </c>
      <c r="W109" s="732"/>
      <c r="X109" s="740"/>
      <c r="Y109" s="232"/>
      <c r="Z109" s="733"/>
      <c r="AA109" s="728" t="s">
        <v>1347</v>
      </c>
      <c r="AB109" s="734"/>
      <c r="AC109" s="728"/>
      <c r="AD109" s="731"/>
      <c r="AE109" s="731">
        <v>1</v>
      </c>
    </row>
    <row r="110" spans="1:32" s="224" customFormat="1" ht="13.5" customHeight="1">
      <c r="A110" s="225">
        <f t="shared" si="2"/>
        <v>102</v>
      </c>
      <c r="B110" s="217"/>
      <c r="C110" s="241"/>
      <c r="D110" s="241" t="s">
        <v>1348</v>
      </c>
      <c r="E110" s="241"/>
      <c r="F110" s="241"/>
      <c r="G110" s="241"/>
      <c r="H110" s="728" t="s">
        <v>1349</v>
      </c>
      <c r="I110" s="729" t="s">
        <v>1350</v>
      </c>
      <c r="J110" s="779" t="s">
        <v>1351</v>
      </c>
      <c r="K110" s="780" t="s">
        <v>1352</v>
      </c>
      <c r="L110" s="728"/>
      <c r="M110" s="728"/>
      <c r="N110" s="728"/>
      <c r="O110" s="728"/>
      <c r="P110" s="730"/>
      <c r="Q110" s="728" t="s">
        <v>817</v>
      </c>
      <c r="R110" s="730"/>
      <c r="S110" s="779" t="s">
        <v>863</v>
      </c>
      <c r="T110" s="731"/>
      <c r="U110" s="728"/>
      <c r="V110" s="732" t="s">
        <v>864</v>
      </c>
      <c r="W110" s="732"/>
      <c r="X110" s="732"/>
      <c r="Y110" s="232"/>
      <c r="Z110" s="733"/>
      <c r="AA110" s="728"/>
      <c r="AB110" s="734"/>
      <c r="AC110" s="728"/>
      <c r="AD110" s="731"/>
      <c r="AE110" s="731">
        <v>1</v>
      </c>
    </row>
    <row r="111" spans="1:32" s="224" customFormat="1" ht="13.5" customHeight="1">
      <c r="A111" s="225">
        <f t="shared" si="2"/>
        <v>103</v>
      </c>
      <c r="B111" s="217"/>
      <c r="C111" s="241"/>
      <c r="D111" s="217" t="s">
        <v>1353</v>
      </c>
      <c r="E111" s="219" t="s">
        <v>1275</v>
      </c>
      <c r="F111" s="217"/>
      <c r="G111" s="217"/>
      <c r="H111" s="728" t="s">
        <v>1354</v>
      </c>
      <c r="I111" s="736"/>
      <c r="J111" s="779" t="s">
        <v>1355</v>
      </c>
      <c r="K111" s="780"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customHeight="1">
      <c r="A112" s="225">
        <f t="shared" ref="A112:A143" si="3">ROW()-8</f>
        <v>104</v>
      </c>
      <c r="B112" s="217"/>
      <c r="C112" s="241"/>
      <c r="D112" s="217" t="s">
        <v>1357</v>
      </c>
      <c r="E112" s="241"/>
      <c r="F112" s="241"/>
      <c r="G112" s="241"/>
      <c r="H112" s="728" t="s">
        <v>1358</v>
      </c>
      <c r="I112" s="729" t="s">
        <v>1359</v>
      </c>
      <c r="J112" s="779" t="s">
        <v>1360</v>
      </c>
      <c r="K112" s="780"/>
      <c r="L112" s="728" t="s">
        <v>1361</v>
      </c>
      <c r="M112" s="728" t="s">
        <v>1362</v>
      </c>
      <c r="N112" s="728"/>
      <c r="O112" s="728"/>
      <c r="P112" s="730"/>
      <c r="Q112" s="728" t="s">
        <v>817</v>
      </c>
      <c r="R112" s="730"/>
      <c r="S112" s="779" t="s">
        <v>863</v>
      </c>
      <c r="T112" s="731"/>
      <c r="U112" s="728"/>
      <c r="V112" s="732" t="s">
        <v>864</v>
      </c>
      <c r="W112" s="732"/>
      <c r="X112" s="732"/>
      <c r="Y112" s="232"/>
      <c r="Z112" s="733"/>
      <c r="AA112" s="728"/>
      <c r="AB112" s="734"/>
      <c r="AC112" s="728"/>
      <c r="AD112" s="731">
        <v>1</v>
      </c>
      <c r="AE112" s="731">
        <v>1</v>
      </c>
    </row>
    <row r="113" spans="1:1018" s="251" customFormat="1" ht="13.5" customHeight="1">
      <c r="A113" s="225">
        <f t="shared" si="3"/>
        <v>105</v>
      </c>
      <c r="B113" s="217"/>
      <c r="C113" s="241" t="s">
        <v>1363</v>
      </c>
      <c r="D113" s="727"/>
      <c r="E113" s="250"/>
      <c r="F113" s="250"/>
      <c r="G113" s="250"/>
      <c r="H113" s="728" t="s">
        <v>1364</v>
      </c>
      <c r="I113" s="729"/>
      <c r="J113" s="779" t="s">
        <v>1365</v>
      </c>
      <c r="K113" s="780"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customHeight="1">
      <c r="A114" s="225">
        <f t="shared" si="3"/>
        <v>106</v>
      </c>
      <c r="B114" s="217"/>
      <c r="C114" s="241"/>
      <c r="D114" s="727" t="s">
        <v>1367</v>
      </c>
      <c r="E114" s="727"/>
      <c r="F114" s="241"/>
      <c r="G114" s="241"/>
      <c r="H114" s="728" t="s">
        <v>1368</v>
      </c>
      <c r="I114" s="729" t="s">
        <v>1369</v>
      </c>
      <c r="J114" s="779" t="s">
        <v>1370</v>
      </c>
      <c r="K114" s="780" t="s">
        <v>1371</v>
      </c>
      <c r="L114" s="728"/>
      <c r="M114" s="728"/>
      <c r="N114" s="728"/>
      <c r="O114" s="728"/>
      <c r="P114" s="730"/>
      <c r="Q114" s="728" t="s">
        <v>817</v>
      </c>
      <c r="R114" s="730"/>
      <c r="S114" s="779"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customHeight="1">
      <c r="A115" s="225">
        <f t="shared" si="3"/>
        <v>107</v>
      </c>
      <c r="B115" s="217"/>
      <c r="C115" s="241"/>
      <c r="D115" s="727" t="s">
        <v>1372</v>
      </c>
      <c r="E115" s="727"/>
      <c r="F115" s="241"/>
      <c r="G115" s="241"/>
      <c r="H115" s="728" t="s">
        <v>1373</v>
      </c>
      <c r="I115" s="729" t="s">
        <v>1374</v>
      </c>
      <c r="J115" s="779" t="s">
        <v>1375</v>
      </c>
      <c r="K115" s="780"/>
      <c r="L115" s="728"/>
      <c r="M115" s="728"/>
      <c r="N115" s="728"/>
      <c r="O115" s="728"/>
      <c r="P115" s="730"/>
      <c r="Q115" s="728" t="s">
        <v>817</v>
      </c>
      <c r="R115" s="730"/>
      <c r="S115" s="779" t="s">
        <v>863</v>
      </c>
      <c r="T115" s="731"/>
      <c r="U115" s="728"/>
      <c r="V115" s="732" t="s">
        <v>864</v>
      </c>
      <c r="W115" s="732"/>
      <c r="X115" s="732" t="s">
        <v>864</v>
      </c>
      <c r="Y115" s="232"/>
      <c r="Z115" s="733"/>
      <c r="AA115" s="728"/>
      <c r="AB115" s="734"/>
      <c r="AC115" s="728"/>
      <c r="AD115" s="731">
        <v>1</v>
      </c>
      <c r="AE115" s="731">
        <v>1</v>
      </c>
      <c r="AMD115" s="224"/>
    </row>
    <row r="116" spans="1:1018" s="251" customFormat="1" ht="13.5" customHeight="1">
      <c r="A116" s="225">
        <f t="shared" si="3"/>
        <v>108</v>
      </c>
      <c r="B116" s="217"/>
      <c r="C116" s="241"/>
      <c r="D116" s="727" t="s">
        <v>1376</v>
      </c>
      <c r="E116" s="727"/>
      <c r="F116" s="241"/>
      <c r="G116" s="241"/>
      <c r="H116" s="728" t="s">
        <v>1377</v>
      </c>
      <c r="I116" s="729" t="s">
        <v>1378</v>
      </c>
      <c r="J116" s="779" t="s">
        <v>1379</v>
      </c>
      <c r="K116" s="780"/>
      <c r="L116" s="728"/>
      <c r="M116" s="728"/>
      <c r="N116" s="728"/>
      <c r="O116" s="728"/>
      <c r="P116" s="730"/>
      <c r="Q116" s="728" t="s">
        <v>817</v>
      </c>
      <c r="R116" s="730"/>
      <c r="S116" s="779" t="s">
        <v>1380</v>
      </c>
      <c r="T116" s="731"/>
      <c r="U116" s="728"/>
      <c r="V116" s="732" t="s">
        <v>864</v>
      </c>
      <c r="W116" s="732"/>
      <c r="X116" s="732" t="s">
        <v>864</v>
      </c>
      <c r="Y116" s="232"/>
      <c r="Z116" s="733"/>
      <c r="AA116" s="728"/>
      <c r="AB116" s="734"/>
      <c r="AC116" s="728"/>
      <c r="AD116" s="731">
        <v>1</v>
      </c>
      <c r="AE116" s="731">
        <v>1</v>
      </c>
      <c r="AMD116" s="224"/>
    </row>
    <row r="117" spans="1:1018" s="251" customFormat="1" ht="13.5" customHeight="1">
      <c r="A117" s="225">
        <f t="shared" si="3"/>
        <v>109</v>
      </c>
      <c r="B117" s="217"/>
      <c r="C117" s="241"/>
      <c r="D117" s="727" t="s">
        <v>875</v>
      </c>
      <c r="E117" s="727"/>
      <c r="F117" s="241"/>
      <c r="G117" s="241"/>
      <c r="H117" s="728" t="s">
        <v>1381</v>
      </c>
      <c r="I117" s="659" t="s">
        <v>1382</v>
      </c>
      <c r="J117" s="779" t="s">
        <v>875</v>
      </c>
      <c r="K117" s="780"/>
      <c r="L117" s="728"/>
      <c r="M117" s="728"/>
      <c r="N117" s="728"/>
      <c r="O117" s="728"/>
      <c r="P117" s="730"/>
      <c r="Q117" s="728" t="s">
        <v>820</v>
      </c>
      <c r="R117" s="730"/>
      <c r="S117" s="779" t="s">
        <v>863</v>
      </c>
      <c r="T117" s="731"/>
      <c r="U117" s="728"/>
      <c r="V117" s="732" t="s">
        <v>864</v>
      </c>
      <c r="W117" s="732"/>
      <c r="X117" s="732" t="s">
        <v>864</v>
      </c>
      <c r="Y117" s="232"/>
      <c r="Z117" s="733"/>
      <c r="AA117" s="728"/>
      <c r="AB117" s="734"/>
      <c r="AC117" s="728"/>
      <c r="AD117" s="731">
        <v>1</v>
      </c>
      <c r="AE117" s="731">
        <v>1</v>
      </c>
      <c r="AMD117" s="224"/>
    </row>
    <row r="118" spans="1:1018" s="251" customFormat="1" ht="13.5" customHeight="1">
      <c r="A118" s="225">
        <f t="shared" si="3"/>
        <v>110</v>
      </c>
      <c r="B118" s="217"/>
      <c r="C118" s="241"/>
      <c r="D118" s="727" t="s">
        <v>1383</v>
      </c>
      <c r="E118" s="727"/>
      <c r="F118" s="241"/>
      <c r="G118" s="241"/>
      <c r="H118" s="728" t="s">
        <v>1384</v>
      </c>
      <c r="I118" s="729"/>
      <c r="J118" s="779" t="s">
        <v>1385</v>
      </c>
      <c r="K118" s="780"/>
      <c r="L118" s="728"/>
      <c r="M118" s="728"/>
      <c r="N118" s="728"/>
      <c r="O118" s="728"/>
      <c r="P118" s="730"/>
      <c r="Q118" s="728" t="s">
        <v>817</v>
      </c>
      <c r="R118" s="730"/>
      <c r="S118" s="779" t="s">
        <v>863</v>
      </c>
      <c r="T118" s="731"/>
      <c r="U118" s="728"/>
      <c r="V118" s="732" t="s">
        <v>864</v>
      </c>
      <c r="W118" s="732"/>
      <c r="X118" s="732" t="s">
        <v>864</v>
      </c>
      <c r="Y118" s="232"/>
      <c r="Z118" s="733"/>
      <c r="AA118" s="728"/>
      <c r="AB118" s="734"/>
      <c r="AC118" s="728"/>
      <c r="AD118" s="731">
        <v>1</v>
      </c>
      <c r="AE118" s="731">
        <v>1</v>
      </c>
      <c r="AMD118" s="224"/>
    </row>
    <row r="119" spans="1:1018" s="251" customFormat="1" ht="13" customHeight="1">
      <c r="A119" s="225">
        <f t="shared" si="3"/>
        <v>111</v>
      </c>
      <c r="B119" s="217"/>
      <c r="C119" s="241"/>
      <c r="D119" s="727" t="s">
        <v>1386</v>
      </c>
      <c r="E119" s="727"/>
      <c r="F119" s="241"/>
      <c r="G119" s="241"/>
      <c r="H119" s="728" t="s">
        <v>1387</v>
      </c>
      <c r="I119" s="729"/>
      <c r="J119" s="779" t="s">
        <v>1388</v>
      </c>
      <c r="K119" s="780"/>
      <c r="L119" s="728"/>
      <c r="M119" s="728"/>
      <c r="N119" s="728"/>
      <c r="O119" s="728"/>
      <c r="P119" s="730"/>
      <c r="Q119" s="728" t="s">
        <v>817</v>
      </c>
      <c r="R119" s="730"/>
      <c r="S119" s="779" t="s">
        <v>863</v>
      </c>
      <c r="T119" s="731"/>
      <c r="U119" s="728"/>
      <c r="V119" s="732" t="s">
        <v>864</v>
      </c>
      <c r="W119" s="732"/>
      <c r="X119" s="732" t="s">
        <v>864</v>
      </c>
      <c r="Y119" s="232"/>
      <c r="Z119" s="733"/>
      <c r="AA119" s="728"/>
      <c r="AB119" s="734"/>
      <c r="AC119" s="728"/>
      <c r="AD119" s="731">
        <v>1</v>
      </c>
      <c r="AE119" s="731">
        <v>1</v>
      </c>
      <c r="AMD119" s="224"/>
    </row>
    <row r="120" spans="1:1018" s="224" customFormat="1" ht="13.5" hidden="1" customHeight="1">
      <c r="A120" s="225">
        <f t="shared" si="3"/>
        <v>112</v>
      </c>
      <c r="B120" s="217" t="s">
        <v>1389</v>
      </c>
      <c r="C120" s="216"/>
      <c r="D120" s="241"/>
      <c r="E120" s="241"/>
      <c r="F120" s="241"/>
      <c r="G120" s="241"/>
      <c r="H120" s="773" t="s">
        <v>2785</v>
      </c>
      <c r="I120" s="729" t="s">
        <v>1341</v>
      </c>
      <c r="J120" s="779"/>
      <c r="K120" s="780" t="s">
        <v>1391</v>
      </c>
      <c r="L120" s="728"/>
      <c r="M120" s="728"/>
      <c r="N120" s="728"/>
      <c r="O120" s="728"/>
      <c r="P120" s="730"/>
      <c r="Q120" s="728" t="s">
        <v>820</v>
      </c>
      <c r="R120" s="730"/>
      <c r="S120" s="779" t="s">
        <v>863</v>
      </c>
      <c r="T120" s="731"/>
      <c r="U120" s="735"/>
      <c r="V120" s="732"/>
      <c r="W120" s="732" t="s">
        <v>864</v>
      </c>
      <c r="X120" s="732" t="s">
        <v>864</v>
      </c>
      <c r="Y120" s="232"/>
      <c r="Z120" s="379" t="s">
        <v>1392</v>
      </c>
      <c r="AA120" s="385" t="s">
        <v>1347</v>
      </c>
      <c r="AB120" s="734"/>
      <c r="AC120" s="728"/>
      <c r="AD120" s="731"/>
      <c r="AE120" s="731">
        <v>1</v>
      </c>
    </row>
    <row r="121" spans="1:1018" s="224" customFormat="1" ht="13.5" hidden="1" customHeight="1">
      <c r="A121" s="225">
        <f t="shared" si="3"/>
        <v>113</v>
      </c>
      <c r="B121" s="217" t="s">
        <v>1393</v>
      </c>
      <c r="C121" s="216"/>
      <c r="D121" s="216"/>
      <c r="E121" s="216"/>
      <c r="F121" s="216"/>
      <c r="G121" s="216"/>
      <c r="H121" s="728" t="s">
        <v>1394</v>
      </c>
      <c r="I121" s="736"/>
      <c r="J121" s="779"/>
      <c r="K121" s="780"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hidden="1" customHeight="1">
      <c r="A122" s="225">
        <f t="shared" si="3"/>
        <v>114</v>
      </c>
      <c r="B122" s="216"/>
      <c r="C122" s="241" t="s">
        <v>1304</v>
      </c>
      <c r="D122" s="241"/>
      <c r="E122" s="241"/>
      <c r="F122" s="241"/>
      <c r="G122" s="241"/>
      <c r="H122" s="728" t="s">
        <v>1396</v>
      </c>
      <c r="I122" s="736"/>
      <c r="J122" s="779"/>
      <c r="K122" s="780"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hidden="1" customHeight="1">
      <c r="A123" s="225">
        <f t="shared" si="3"/>
        <v>115</v>
      </c>
      <c r="B123" s="216"/>
      <c r="C123" s="241" t="s">
        <v>831</v>
      </c>
      <c r="D123" s="241"/>
      <c r="E123" s="241"/>
      <c r="F123" s="241"/>
      <c r="G123" s="241"/>
      <c r="H123" s="728" t="s">
        <v>1398</v>
      </c>
      <c r="I123" s="736"/>
      <c r="J123" s="779"/>
      <c r="K123" s="780" t="s">
        <v>1218</v>
      </c>
      <c r="L123" s="728"/>
      <c r="M123" s="728"/>
      <c r="N123" s="728"/>
      <c r="O123" s="728"/>
      <c r="P123" s="730"/>
      <c r="Q123" s="728" t="s">
        <v>817</v>
      </c>
      <c r="R123" s="730"/>
      <c r="S123" s="779" t="s">
        <v>863</v>
      </c>
      <c r="T123" s="731"/>
      <c r="U123" s="741"/>
      <c r="V123" s="732"/>
      <c r="W123" s="260"/>
      <c r="X123" s="260"/>
      <c r="Y123" s="232"/>
      <c r="Z123" s="733"/>
      <c r="AA123" s="728"/>
      <c r="AB123" s="734"/>
      <c r="AC123" s="728"/>
      <c r="AD123" s="731"/>
      <c r="AE123" s="731">
        <v>1</v>
      </c>
    </row>
    <row r="124" spans="1:1018" s="224" customFormat="1" ht="17.25" hidden="1" customHeight="1">
      <c r="A124" s="225">
        <f t="shared" si="3"/>
        <v>116</v>
      </c>
      <c r="B124" s="217"/>
      <c r="C124" s="241" t="s">
        <v>1399</v>
      </c>
      <c r="D124" s="241"/>
      <c r="E124" s="241"/>
      <c r="F124" s="241"/>
      <c r="G124" s="241"/>
      <c r="H124" s="728" t="s">
        <v>1400</v>
      </c>
      <c r="I124" s="736" t="s">
        <v>1401</v>
      </c>
      <c r="J124" s="779"/>
      <c r="K124" s="780" t="s">
        <v>1352</v>
      </c>
      <c r="L124" s="728"/>
      <c r="M124" s="728"/>
      <c r="N124" s="728"/>
      <c r="O124" s="728"/>
      <c r="P124" s="730"/>
      <c r="Q124" s="728" t="s">
        <v>820</v>
      </c>
      <c r="R124" s="730"/>
      <c r="S124" s="779" t="s">
        <v>863</v>
      </c>
      <c r="T124" s="731"/>
      <c r="U124" s="731"/>
      <c r="V124" s="732"/>
      <c r="W124" s="732"/>
      <c r="X124" s="732"/>
      <c r="Y124" s="232"/>
      <c r="Z124" s="733"/>
      <c r="AA124" s="728"/>
      <c r="AB124" s="734"/>
      <c r="AC124" s="728"/>
      <c r="AD124" s="731"/>
      <c r="AE124" s="731">
        <v>1</v>
      </c>
    </row>
    <row r="125" spans="1:1018" s="224" customFormat="1" ht="14.25" hidden="1" customHeight="1">
      <c r="A125" s="225">
        <f t="shared" si="3"/>
        <v>117</v>
      </c>
      <c r="B125" s="217" t="s">
        <v>561</v>
      </c>
      <c r="C125" s="217"/>
      <c r="D125" s="217"/>
      <c r="E125" s="217"/>
      <c r="F125" s="217"/>
      <c r="G125" s="217"/>
      <c r="H125" s="773" t="s">
        <v>2786</v>
      </c>
      <c r="I125" s="736"/>
      <c r="J125" s="779"/>
      <c r="K125" s="780"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hidden="1" customHeight="1">
      <c r="A126" s="225">
        <f t="shared" si="3"/>
        <v>118</v>
      </c>
      <c r="B126" s="217"/>
      <c r="C126" s="217" t="s">
        <v>1404</v>
      </c>
      <c r="D126" s="241"/>
      <c r="E126" s="219"/>
      <c r="F126" s="241"/>
      <c r="G126" s="241"/>
      <c r="H126" s="773" t="s">
        <v>2787</v>
      </c>
      <c r="I126" s="776" t="s">
        <v>2809</v>
      </c>
      <c r="J126" s="779"/>
      <c r="K126" s="780" t="s">
        <v>1218</v>
      </c>
      <c r="L126" s="728"/>
      <c r="M126" s="728"/>
      <c r="N126" s="728"/>
      <c r="O126" s="728"/>
      <c r="P126" s="730"/>
      <c r="Q126" s="728" t="s">
        <v>820</v>
      </c>
      <c r="R126" s="730"/>
      <c r="S126" s="780" t="s">
        <v>863</v>
      </c>
      <c r="T126" s="731"/>
      <c r="U126" s="731"/>
      <c r="V126" s="732"/>
      <c r="W126" s="260" t="s">
        <v>864</v>
      </c>
      <c r="X126" s="260" t="s">
        <v>864</v>
      </c>
      <c r="Y126" s="232"/>
      <c r="Z126" s="266" t="s">
        <v>1406</v>
      </c>
      <c r="AA126" s="728" t="s">
        <v>1407</v>
      </c>
      <c r="AB126" s="734"/>
      <c r="AC126" s="728"/>
      <c r="AD126" s="731"/>
      <c r="AE126" s="731">
        <v>1</v>
      </c>
    </row>
    <row r="127" spans="1:1018" s="224" customFormat="1" ht="13.5" hidden="1" customHeight="1">
      <c r="A127" s="225">
        <f t="shared" si="3"/>
        <v>119</v>
      </c>
      <c r="B127" s="217"/>
      <c r="C127" s="217" t="s">
        <v>1408</v>
      </c>
      <c r="D127" s="219"/>
      <c r="E127" s="219"/>
      <c r="F127" s="219"/>
      <c r="G127" s="219"/>
      <c r="H127" s="773" t="s">
        <v>2789</v>
      </c>
      <c r="I127" s="736"/>
      <c r="J127" s="779"/>
      <c r="K127" s="780" t="s">
        <v>1673</v>
      </c>
      <c r="L127" s="728"/>
      <c r="M127" s="728"/>
      <c r="N127" s="728"/>
      <c r="O127" s="728"/>
      <c r="P127" s="730"/>
      <c r="Q127" s="728" t="s">
        <v>817</v>
      </c>
      <c r="R127" s="730" t="s">
        <v>864</v>
      </c>
      <c r="S127" s="243" t="s">
        <v>1673</v>
      </c>
      <c r="T127" s="731"/>
      <c r="U127" s="731"/>
      <c r="V127" s="260"/>
      <c r="W127" s="260" t="s">
        <v>864</v>
      </c>
      <c r="X127" s="260" t="s">
        <v>864</v>
      </c>
      <c r="Y127" s="232"/>
      <c r="Z127" s="733"/>
      <c r="AA127" s="728"/>
      <c r="AB127" s="245"/>
      <c r="AC127" s="728"/>
      <c r="AD127" s="731"/>
      <c r="AE127" s="731">
        <v>1</v>
      </c>
    </row>
    <row r="128" spans="1:1018" s="224" customFormat="1" ht="13.5" hidden="1" customHeight="1">
      <c r="A128" s="225">
        <f t="shared" si="3"/>
        <v>120</v>
      </c>
      <c r="B128" s="217"/>
      <c r="C128" s="217"/>
      <c r="D128" s="241" t="s">
        <v>1410</v>
      </c>
      <c r="E128" s="219"/>
      <c r="F128" s="219"/>
      <c r="G128" s="219"/>
      <c r="H128" s="773" t="s">
        <v>2788</v>
      </c>
      <c r="I128" s="736"/>
      <c r="J128" s="779"/>
      <c r="K128" s="780"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hidden="1" customHeight="1">
      <c r="A129" s="225">
        <f t="shared" si="3"/>
        <v>121</v>
      </c>
      <c r="B129" s="217"/>
      <c r="C129" s="217"/>
      <c r="D129" s="241"/>
      <c r="E129" s="241" t="s">
        <v>1071</v>
      </c>
      <c r="F129" s="241"/>
      <c r="G129" s="241"/>
      <c r="H129" s="728" t="s">
        <v>1072</v>
      </c>
      <c r="I129" s="736" t="s">
        <v>1413</v>
      </c>
      <c r="J129" s="779"/>
      <c r="K129" s="780" t="s">
        <v>908</v>
      </c>
      <c r="L129" s="728"/>
      <c r="M129" s="728"/>
      <c r="N129" s="728"/>
      <c r="O129" s="728"/>
      <c r="P129" s="730"/>
      <c r="Q129" s="728" t="s">
        <v>820</v>
      </c>
      <c r="R129" s="730"/>
      <c r="S129" s="779"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hidden="1" customHeight="1">
      <c r="A130" s="225">
        <f t="shared" si="3"/>
        <v>122</v>
      </c>
      <c r="B130" s="217"/>
      <c r="C130" s="217"/>
      <c r="D130" s="241"/>
      <c r="E130" s="241" t="s">
        <v>1077</v>
      </c>
      <c r="F130" s="241"/>
      <c r="G130" s="241"/>
      <c r="H130" s="728" t="s">
        <v>1078</v>
      </c>
      <c r="I130" s="736" t="s">
        <v>1359</v>
      </c>
      <c r="J130" s="779"/>
      <c r="K130" s="780" t="s">
        <v>1080</v>
      </c>
      <c r="L130" s="728"/>
      <c r="M130" s="728"/>
      <c r="N130" s="728"/>
      <c r="O130" s="728"/>
      <c r="P130" s="730"/>
      <c r="Q130" s="728" t="s">
        <v>820</v>
      </c>
      <c r="R130" s="730"/>
      <c r="S130" s="779" t="s">
        <v>863</v>
      </c>
      <c r="T130" s="731"/>
      <c r="U130" s="731"/>
      <c r="V130" s="260"/>
      <c r="W130" s="260" t="s">
        <v>864</v>
      </c>
      <c r="X130" s="260" t="s">
        <v>864</v>
      </c>
      <c r="Y130" s="232"/>
      <c r="Z130" s="733"/>
      <c r="AA130" s="728"/>
      <c r="AB130" s="245"/>
      <c r="AC130" s="728"/>
      <c r="AD130" s="731"/>
      <c r="AE130" s="731">
        <v>1</v>
      </c>
    </row>
    <row r="131" spans="1:31" s="224" customFormat="1" ht="13.5" hidden="1" customHeight="1">
      <c r="A131" s="225">
        <f t="shared" si="3"/>
        <v>123</v>
      </c>
      <c r="B131" s="217"/>
      <c r="C131" s="217"/>
      <c r="D131" s="217" t="s">
        <v>1259</v>
      </c>
      <c r="E131" s="219" t="s">
        <v>1275</v>
      </c>
      <c r="F131" s="241"/>
      <c r="G131" s="241"/>
      <c r="H131" s="728" t="s">
        <v>1415</v>
      </c>
      <c r="I131" s="736"/>
      <c r="J131" s="779"/>
      <c r="K131" s="780"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hidden="1" customHeight="1">
      <c r="A132" s="225">
        <f t="shared" si="3"/>
        <v>124</v>
      </c>
      <c r="B132" s="217"/>
      <c r="C132" s="217"/>
      <c r="D132" s="217" t="s">
        <v>1051</v>
      </c>
      <c r="E132" s="241"/>
      <c r="F132" s="241"/>
      <c r="G132" s="241"/>
      <c r="H132" s="728" t="s">
        <v>1418</v>
      </c>
      <c r="I132" s="736"/>
      <c r="J132" s="779"/>
      <c r="K132" s="780"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hidden="1" customHeight="1">
      <c r="A133" s="225">
        <f t="shared" si="3"/>
        <v>125</v>
      </c>
      <c r="B133" s="217"/>
      <c r="C133" s="217"/>
      <c r="D133" s="217"/>
      <c r="E133" s="217" t="s">
        <v>1081</v>
      </c>
      <c r="F133" s="219" t="s">
        <v>1420</v>
      </c>
      <c r="G133" s="241"/>
      <c r="H133" s="728"/>
      <c r="I133" s="736"/>
      <c r="J133" s="779"/>
      <c r="K133" s="780"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hidden="1" customHeight="1">
      <c r="A134" s="225">
        <f t="shared" si="3"/>
        <v>126</v>
      </c>
      <c r="B134" s="217"/>
      <c r="C134" s="217"/>
      <c r="D134" s="217"/>
      <c r="E134" s="217" t="s">
        <v>1106</v>
      </c>
      <c r="F134" s="219" t="s">
        <v>1421</v>
      </c>
      <c r="G134" s="241"/>
      <c r="H134" s="728"/>
      <c r="I134" s="736"/>
      <c r="J134" s="779"/>
      <c r="K134" s="780"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hidden="1" customHeight="1">
      <c r="A135" s="225">
        <f t="shared" si="3"/>
        <v>127</v>
      </c>
      <c r="B135" s="217"/>
      <c r="C135" s="217"/>
      <c r="D135" s="217" t="s">
        <v>1422</v>
      </c>
      <c r="E135" s="241"/>
      <c r="F135" s="241"/>
      <c r="G135" s="241"/>
      <c r="H135" s="728"/>
      <c r="I135" s="736"/>
      <c r="J135" s="779"/>
      <c r="K135" s="780"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hidden="1" customHeight="1">
      <c r="A136" s="225">
        <f t="shared" si="3"/>
        <v>128</v>
      </c>
      <c r="B136" s="217"/>
      <c r="C136" s="217"/>
      <c r="D136" s="217"/>
      <c r="E136" s="241" t="s">
        <v>1304</v>
      </c>
      <c r="F136" s="241"/>
      <c r="G136" s="241"/>
      <c r="H136" s="728" t="s">
        <v>1425</v>
      </c>
      <c r="I136" s="736"/>
      <c r="J136" s="779"/>
      <c r="K136" s="780"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hidden="1" customHeight="1">
      <c r="A137" s="225">
        <f t="shared" si="3"/>
        <v>129</v>
      </c>
      <c r="B137" s="217"/>
      <c r="C137" s="217"/>
      <c r="D137" s="217"/>
      <c r="E137" s="241" t="s">
        <v>1426</v>
      </c>
      <c r="F137" s="241"/>
      <c r="G137" s="241"/>
      <c r="H137" s="728" t="s">
        <v>1427</v>
      </c>
      <c r="I137" s="736">
        <v>10000668540</v>
      </c>
      <c r="J137" s="779"/>
      <c r="K137" s="780" t="s">
        <v>1218</v>
      </c>
      <c r="L137" s="728"/>
      <c r="M137" s="728"/>
      <c r="N137" s="728"/>
      <c r="O137" s="728"/>
      <c r="P137" s="730"/>
      <c r="Q137" s="728" t="s">
        <v>817</v>
      </c>
      <c r="R137" s="730"/>
      <c r="S137" s="779" t="s">
        <v>863</v>
      </c>
      <c r="T137" s="731"/>
      <c r="U137" s="373"/>
      <c r="V137" s="260"/>
      <c r="W137" s="706"/>
      <c r="X137" s="260" t="s">
        <v>864</v>
      </c>
      <c r="Y137" s="232"/>
      <c r="Z137" s="379" t="s">
        <v>1428</v>
      </c>
      <c r="AA137" s="728" t="s">
        <v>1429</v>
      </c>
      <c r="AB137" s="245"/>
      <c r="AC137" s="728"/>
      <c r="AD137" s="731"/>
      <c r="AE137" s="731">
        <v>1</v>
      </c>
    </row>
    <row r="138" spans="1:31" s="224" customFormat="1" ht="13.5" hidden="1" customHeight="1">
      <c r="A138" s="225">
        <f t="shared" si="3"/>
        <v>130</v>
      </c>
      <c r="B138" s="217"/>
      <c r="C138" s="217"/>
      <c r="D138" s="241"/>
      <c r="E138" s="241" t="s">
        <v>1430</v>
      </c>
      <c r="F138" s="219" t="s">
        <v>1431</v>
      </c>
      <c r="G138" s="241"/>
      <c r="H138" s="728"/>
      <c r="I138" s="736"/>
      <c r="J138" s="779"/>
      <c r="K138" s="780"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hidden="1" customHeight="1">
      <c r="A139" s="225">
        <f t="shared" si="3"/>
        <v>131</v>
      </c>
      <c r="B139" s="217"/>
      <c r="C139" s="217"/>
      <c r="D139" s="217"/>
      <c r="E139" s="217" t="s">
        <v>1432</v>
      </c>
      <c r="F139" s="219" t="s">
        <v>1275</v>
      </c>
      <c r="G139" s="241"/>
      <c r="H139" s="728" t="s">
        <v>1415</v>
      </c>
      <c r="I139" s="736"/>
      <c r="J139" s="779"/>
      <c r="K139" s="780"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hidden="1" customHeight="1">
      <c r="A140" s="225">
        <f t="shared" si="3"/>
        <v>132</v>
      </c>
      <c r="B140" s="217"/>
      <c r="C140" s="217" t="s">
        <v>1674</v>
      </c>
      <c r="D140" s="241"/>
      <c r="E140" s="241"/>
      <c r="F140" s="241"/>
      <c r="G140" s="241"/>
      <c r="H140" s="773" t="s">
        <v>2790</v>
      </c>
      <c r="I140" s="736"/>
      <c r="J140" s="779"/>
      <c r="K140" s="780" t="s">
        <v>1435</v>
      </c>
      <c r="L140" s="728"/>
      <c r="M140" s="728"/>
      <c r="N140" s="728"/>
      <c r="O140" s="728"/>
      <c r="P140" s="730"/>
      <c r="Q140" s="728" t="s">
        <v>817</v>
      </c>
      <c r="R140" s="730" t="s">
        <v>864</v>
      </c>
      <c r="S140" s="243" t="s">
        <v>1675</v>
      </c>
      <c r="T140" s="731"/>
      <c r="U140" s="731"/>
      <c r="V140" s="260"/>
      <c r="W140" s="260" t="s">
        <v>864</v>
      </c>
      <c r="X140" s="260" t="s">
        <v>864</v>
      </c>
      <c r="Y140" s="232"/>
      <c r="Z140" s="733"/>
      <c r="AA140" s="728"/>
      <c r="AB140" s="245"/>
      <c r="AC140" s="728"/>
      <c r="AD140" s="731"/>
      <c r="AE140" s="731">
        <v>1</v>
      </c>
    </row>
    <row r="141" spans="1:31" s="224" customFormat="1" ht="13.5" hidden="1" customHeight="1">
      <c r="A141" s="225">
        <f t="shared" si="3"/>
        <v>133</v>
      </c>
      <c r="B141" s="217"/>
      <c r="C141" s="217"/>
      <c r="D141" s="217" t="s">
        <v>1437</v>
      </c>
      <c r="E141" s="241"/>
      <c r="F141" s="241"/>
      <c r="G141" s="241"/>
      <c r="H141" s="728" t="s">
        <v>1438</v>
      </c>
      <c r="I141" s="736"/>
      <c r="J141" s="779"/>
      <c r="K141" s="780"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hidden="1" customHeight="1">
      <c r="A142" s="225">
        <f t="shared" si="3"/>
        <v>134</v>
      </c>
      <c r="B142" s="217"/>
      <c r="C142" s="217"/>
      <c r="D142" s="217"/>
      <c r="E142" s="241" t="s">
        <v>1441</v>
      </c>
      <c r="F142" s="241"/>
      <c r="G142" s="241"/>
      <c r="H142" s="728" t="s">
        <v>1438</v>
      </c>
      <c r="I142" s="736"/>
      <c r="J142" s="779"/>
      <c r="K142" s="780" t="s">
        <v>888</v>
      </c>
      <c r="L142" s="728"/>
      <c r="M142" s="728"/>
      <c r="N142" s="728"/>
      <c r="O142" s="728"/>
      <c r="P142" s="730"/>
      <c r="Q142" s="728" t="s">
        <v>817</v>
      </c>
      <c r="R142" s="730"/>
      <c r="S142" s="779" t="s">
        <v>863</v>
      </c>
      <c r="T142" s="731" t="s">
        <v>864</v>
      </c>
      <c r="U142" s="261" t="s">
        <v>1676</v>
      </c>
      <c r="V142" s="732"/>
      <c r="W142" s="260"/>
      <c r="X142" s="260"/>
      <c r="Y142" s="232"/>
      <c r="Z142" s="266" t="s">
        <v>1443</v>
      </c>
      <c r="AA142" s="385" t="s">
        <v>1444</v>
      </c>
      <c r="AB142" s="245"/>
      <c r="AC142" s="728"/>
      <c r="AD142" s="731"/>
      <c r="AE142" s="731">
        <v>1</v>
      </c>
    </row>
    <row r="143" spans="1:31" s="224" customFormat="1" ht="13.5" hidden="1" customHeight="1">
      <c r="A143" s="225">
        <f t="shared" si="3"/>
        <v>135</v>
      </c>
      <c r="B143" s="217"/>
      <c r="C143" s="217"/>
      <c r="D143" s="217"/>
      <c r="E143" s="241" t="s">
        <v>1445</v>
      </c>
      <c r="F143" s="241"/>
      <c r="G143" s="241"/>
      <c r="H143" s="728" t="s">
        <v>1446</v>
      </c>
      <c r="I143" s="736"/>
      <c r="J143" s="779"/>
      <c r="K143" s="780" t="s">
        <v>1447</v>
      </c>
      <c r="L143" s="728"/>
      <c r="M143" s="728"/>
      <c r="N143" s="728"/>
      <c r="O143" s="728"/>
      <c r="P143" s="730"/>
      <c r="Q143" s="728" t="s">
        <v>817</v>
      </c>
      <c r="R143" s="730"/>
      <c r="S143" s="779" t="s">
        <v>863</v>
      </c>
      <c r="T143" s="731" t="s">
        <v>864</v>
      </c>
      <c r="U143" s="261" t="s">
        <v>1677</v>
      </c>
      <c r="V143" s="732"/>
      <c r="W143" s="260"/>
      <c r="X143" s="260"/>
      <c r="Y143" s="232"/>
      <c r="Z143" s="266" t="s">
        <v>1449</v>
      </c>
      <c r="AA143" s="728"/>
      <c r="AB143" s="245"/>
      <c r="AC143" s="728"/>
      <c r="AD143" s="731"/>
      <c r="AE143" s="731">
        <v>1</v>
      </c>
    </row>
    <row r="144" spans="1:31" s="224" customFormat="1" ht="13.5" hidden="1" customHeight="1">
      <c r="A144" s="225">
        <f t="shared" ref="A144:A176" si="4">ROW()-8</f>
        <v>136</v>
      </c>
      <c r="B144" s="217"/>
      <c r="C144" s="217"/>
      <c r="D144" s="217" t="s">
        <v>1450</v>
      </c>
      <c r="E144" s="241"/>
      <c r="F144" s="241"/>
      <c r="G144" s="241"/>
      <c r="H144" s="728" t="s">
        <v>1451</v>
      </c>
      <c r="I144" s="736"/>
      <c r="J144" s="779"/>
      <c r="K144" s="780"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hidden="1" customHeight="1">
      <c r="A145" s="225">
        <f t="shared" si="4"/>
        <v>137</v>
      </c>
      <c r="B145" s="217"/>
      <c r="C145" s="217"/>
      <c r="D145" s="217"/>
      <c r="E145" s="241" t="s">
        <v>1453</v>
      </c>
      <c r="F145" s="241"/>
      <c r="G145" s="241"/>
      <c r="H145" s="728" t="s">
        <v>1451</v>
      </c>
      <c r="I145" s="736" t="s">
        <v>1454</v>
      </c>
      <c r="J145" s="779"/>
      <c r="K145" s="780" t="s">
        <v>1080</v>
      </c>
      <c r="L145" s="728"/>
      <c r="M145" s="728"/>
      <c r="N145" s="728"/>
      <c r="O145" s="728"/>
      <c r="P145" s="730"/>
      <c r="Q145" s="728" t="s">
        <v>817</v>
      </c>
      <c r="R145" s="730"/>
      <c r="S145" s="779" t="s">
        <v>863</v>
      </c>
      <c r="T145" s="731"/>
      <c r="U145" s="731"/>
      <c r="V145" s="260"/>
      <c r="W145" s="260"/>
      <c r="X145" s="260"/>
      <c r="Y145" s="232"/>
      <c r="Z145" s="379" t="s">
        <v>1455</v>
      </c>
      <c r="AA145" s="728"/>
      <c r="AB145" s="245"/>
      <c r="AC145" s="728"/>
      <c r="AD145" s="731"/>
      <c r="AE145" s="731">
        <v>1</v>
      </c>
    </row>
    <row r="146" spans="1:31" s="224" customFormat="1" ht="13.5" hidden="1" customHeight="1">
      <c r="A146" s="225">
        <f t="shared" si="4"/>
        <v>138</v>
      </c>
      <c r="B146" s="217"/>
      <c r="C146" s="217"/>
      <c r="D146" s="217"/>
      <c r="E146" s="241" t="s">
        <v>1456</v>
      </c>
      <c r="F146" s="241"/>
      <c r="G146" s="241"/>
      <c r="H146" s="728" t="s">
        <v>1457</v>
      </c>
      <c r="I146" s="736" t="s">
        <v>1458</v>
      </c>
      <c r="J146" s="779"/>
      <c r="K146" s="780" t="s">
        <v>1459</v>
      </c>
      <c r="L146" s="728"/>
      <c r="M146" s="728"/>
      <c r="N146" s="728"/>
      <c r="O146" s="728"/>
      <c r="P146" s="730"/>
      <c r="Q146" s="728" t="s">
        <v>817</v>
      </c>
      <c r="R146" s="730"/>
      <c r="S146" s="779" t="s">
        <v>863</v>
      </c>
      <c r="T146" s="731" t="s">
        <v>864</v>
      </c>
      <c r="U146" s="731"/>
      <c r="V146" s="260"/>
      <c r="W146" s="260"/>
      <c r="X146" s="260"/>
      <c r="Y146" s="232"/>
      <c r="Z146" s="379" t="s">
        <v>1460</v>
      </c>
      <c r="AA146" s="728"/>
      <c r="AB146" s="245"/>
      <c r="AC146" s="728"/>
      <c r="AD146" s="731"/>
      <c r="AE146" s="731">
        <v>1</v>
      </c>
    </row>
    <row r="147" spans="1:31" s="224" customFormat="1" ht="13.5" hidden="1" customHeight="1">
      <c r="A147" s="225">
        <f t="shared" si="4"/>
        <v>139</v>
      </c>
      <c r="B147" s="217"/>
      <c r="C147" s="217"/>
      <c r="D147" s="217" t="s">
        <v>1461</v>
      </c>
      <c r="E147" s="241"/>
      <c r="F147" s="241"/>
      <c r="G147" s="241"/>
      <c r="H147" s="773" t="s">
        <v>2791</v>
      </c>
      <c r="I147" s="736"/>
      <c r="J147" s="779"/>
      <c r="K147" s="780"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hidden="1" customHeight="1">
      <c r="A148" s="225">
        <f t="shared" si="4"/>
        <v>140</v>
      </c>
      <c r="B148" s="217"/>
      <c r="C148" s="217"/>
      <c r="D148" s="217"/>
      <c r="E148" s="241" t="s">
        <v>1465</v>
      </c>
      <c r="F148" s="241"/>
      <c r="G148" s="241"/>
      <c r="H148" s="773" t="s">
        <v>2792</v>
      </c>
      <c r="I148" s="736" t="s">
        <v>1134</v>
      </c>
      <c r="J148" s="779"/>
      <c r="K148" s="780" t="s">
        <v>1467</v>
      </c>
      <c r="L148" s="728"/>
      <c r="M148" s="728"/>
      <c r="N148" s="728"/>
      <c r="O148" s="728"/>
      <c r="P148" s="730"/>
      <c r="Q148" s="728" t="s">
        <v>817</v>
      </c>
      <c r="R148" s="730"/>
      <c r="S148" s="779" t="s">
        <v>863</v>
      </c>
      <c r="T148" s="731"/>
      <c r="U148" s="731"/>
      <c r="V148" s="260"/>
      <c r="W148" s="260" t="s">
        <v>864</v>
      </c>
      <c r="X148" s="260" t="s">
        <v>864</v>
      </c>
      <c r="Y148" s="232"/>
      <c r="Z148" s="733"/>
      <c r="AA148" s="728"/>
      <c r="AB148" s="245"/>
      <c r="AC148" s="728"/>
      <c r="AD148" s="731"/>
      <c r="AE148" s="731">
        <v>1</v>
      </c>
    </row>
    <row r="149" spans="1:31" s="224" customFormat="1" ht="13.5" hidden="1" customHeight="1">
      <c r="A149" s="225">
        <f t="shared" si="4"/>
        <v>141</v>
      </c>
      <c r="B149" s="217"/>
      <c r="C149" s="217"/>
      <c r="D149" s="217"/>
      <c r="E149" s="241" t="s">
        <v>1468</v>
      </c>
      <c r="F149" s="241"/>
      <c r="G149" s="241"/>
      <c r="H149" s="728" t="s">
        <v>1469</v>
      </c>
      <c r="I149" s="736"/>
      <c r="J149" s="779"/>
      <c r="K149" s="780" t="s">
        <v>1470</v>
      </c>
      <c r="L149" s="728"/>
      <c r="M149" s="728"/>
      <c r="N149" s="728"/>
      <c r="O149" s="728"/>
      <c r="P149" s="730"/>
      <c r="Q149" s="728" t="s">
        <v>817</v>
      </c>
      <c r="R149" s="730"/>
      <c r="S149" s="779" t="s">
        <v>863</v>
      </c>
      <c r="T149" s="731"/>
      <c r="U149" s="731"/>
      <c r="V149" s="260"/>
      <c r="W149" s="260"/>
      <c r="X149" s="260"/>
      <c r="Y149" s="232"/>
      <c r="Z149" s="733"/>
      <c r="AA149" s="728"/>
      <c r="AB149" s="245"/>
      <c r="AC149" s="728"/>
      <c r="AD149" s="731"/>
      <c r="AE149" s="731">
        <v>1</v>
      </c>
    </row>
    <row r="150" spans="1:31" s="224" customFormat="1" ht="13.5" hidden="1" customHeight="1">
      <c r="A150" s="225">
        <f t="shared" si="4"/>
        <v>142</v>
      </c>
      <c r="B150" s="217"/>
      <c r="C150" s="217"/>
      <c r="D150" s="217"/>
      <c r="E150" s="241" t="s">
        <v>1471</v>
      </c>
      <c r="F150" s="241"/>
      <c r="G150" s="241"/>
      <c r="H150" s="728" t="s">
        <v>1472</v>
      </c>
      <c r="I150" s="736"/>
      <c r="J150" s="779"/>
      <c r="K150" s="780" t="s">
        <v>1473</v>
      </c>
      <c r="L150" s="728"/>
      <c r="M150" s="728"/>
      <c r="N150" s="728"/>
      <c r="O150" s="728"/>
      <c r="P150" s="730"/>
      <c r="Q150" s="728" t="s">
        <v>817</v>
      </c>
      <c r="R150" s="730"/>
      <c r="S150" s="779" t="s">
        <v>863</v>
      </c>
      <c r="T150" s="731"/>
      <c r="U150" s="731"/>
      <c r="V150" s="260"/>
      <c r="W150" s="260"/>
      <c r="X150" s="260"/>
      <c r="Y150" s="232"/>
      <c r="Z150" s="733"/>
      <c r="AA150" s="728"/>
      <c r="AB150" s="245"/>
      <c r="AC150" s="728"/>
      <c r="AD150" s="731"/>
      <c r="AE150" s="731">
        <v>1</v>
      </c>
    </row>
    <row r="151" spans="1:31" s="224" customFormat="1" ht="13.5" hidden="1" customHeight="1">
      <c r="A151" s="225">
        <f t="shared" si="4"/>
        <v>143</v>
      </c>
      <c r="B151" s="217"/>
      <c r="C151" s="217"/>
      <c r="D151" s="217"/>
      <c r="E151" s="241" t="s">
        <v>1479</v>
      </c>
      <c r="F151" s="241"/>
      <c r="G151" s="241"/>
      <c r="H151" s="773" t="s">
        <v>2793</v>
      </c>
      <c r="I151" s="736"/>
      <c r="J151" s="779"/>
      <c r="K151" s="780" t="s">
        <v>1481</v>
      </c>
      <c r="L151" s="728"/>
      <c r="M151" s="728"/>
      <c r="N151" s="728"/>
      <c r="O151" s="728"/>
      <c r="P151" s="730"/>
      <c r="Q151" s="728" t="s">
        <v>817</v>
      </c>
      <c r="R151" s="730"/>
      <c r="S151" s="779" t="s">
        <v>1482</v>
      </c>
      <c r="T151" s="731"/>
      <c r="U151" s="259"/>
      <c r="V151" s="260"/>
      <c r="W151" s="260" t="s">
        <v>864</v>
      </c>
      <c r="X151" s="260" t="s">
        <v>864</v>
      </c>
      <c r="Y151" s="232"/>
      <c r="Z151" s="733"/>
      <c r="AA151" s="728"/>
      <c r="AB151" s="245"/>
      <c r="AC151" s="728"/>
      <c r="AD151" s="731"/>
      <c r="AE151" s="731">
        <v>1</v>
      </c>
    </row>
    <row r="152" spans="1:31" s="224" customFormat="1" ht="13.5" hidden="1" customHeight="1">
      <c r="A152" s="225">
        <f t="shared" si="4"/>
        <v>144</v>
      </c>
      <c r="B152" s="217"/>
      <c r="C152" s="217"/>
      <c r="D152" s="217"/>
      <c r="E152" s="241" t="s">
        <v>1483</v>
      </c>
      <c r="F152" s="241"/>
      <c r="G152" s="241"/>
      <c r="H152" s="773" t="s">
        <v>2794</v>
      </c>
      <c r="I152" s="736" t="s">
        <v>698</v>
      </c>
      <c r="J152" s="779"/>
      <c r="K152" s="780" t="s">
        <v>1485</v>
      </c>
      <c r="L152" s="728"/>
      <c r="M152" s="728"/>
      <c r="N152" s="728"/>
      <c r="O152" s="728"/>
      <c r="P152" s="730"/>
      <c r="Q152" s="728" t="s">
        <v>817</v>
      </c>
      <c r="R152" s="730"/>
      <c r="S152" s="779" t="s">
        <v>863</v>
      </c>
      <c r="T152" s="731" t="s">
        <v>864</v>
      </c>
      <c r="U152" s="778" t="s">
        <v>1678</v>
      </c>
      <c r="V152" s="260"/>
      <c r="W152" s="260" t="s">
        <v>864</v>
      </c>
      <c r="X152" s="260" t="s">
        <v>864</v>
      </c>
      <c r="Y152" s="232"/>
      <c r="Z152" s="386" t="s">
        <v>1486</v>
      </c>
      <c r="AA152" s="728"/>
      <c r="AB152" s="245"/>
      <c r="AC152" s="728"/>
      <c r="AD152" s="731"/>
      <c r="AE152" s="731">
        <v>1</v>
      </c>
    </row>
    <row r="153" spans="1:31" s="224" customFormat="1" ht="13.5" hidden="1" customHeight="1">
      <c r="A153" s="225">
        <f t="shared" si="4"/>
        <v>145</v>
      </c>
      <c r="B153" s="217"/>
      <c r="C153" s="217"/>
      <c r="D153" s="217"/>
      <c r="E153" s="241" t="s">
        <v>1474</v>
      </c>
      <c r="F153" s="241"/>
      <c r="G153" s="241"/>
      <c r="H153" s="728" t="s">
        <v>1475</v>
      </c>
      <c r="I153" s="736"/>
      <c r="J153" s="779"/>
      <c r="K153" s="780" t="s">
        <v>1476</v>
      </c>
      <c r="L153" s="728"/>
      <c r="M153" s="728"/>
      <c r="N153" s="728"/>
      <c r="O153" s="728"/>
      <c r="P153" s="730"/>
      <c r="Q153" s="728" t="s">
        <v>817</v>
      </c>
      <c r="R153" s="730"/>
      <c r="S153" s="779" t="s">
        <v>1092</v>
      </c>
      <c r="T153" s="731"/>
      <c r="U153" s="380"/>
      <c r="V153" s="260"/>
      <c r="W153" s="260"/>
      <c r="X153" s="260"/>
      <c r="Y153" s="232"/>
      <c r="Z153" s="379" t="s">
        <v>1477</v>
      </c>
      <c r="AA153" s="728" t="s">
        <v>1478</v>
      </c>
      <c r="AB153" s="245"/>
      <c r="AC153" s="728"/>
      <c r="AD153" s="731"/>
      <c r="AE153" s="731">
        <v>1</v>
      </c>
    </row>
    <row r="154" spans="1:31" s="224" customFormat="1" ht="13.5" hidden="1" customHeight="1">
      <c r="A154" s="225">
        <f t="shared" si="4"/>
        <v>146</v>
      </c>
      <c r="B154" s="217"/>
      <c r="C154" s="217"/>
      <c r="D154" s="217" t="s">
        <v>1679</v>
      </c>
      <c r="E154" s="241" t="s">
        <v>1487</v>
      </c>
      <c r="F154" s="241"/>
      <c r="G154" s="241"/>
      <c r="H154" s="773" t="s">
        <v>2795</v>
      </c>
      <c r="I154" s="736"/>
      <c r="J154" s="779"/>
      <c r="K154" s="780"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hidden="1" customHeight="1">
      <c r="A155" s="225">
        <f t="shared" si="4"/>
        <v>147</v>
      </c>
      <c r="B155" s="217"/>
      <c r="C155" s="219" t="s">
        <v>1009</v>
      </c>
      <c r="D155" s="241" t="s">
        <v>1627</v>
      </c>
      <c r="E155" s="241"/>
      <c r="F155" s="241"/>
      <c r="G155" s="241"/>
      <c r="H155" s="773" t="s">
        <v>2796</v>
      </c>
      <c r="I155" s="729"/>
      <c r="J155" s="779"/>
      <c r="K155" s="779"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hidden="1" customHeight="1">
      <c r="A156" s="225">
        <f t="shared" si="4"/>
        <v>148</v>
      </c>
      <c r="B156" s="217"/>
      <c r="C156" s="219" t="s">
        <v>1492</v>
      </c>
      <c r="D156" s="241"/>
      <c r="E156" s="241"/>
      <c r="F156" s="241"/>
      <c r="G156" s="241"/>
      <c r="H156" s="773" t="s">
        <v>2797</v>
      </c>
      <c r="I156" s="264"/>
      <c r="J156" s="263"/>
      <c r="K156" s="780"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hidden="1" customHeight="1">
      <c r="A157" s="225">
        <f t="shared" si="4"/>
        <v>149</v>
      </c>
      <c r="B157" s="217"/>
      <c r="C157" s="219"/>
      <c r="D157" s="241" t="s">
        <v>1496</v>
      </c>
      <c r="E157" s="241"/>
      <c r="F157" s="241"/>
      <c r="G157" s="241"/>
      <c r="H157" s="773" t="s">
        <v>2798</v>
      </c>
      <c r="I157" s="729">
        <v>31</v>
      </c>
      <c r="J157" s="779"/>
      <c r="K157" s="780" t="s">
        <v>1498</v>
      </c>
      <c r="L157" s="728"/>
      <c r="M157" s="728"/>
      <c r="N157" s="728"/>
      <c r="O157" s="728"/>
      <c r="P157" s="730"/>
      <c r="Q157" s="728" t="s">
        <v>817</v>
      </c>
      <c r="R157" s="730"/>
      <c r="S157" s="779" t="s">
        <v>1380</v>
      </c>
      <c r="T157" s="731"/>
      <c r="U157" s="728"/>
      <c r="V157" s="732"/>
      <c r="W157" s="260" t="s">
        <v>864</v>
      </c>
      <c r="X157" s="260" t="s">
        <v>864</v>
      </c>
      <c r="Y157" s="232"/>
      <c r="Z157" s="733"/>
      <c r="AA157" s="728"/>
      <c r="AB157" s="734"/>
      <c r="AC157" s="728"/>
      <c r="AD157" s="731"/>
      <c r="AE157" s="731">
        <v>1</v>
      </c>
    </row>
    <row r="158" spans="1:31" s="224" customFormat="1" ht="13.5" hidden="1" customHeight="1">
      <c r="A158" s="225">
        <f t="shared" si="4"/>
        <v>150</v>
      </c>
      <c r="B158" s="217"/>
      <c r="C158" s="219"/>
      <c r="D158" s="241" t="s">
        <v>1499</v>
      </c>
      <c r="E158" s="241"/>
      <c r="F158" s="241"/>
      <c r="G158" s="241"/>
      <c r="H158" s="773" t="s">
        <v>2799</v>
      </c>
      <c r="I158" s="729">
        <v>109</v>
      </c>
      <c r="J158" s="779"/>
      <c r="K158" s="780" t="s">
        <v>1182</v>
      </c>
      <c r="L158" s="728"/>
      <c r="M158" s="728"/>
      <c r="N158" s="728"/>
      <c r="O158" s="728"/>
      <c r="P158" s="730"/>
      <c r="Q158" s="728" t="s">
        <v>817</v>
      </c>
      <c r="R158" s="730"/>
      <c r="S158" s="779" t="s">
        <v>1380</v>
      </c>
      <c r="T158" s="731"/>
      <c r="U158" s="728"/>
      <c r="V158" s="732"/>
      <c r="W158" s="260" t="s">
        <v>864</v>
      </c>
      <c r="X158" s="260" t="s">
        <v>864</v>
      </c>
      <c r="Y158" s="232"/>
      <c r="Z158" s="733"/>
      <c r="AA158" s="728"/>
      <c r="AB158" s="734"/>
      <c r="AC158" s="728"/>
      <c r="AD158" s="731"/>
      <c r="AE158" s="731">
        <v>1</v>
      </c>
    </row>
    <row r="159" spans="1:31" s="224" customFormat="1" ht="12.75" hidden="1" customHeight="1">
      <c r="A159" s="225">
        <f t="shared" si="4"/>
        <v>151</v>
      </c>
      <c r="B159" s="217"/>
      <c r="C159" s="219"/>
      <c r="D159" s="241" t="s">
        <v>1501</v>
      </c>
      <c r="E159" s="241"/>
      <c r="F159" s="241"/>
      <c r="G159" s="241"/>
      <c r="H159" s="773" t="s">
        <v>2800</v>
      </c>
      <c r="I159" s="771" t="s">
        <v>1503</v>
      </c>
      <c r="J159" s="779"/>
      <c r="K159" s="780" t="s">
        <v>1504</v>
      </c>
      <c r="L159" s="728"/>
      <c r="M159" s="728"/>
      <c r="N159" s="728"/>
      <c r="O159" s="728"/>
      <c r="P159" s="730"/>
      <c r="Q159" s="728" t="s">
        <v>817</v>
      </c>
      <c r="R159" s="730"/>
      <c r="S159" s="782" t="s">
        <v>863</v>
      </c>
      <c r="T159" s="281"/>
      <c r="U159" s="728" t="s">
        <v>1680</v>
      </c>
      <c r="V159" s="732"/>
      <c r="W159" s="260" t="s">
        <v>864</v>
      </c>
      <c r="X159" s="260" t="s">
        <v>864</v>
      </c>
      <c r="Y159" s="232"/>
      <c r="Z159" s="379"/>
      <c r="AA159" s="728"/>
      <c r="AB159" s="734"/>
      <c r="AC159" s="728"/>
      <c r="AD159" s="731"/>
      <c r="AE159" s="731">
        <v>1</v>
      </c>
    </row>
    <row r="160" spans="1:31" s="224" customFormat="1" ht="13.5" hidden="1" customHeight="1">
      <c r="A160" s="225">
        <f t="shared" si="4"/>
        <v>152</v>
      </c>
      <c r="B160" s="217"/>
      <c r="C160" s="239"/>
      <c r="D160" s="241" t="s">
        <v>1681</v>
      </c>
      <c r="E160" s="241"/>
      <c r="F160" s="241"/>
      <c r="G160" s="241"/>
      <c r="H160" s="773" t="s">
        <v>2801</v>
      </c>
      <c r="I160" s="729" t="s">
        <v>1507</v>
      </c>
      <c r="J160" s="779"/>
      <c r="K160" s="780" t="s">
        <v>1508</v>
      </c>
      <c r="L160" s="728"/>
      <c r="M160" s="728"/>
      <c r="N160" s="728"/>
      <c r="O160" s="728"/>
      <c r="P160" s="730"/>
      <c r="Q160" s="728" t="s">
        <v>817</v>
      </c>
      <c r="R160" s="730"/>
      <c r="S160" s="779" t="s">
        <v>863</v>
      </c>
      <c r="T160" s="731" t="s">
        <v>864</v>
      </c>
      <c r="U160" s="728" t="s">
        <v>1635</v>
      </c>
      <c r="V160" s="732"/>
      <c r="W160" s="260" t="s">
        <v>864</v>
      </c>
      <c r="X160" s="260" t="s">
        <v>864</v>
      </c>
      <c r="Y160" s="232"/>
      <c r="Z160" s="386" t="s">
        <v>1509</v>
      </c>
      <c r="AA160" s="728"/>
      <c r="AB160" s="734"/>
      <c r="AC160" s="728"/>
      <c r="AD160" s="731"/>
      <c r="AE160" s="731">
        <v>1</v>
      </c>
    </row>
    <row r="161" spans="1:31" s="224" customFormat="1" ht="13.5" hidden="1" customHeight="1">
      <c r="A161" s="225">
        <f t="shared" si="4"/>
        <v>153</v>
      </c>
      <c r="B161" s="217"/>
      <c r="C161" s="219" t="s">
        <v>1510</v>
      </c>
      <c r="D161" s="241"/>
      <c r="E161" s="241"/>
      <c r="F161" s="241"/>
      <c r="G161" s="241"/>
      <c r="H161" s="773" t="s">
        <v>2805</v>
      </c>
      <c r="I161" s="729"/>
      <c r="J161" s="779"/>
      <c r="K161" s="780"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hidden="1" customHeight="1">
      <c r="A162" s="225">
        <f t="shared" si="4"/>
        <v>154</v>
      </c>
      <c r="B162" s="217"/>
      <c r="C162" s="219"/>
      <c r="D162" s="241" t="s">
        <v>1512</v>
      </c>
      <c r="E162" s="241" t="s">
        <v>1627</v>
      </c>
      <c r="F162" s="241"/>
      <c r="G162" s="241"/>
      <c r="H162" s="773" t="s">
        <v>2802</v>
      </c>
      <c r="I162" s="729"/>
      <c r="J162" s="779"/>
      <c r="K162" s="780"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hidden="1" customHeight="1">
      <c r="A163" s="225">
        <f t="shared" si="4"/>
        <v>155</v>
      </c>
      <c r="B163" s="217"/>
      <c r="C163" s="219"/>
      <c r="D163" s="241" t="s">
        <v>1516</v>
      </c>
      <c r="E163" s="241" t="s">
        <v>1627</v>
      </c>
      <c r="F163" s="241"/>
      <c r="G163" s="241"/>
      <c r="H163" s="773" t="s">
        <v>2803</v>
      </c>
      <c r="I163" s="729"/>
      <c r="J163" s="779"/>
      <c r="K163" s="780"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hidden="1" customHeight="1">
      <c r="A164" s="225">
        <f t="shared" si="4"/>
        <v>156</v>
      </c>
      <c r="B164" s="217"/>
      <c r="C164" s="219" t="s">
        <v>1519</v>
      </c>
      <c r="D164" s="241" t="s">
        <v>1627</v>
      </c>
      <c r="E164" s="241"/>
      <c r="F164" s="241"/>
      <c r="G164" s="241"/>
      <c r="H164" s="728" t="s">
        <v>1520</v>
      </c>
      <c r="I164" s="729"/>
      <c r="J164" s="779"/>
      <c r="K164" s="780"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hidden="1" customHeight="1">
      <c r="A165" s="225">
        <f t="shared" si="4"/>
        <v>157</v>
      </c>
      <c r="B165" s="217"/>
      <c r="C165" s="219" t="s">
        <v>1682</v>
      </c>
      <c r="D165" s="241"/>
      <c r="E165" s="241"/>
      <c r="F165" s="241"/>
      <c r="G165" s="241"/>
      <c r="H165" s="773" t="s">
        <v>2804</v>
      </c>
      <c r="I165" s="729"/>
      <c r="J165" s="779"/>
      <c r="K165" s="780" t="s">
        <v>939</v>
      </c>
      <c r="L165" s="728"/>
      <c r="M165" s="728"/>
      <c r="N165" s="728"/>
      <c r="O165" s="728"/>
      <c r="P165" s="730"/>
      <c r="Q165" s="737" t="s">
        <v>823</v>
      </c>
      <c r="R165" s="730"/>
      <c r="S165" s="779" t="s">
        <v>863</v>
      </c>
      <c r="T165" s="731"/>
      <c r="U165" s="728"/>
      <c r="V165" s="732"/>
      <c r="W165" s="732" t="s">
        <v>864</v>
      </c>
      <c r="X165" s="732" t="s">
        <v>864</v>
      </c>
      <c r="Y165" s="232"/>
      <c r="Z165" s="733"/>
      <c r="AA165" s="728"/>
      <c r="AB165" s="734"/>
      <c r="AC165" s="728"/>
      <c r="AD165" s="731"/>
      <c r="AE165" s="731">
        <v>1</v>
      </c>
    </row>
    <row r="166" spans="1:31" s="224" customFormat="1" ht="13.5" hidden="1" customHeight="1">
      <c r="A166" s="225">
        <f t="shared" si="4"/>
        <v>158</v>
      </c>
      <c r="B166" s="219" t="s">
        <v>1683</v>
      </c>
      <c r="C166" s="241"/>
      <c r="D166" s="241"/>
      <c r="E166" s="241"/>
      <c r="F166" s="241"/>
      <c r="G166" s="241"/>
      <c r="H166" s="728" t="s">
        <v>1684</v>
      </c>
      <c r="I166" s="729"/>
      <c r="J166" s="779"/>
      <c r="K166" s="780"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hidden="1" customHeight="1">
      <c r="A167" s="225">
        <f t="shared" si="4"/>
        <v>159</v>
      </c>
      <c r="B167" s="217"/>
      <c r="C167" s="217" t="s">
        <v>1404</v>
      </c>
      <c r="D167" s="241"/>
      <c r="E167" s="241"/>
      <c r="F167" s="241"/>
      <c r="G167" s="241"/>
      <c r="H167" s="773" t="s">
        <v>2806</v>
      </c>
      <c r="I167" s="776" t="s">
        <v>2809</v>
      </c>
      <c r="J167" s="779"/>
      <c r="K167" s="780" t="s">
        <v>1685</v>
      </c>
      <c r="L167" s="728"/>
      <c r="M167" s="728"/>
      <c r="N167" s="728"/>
      <c r="O167" s="728"/>
      <c r="P167" s="730"/>
      <c r="Q167" s="728" t="s">
        <v>817</v>
      </c>
      <c r="R167" s="730"/>
      <c r="S167" s="779" t="s">
        <v>863</v>
      </c>
      <c r="T167" s="731"/>
      <c r="U167" s="728"/>
      <c r="V167" s="732"/>
      <c r="W167" s="260" t="s">
        <v>864</v>
      </c>
      <c r="X167" s="260" t="s">
        <v>864</v>
      </c>
      <c r="Y167" s="232"/>
      <c r="Z167" s="733"/>
      <c r="AA167" s="263"/>
      <c r="AB167" s="734"/>
      <c r="AC167" s="728"/>
      <c r="AD167" s="731"/>
      <c r="AE167" s="731">
        <v>1</v>
      </c>
    </row>
    <row r="168" spans="1:31" s="224" customFormat="1" ht="13.5" hidden="1" customHeight="1">
      <c r="A168" s="225">
        <f t="shared" si="4"/>
        <v>160</v>
      </c>
      <c r="B168" s="219"/>
      <c r="C168" s="241" t="s">
        <v>1686</v>
      </c>
      <c r="D168" s="241"/>
      <c r="E168" s="241"/>
      <c r="F168" s="241"/>
      <c r="G168" s="241"/>
      <c r="H168" s="773" t="s">
        <v>2807</v>
      </c>
      <c r="I168" s="729"/>
      <c r="J168" s="779"/>
      <c r="K168" s="780"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hidden="1" customHeight="1">
      <c r="A169" s="225">
        <f t="shared" si="4"/>
        <v>161</v>
      </c>
      <c r="B169" s="216"/>
      <c r="C169" s="216"/>
      <c r="D169" s="241" t="s">
        <v>1304</v>
      </c>
      <c r="E169" s="241"/>
      <c r="F169" s="241"/>
      <c r="G169" s="241"/>
      <c r="H169" s="773" t="s">
        <v>2808</v>
      </c>
      <c r="I169" s="736"/>
      <c r="J169" s="779"/>
      <c r="K169" s="780"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hidden="1" customHeight="1">
      <c r="A170" s="225">
        <f t="shared" si="4"/>
        <v>162</v>
      </c>
      <c r="B170" s="216"/>
      <c r="C170" s="216"/>
      <c r="D170" s="241" t="s">
        <v>831</v>
      </c>
      <c r="E170" s="241"/>
      <c r="F170" s="241"/>
      <c r="G170" s="241"/>
      <c r="H170" s="728" t="s">
        <v>1398</v>
      </c>
      <c r="I170" s="736"/>
      <c r="J170" s="779"/>
      <c r="K170" s="780" t="s">
        <v>1218</v>
      </c>
      <c r="L170" s="728"/>
      <c r="M170" s="728"/>
      <c r="N170" s="728"/>
      <c r="O170" s="728"/>
      <c r="P170" s="730"/>
      <c r="Q170" s="728" t="s">
        <v>817</v>
      </c>
      <c r="R170" s="730"/>
      <c r="S170" s="779" t="s">
        <v>863</v>
      </c>
      <c r="T170" s="731"/>
      <c r="U170" s="741"/>
      <c r="V170" s="732"/>
      <c r="W170" s="260"/>
      <c r="X170" s="260" t="s">
        <v>864</v>
      </c>
      <c r="Y170" s="232"/>
      <c r="Z170" s="733"/>
      <c r="AA170" s="728"/>
      <c r="AB170" s="734"/>
      <c r="AC170" s="728"/>
      <c r="AD170" s="731"/>
      <c r="AE170" s="731">
        <v>1</v>
      </c>
    </row>
    <row r="171" spans="1:31" s="224" customFormat="1" ht="13.5" hidden="1" customHeight="1">
      <c r="A171" s="225">
        <f t="shared" si="4"/>
        <v>163</v>
      </c>
      <c r="B171" s="217"/>
      <c r="C171" s="217"/>
      <c r="D171" s="241" t="s">
        <v>1399</v>
      </c>
      <c r="E171" s="241"/>
      <c r="F171" s="241"/>
      <c r="G171" s="241"/>
      <c r="H171" s="773" t="s">
        <v>2811</v>
      </c>
      <c r="I171" s="776" t="s">
        <v>1350</v>
      </c>
      <c r="J171" s="779"/>
      <c r="K171" s="780" t="s">
        <v>1352</v>
      </c>
      <c r="L171" s="728"/>
      <c r="M171" s="728"/>
      <c r="N171" s="728"/>
      <c r="O171" s="728"/>
      <c r="P171" s="730"/>
      <c r="Q171" s="728" t="s">
        <v>820</v>
      </c>
      <c r="R171" s="730"/>
      <c r="S171" s="779" t="s">
        <v>863</v>
      </c>
      <c r="T171" s="731" t="s">
        <v>864</v>
      </c>
      <c r="U171" s="729" t="s">
        <v>1687</v>
      </c>
      <c r="V171" s="732"/>
      <c r="W171" s="260" t="s">
        <v>864</v>
      </c>
      <c r="X171" s="260" t="s">
        <v>864</v>
      </c>
      <c r="Y171" s="232"/>
      <c r="Z171" s="733"/>
      <c r="AA171" s="728"/>
      <c r="AB171" s="734"/>
      <c r="AC171" s="728"/>
      <c r="AD171" s="731"/>
      <c r="AE171" s="731">
        <v>1</v>
      </c>
    </row>
    <row r="172" spans="1:31" s="224" customFormat="1" ht="13.5" hidden="1" customHeight="1">
      <c r="A172" s="225">
        <f>ROW()-8</f>
        <v>164</v>
      </c>
      <c r="B172" s="217"/>
      <c r="C172" s="217" t="s">
        <v>1688</v>
      </c>
      <c r="D172" s="241"/>
      <c r="E172" s="241"/>
      <c r="F172" s="241"/>
      <c r="G172" s="241"/>
      <c r="H172" s="773" t="s">
        <v>2814</v>
      </c>
      <c r="I172" s="774" t="s">
        <v>2810</v>
      </c>
      <c r="J172" s="779"/>
      <c r="K172" s="780" t="s">
        <v>1689</v>
      </c>
      <c r="L172" s="728"/>
      <c r="M172" s="728"/>
      <c r="N172" s="728"/>
      <c r="O172" s="728"/>
      <c r="P172" s="730"/>
      <c r="Q172" s="728" t="s">
        <v>817</v>
      </c>
      <c r="R172" s="730"/>
      <c r="S172" s="779" t="s">
        <v>863</v>
      </c>
      <c r="T172" s="731"/>
      <c r="U172" s="728"/>
      <c r="V172" s="732"/>
      <c r="W172" s="732" t="s">
        <v>864</v>
      </c>
      <c r="X172" s="732"/>
      <c r="Y172" s="232"/>
      <c r="Z172" s="733" t="s">
        <v>1690</v>
      </c>
      <c r="AA172" s="728"/>
      <c r="AB172" s="734"/>
      <c r="AC172" s="728"/>
      <c r="AD172" s="731"/>
      <c r="AE172" s="731">
        <v>1</v>
      </c>
    </row>
    <row r="173" spans="1:31" s="224" customFormat="1" ht="13.5" hidden="1" customHeight="1">
      <c r="A173" s="225">
        <f t="shared" si="4"/>
        <v>165</v>
      </c>
      <c r="B173" s="219"/>
      <c r="C173" s="239" t="s">
        <v>1691</v>
      </c>
      <c r="D173" s="241"/>
      <c r="E173" s="241"/>
      <c r="F173" s="241"/>
      <c r="G173" s="241"/>
      <c r="H173" s="773" t="s">
        <v>2812</v>
      </c>
      <c r="I173" s="729" t="s">
        <v>930</v>
      </c>
      <c r="J173" s="779"/>
      <c r="K173" s="780" t="s">
        <v>931</v>
      </c>
      <c r="L173" s="728"/>
      <c r="M173" s="728"/>
      <c r="N173" s="728"/>
      <c r="O173" s="728"/>
      <c r="P173" s="730"/>
      <c r="Q173" s="728" t="s">
        <v>817</v>
      </c>
      <c r="R173" s="730"/>
      <c r="S173" s="779" t="s">
        <v>879</v>
      </c>
      <c r="T173" s="731"/>
      <c r="U173" s="728"/>
      <c r="V173" s="732"/>
      <c r="W173" s="732" t="s">
        <v>864</v>
      </c>
      <c r="X173" s="732" t="s">
        <v>864</v>
      </c>
      <c r="Y173" s="232"/>
      <c r="Z173" s="733"/>
      <c r="AA173" s="728"/>
      <c r="AB173" s="734"/>
      <c r="AC173" s="728"/>
      <c r="AD173" s="731"/>
      <c r="AE173" s="731">
        <v>1</v>
      </c>
    </row>
    <row r="174" spans="1:31" s="224" customFormat="1" ht="13.5" hidden="1" customHeight="1">
      <c r="A174" s="225">
        <f t="shared" si="4"/>
        <v>166</v>
      </c>
      <c r="B174" s="219"/>
      <c r="C174" s="241" t="s">
        <v>1532</v>
      </c>
      <c r="D174" s="241"/>
      <c r="E174" s="241"/>
      <c r="F174" s="241"/>
      <c r="G174" s="241"/>
      <c r="H174" s="773" t="s">
        <v>2813</v>
      </c>
      <c r="I174" s="729"/>
      <c r="J174" s="779"/>
      <c r="K174" s="780" t="s">
        <v>939</v>
      </c>
      <c r="L174" s="728"/>
      <c r="M174" s="728"/>
      <c r="N174" s="728"/>
      <c r="O174" s="728"/>
      <c r="P174" s="730"/>
      <c r="Q174" s="728" t="s">
        <v>820</v>
      </c>
      <c r="R174" s="730"/>
      <c r="S174" s="779" t="s">
        <v>863</v>
      </c>
      <c r="T174" s="731"/>
      <c r="U174" s="728"/>
      <c r="V174" s="732"/>
      <c r="W174" s="260" t="s">
        <v>864</v>
      </c>
      <c r="X174" s="260" t="s">
        <v>864</v>
      </c>
      <c r="Y174" s="232"/>
      <c r="Z174" s="733"/>
      <c r="AA174" s="728"/>
      <c r="AB174" s="734"/>
      <c r="AC174" s="728"/>
      <c r="AD174" s="731"/>
      <c r="AE174" s="731">
        <v>1</v>
      </c>
    </row>
    <row r="175" spans="1:31" s="224" customFormat="1" ht="13.5" hidden="1" customHeight="1">
      <c r="A175" s="225">
        <f t="shared" si="4"/>
        <v>167</v>
      </c>
      <c r="B175" s="219"/>
      <c r="C175" s="241" t="s">
        <v>1534</v>
      </c>
      <c r="D175" s="241"/>
      <c r="E175" s="241"/>
      <c r="F175" s="241"/>
      <c r="G175" s="241"/>
      <c r="H175" s="728" t="s">
        <v>1535</v>
      </c>
      <c r="I175" s="729"/>
      <c r="J175" s="779"/>
      <c r="K175" s="780" t="s">
        <v>1536</v>
      </c>
      <c r="L175" s="728"/>
      <c r="M175" s="728"/>
      <c r="N175" s="728"/>
      <c r="O175" s="728"/>
      <c r="P175" s="730"/>
      <c r="Q175" s="728" t="s">
        <v>817</v>
      </c>
      <c r="R175" s="730"/>
      <c r="S175" s="779" t="s">
        <v>863</v>
      </c>
      <c r="T175" s="731"/>
      <c r="U175" s="728"/>
      <c r="V175" s="732"/>
      <c r="W175" s="260"/>
      <c r="X175" s="260" t="s">
        <v>864</v>
      </c>
      <c r="Y175" s="232"/>
      <c r="Z175" s="733"/>
      <c r="AA175" s="728"/>
      <c r="AB175" s="734"/>
      <c r="AC175" s="728"/>
      <c r="AD175" s="731"/>
      <c r="AE175" s="731">
        <v>1</v>
      </c>
    </row>
    <row r="176" spans="1:31" s="224" customFormat="1" ht="13.5" hidden="1" customHeight="1">
      <c r="A176" s="225">
        <f t="shared" si="4"/>
        <v>168</v>
      </c>
      <c r="B176" s="219"/>
      <c r="C176" s="241" t="s">
        <v>1537</v>
      </c>
      <c r="D176" s="241"/>
      <c r="E176" s="241"/>
      <c r="F176" s="241"/>
      <c r="G176" s="241"/>
      <c r="H176" s="728" t="s">
        <v>1538</v>
      </c>
      <c r="I176" s="729"/>
      <c r="J176" s="779"/>
      <c r="K176" s="780" t="s">
        <v>1539</v>
      </c>
      <c r="L176" s="728"/>
      <c r="M176" s="728"/>
      <c r="N176" s="728"/>
      <c r="O176" s="728"/>
      <c r="P176" s="730"/>
      <c r="Q176" s="728" t="s">
        <v>817</v>
      </c>
      <c r="R176" s="730"/>
      <c r="S176" s="779" t="s">
        <v>863</v>
      </c>
      <c r="T176" s="731"/>
      <c r="U176" s="728"/>
      <c r="V176" s="732"/>
      <c r="W176" s="260"/>
      <c r="X176" s="260" t="s">
        <v>864</v>
      </c>
      <c r="Y176" s="232"/>
      <c r="Z176" s="733"/>
      <c r="AA176" s="728"/>
      <c r="AB176" s="734"/>
      <c r="AC176" s="728"/>
      <c r="AD176" s="731"/>
      <c r="AE176" s="731">
        <v>1</v>
      </c>
    </row>
    <row r="177" spans="1:31" s="224" customFormat="1" ht="13.5" hidden="1" customHeight="1">
      <c r="A177" s="225">
        <f t="shared" ref="A177:A205" si="5">ROW()-8</f>
        <v>169</v>
      </c>
      <c r="B177" s="219"/>
      <c r="C177" s="241" t="s">
        <v>1540</v>
      </c>
      <c r="D177" s="241"/>
      <c r="E177" s="241"/>
      <c r="F177" s="241"/>
      <c r="G177" s="241"/>
      <c r="H177" s="728" t="s">
        <v>1541</v>
      </c>
      <c r="I177" s="729"/>
      <c r="J177" s="779"/>
      <c r="K177" s="780" t="s">
        <v>1542</v>
      </c>
      <c r="L177" s="728"/>
      <c r="M177" s="728"/>
      <c r="N177" s="728"/>
      <c r="O177" s="728"/>
      <c r="P177" s="730"/>
      <c r="Q177" s="728" t="s">
        <v>817</v>
      </c>
      <c r="R177" s="730"/>
      <c r="S177" s="779" t="s">
        <v>863</v>
      </c>
      <c r="T177" s="731"/>
      <c r="U177" s="728"/>
      <c r="V177" s="732"/>
      <c r="W177" s="260"/>
      <c r="X177" s="260" t="s">
        <v>864</v>
      </c>
      <c r="Y177" s="232"/>
      <c r="Z177" s="733"/>
      <c r="AA177" s="728"/>
      <c r="AB177" s="734"/>
      <c r="AC177" s="728"/>
      <c r="AD177" s="731"/>
      <c r="AE177" s="731">
        <v>1</v>
      </c>
    </row>
    <row r="178" spans="1:31" s="224" customFormat="1" ht="13.5" hidden="1" customHeight="1">
      <c r="A178" s="225">
        <f t="shared" si="5"/>
        <v>170</v>
      </c>
      <c r="B178" s="217" t="s">
        <v>1543</v>
      </c>
      <c r="C178" s="219"/>
      <c r="D178" s="241"/>
      <c r="E178" s="241"/>
      <c r="F178" s="241"/>
      <c r="G178" s="241"/>
      <c r="H178" s="269" t="s">
        <v>1544</v>
      </c>
      <c r="I178" s="729"/>
      <c r="J178" s="779"/>
      <c r="K178" s="780"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hidden="1" customHeight="1">
      <c r="A179" s="225">
        <f t="shared" si="5"/>
        <v>171</v>
      </c>
      <c r="B179" s="217"/>
      <c r="C179" s="217" t="s">
        <v>1404</v>
      </c>
      <c r="D179" s="241"/>
      <c r="E179" s="241"/>
      <c r="F179" s="241"/>
      <c r="G179" s="241"/>
      <c r="H179" s="728" t="s">
        <v>1692</v>
      </c>
      <c r="I179" s="729"/>
      <c r="J179" s="779"/>
      <c r="K179" s="780" t="s">
        <v>1685</v>
      </c>
      <c r="L179" s="728"/>
      <c r="M179" s="728"/>
      <c r="N179" s="728"/>
      <c r="O179" s="728"/>
      <c r="P179" s="730"/>
      <c r="Q179" s="728" t="s">
        <v>817</v>
      </c>
      <c r="R179" s="730"/>
      <c r="S179" s="779" t="s">
        <v>863</v>
      </c>
      <c r="T179" s="731"/>
      <c r="U179" s="728"/>
      <c r="V179" s="732"/>
      <c r="W179" s="260"/>
      <c r="X179" s="260" t="s">
        <v>864</v>
      </c>
      <c r="Y179" s="232"/>
      <c r="Z179" s="733"/>
      <c r="AA179" s="263"/>
      <c r="AB179" s="734"/>
      <c r="AC179" s="728"/>
      <c r="AD179" s="731"/>
      <c r="AE179" s="731">
        <v>1</v>
      </c>
    </row>
    <row r="180" spans="1:31" s="158" customFormat="1" ht="12.75" hidden="1" customHeight="1">
      <c r="A180" s="225">
        <f t="shared" si="5"/>
        <v>172</v>
      </c>
      <c r="B180" s="217"/>
      <c r="C180" s="241" t="s">
        <v>1548</v>
      </c>
      <c r="D180" s="241"/>
      <c r="E180" s="241"/>
      <c r="F180" s="241"/>
      <c r="G180" s="241"/>
      <c r="H180" s="728" t="s">
        <v>1549</v>
      </c>
      <c r="I180" s="729" t="s">
        <v>930</v>
      </c>
      <c r="J180" s="779"/>
      <c r="K180" s="780" t="s">
        <v>931</v>
      </c>
      <c r="L180" s="728"/>
      <c r="M180" s="728"/>
      <c r="N180" s="728"/>
      <c r="O180" s="728"/>
      <c r="P180" s="730"/>
      <c r="Q180" s="728" t="s">
        <v>820</v>
      </c>
      <c r="R180" s="730"/>
      <c r="S180" s="779" t="s">
        <v>879</v>
      </c>
      <c r="T180" s="731"/>
      <c r="U180" s="728"/>
      <c r="V180" s="732"/>
      <c r="W180" s="732"/>
      <c r="X180" s="732" t="s">
        <v>864</v>
      </c>
      <c r="Y180" s="232"/>
      <c r="Z180" s="733"/>
      <c r="AA180" s="263"/>
      <c r="AB180" s="734"/>
      <c r="AC180" s="728"/>
      <c r="AD180" s="731"/>
      <c r="AE180" s="731">
        <v>1</v>
      </c>
    </row>
    <row r="181" spans="1:31" s="158" customFormat="1" ht="12.75" hidden="1" customHeight="1">
      <c r="A181" s="225">
        <f t="shared" si="5"/>
        <v>173</v>
      </c>
      <c r="B181" s="217"/>
      <c r="C181" s="241" t="s">
        <v>1550</v>
      </c>
      <c r="D181" s="241"/>
      <c r="E181" s="241"/>
      <c r="F181" s="241"/>
      <c r="G181" s="241"/>
      <c r="H181" s="742" t="s">
        <v>1551</v>
      </c>
      <c r="I181" s="729" t="s">
        <v>1552</v>
      </c>
      <c r="J181" s="779"/>
      <c r="K181" s="780" t="s">
        <v>970</v>
      </c>
      <c r="L181" s="728"/>
      <c r="M181" s="728"/>
      <c r="N181" s="728"/>
      <c r="O181" s="728"/>
      <c r="P181" s="730"/>
      <c r="Q181" s="728" t="s">
        <v>820</v>
      </c>
      <c r="R181" s="730"/>
      <c r="S181" s="779" t="s">
        <v>863</v>
      </c>
      <c r="T181" s="731" t="s">
        <v>864</v>
      </c>
      <c r="U181" s="729" t="s">
        <v>1693</v>
      </c>
      <c r="V181" s="732"/>
      <c r="W181" s="260"/>
      <c r="X181" s="260" t="s">
        <v>864</v>
      </c>
      <c r="Y181" s="232"/>
      <c r="Z181" s="386" t="s">
        <v>1553</v>
      </c>
      <c r="AA181" s="389" t="s">
        <v>1554</v>
      </c>
      <c r="AB181" s="734" t="s">
        <v>1555</v>
      </c>
      <c r="AC181" s="728"/>
      <c r="AD181" s="731"/>
      <c r="AE181" s="731">
        <v>1</v>
      </c>
    </row>
    <row r="182" spans="1:31" s="158" customFormat="1" ht="12.75" hidden="1" customHeight="1">
      <c r="A182" s="225">
        <f>ROW()-8</f>
        <v>174</v>
      </c>
      <c r="B182" s="217"/>
      <c r="C182" s="241" t="s">
        <v>1694</v>
      </c>
      <c r="D182" s="241"/>
      <c r="E182" s="241"/>
      <c r="F182" s="241"/>
      <c r="G182" s="241"/>
      <c r="H182" s="742"/>
      <c r="I182" s="729"/>
      <c r="J182" s="779"/>
      <c r="K182" s="780" t="s">
        <v>1695</v>
      </c>
      <c r="L182" s="728"/>
      <c r="M182" s="728"/>
      <c r="N182" s="728"/>
      <c r="O182" s="728"/>
      <c r="P182" s="730"/>
      <c r="Q182" s="728" t="s">
        <v>817</v>
      </c>
      <c r="R182" s="730" t="s">
        <v>864</v>
      </c>
      <c r="S182" s="378" t="s">
        <v>1695</v>
      </c>
      <c r="T182" s="731"/>
      <c r="U182" s="728"/>
      <c r="V182" s="732"/>
      <c r="W182" s="732"/>
      <c r="X182" s="732"/>
      <c r="Y182" s="232"/>
      <c r="Z182" s="733"/>
      <c r="AA182" s="728"/>
      <c r="AB182" s="734"/>
      <c r="AC182" s="728"/>
      <c r="AD182" s="731"/>
      <c r="AE182" s="731">
        <v>1</v>
      </c>
    </row>
    <row r="183" spans="1:31" s="158" customFormat="1" ht="12" hidden="1" customHeight="1">
      <c r="A183" s="225">
        <f>ROW()-8</f>
        <v>175</v>
      </c>
      <c r="B183" s="217"/>
      <c r="C183" s="241"/>
      <c r="D183" s="241" t="s">
        <v>831</v>
      </c>
      <c r="E183" s="241"/>
      <c r="F183" s="241"/>
      <c r="G183" s="241"/>
      <c r="H183" s="728" t="s">
        <v>1398</v>
      </c>
      <c r="I183" s="729"/>
      <c r="J183" s="779"/>
      <c r="K183" s="780" t="s">
        <v>1218</v>
      </c>
      <c r="L183" s="728"/>
      <c r="M183" s="728"/>
      <c r="N183" s="728"/>
      <c r="O183" s="728"/>
      <c r="P183" s="730"/>
      <c r="Q183" s="728" t="s">
        <v>817</v>
      </c>
      <c r="R183" s="730"/>
      <c r="S183" s="779" t="s">
        <v>863</v>
      </c>
      <c r="T183" s="731"/>
      <c r="U183" s="741"/>
      <c r="V183" s="732"/>
      <c r="W183" s="260"/>
      <c r="X183" s="260"/>
      <c r="Y183" s="232"/>
      <c r="Z183" s="733"/>
      <c r="AA183" s="728"/>
      <c r="AB183" s="734"/>
      <c r="AC183" s="728"/>
      <c r="AD183" s="731"/>
      <c r="AE183" s="731">
        <v>1</v>
      </c>
    </row>
    <row r="184" spans="1:31" s="158" customFormat="1" ht="12.75" hidden="1" customHeight="1">
      <c r="A184" s="225">
        <f>ROW()-8</f>
        <v>176</v>
      </c>
      <c r="B184" s="217"/>
      <c r="C184" s="241"/>
      <c r="D184" s="241" t="s">
        <v>1399</v>
      </c>
      <c r="E184" s="241"/>
      <c r="F184" s="241"/>
      <c r="G184" s="241"/>
      <c r="H184" s="728" t="s">
        <v>1400</v>
      </c>
      <c r="I184" s="736" t="s">
        <v>1401</v>
      </c>
      <c r="J184" s="779"/>
      <c r="K184" s="780" t="s">
        <v>1352</v>
      </c>
      <c r="L184" s="728"/>
      <c r="M184" s="728"/>
      <c r="N184" s="728"/>
      <c r="O184" s="728"/>
      <c r="P184" s="730"/>
      <c r="Q184" s="728" t="s">
        <v>820</v>
      </c>
      <c r="R184" s="730"/>
      <c r="S184" s="779" t="s">
        <v>863</v>
      </c>
      <c r="T184" s="731"/>
      <c r="U184" s="731"/>
      <c r="V184" s="732"/>
      <c r="W184" s="732"/>
      <c r="X184" s="732"/>
      <c r="Y184" s="232"/>
      <c r="Z184" s="733"/>
      <c r="AA184" s="728"/>
      <c r="AB184" s="734"/>
      <c r="AC184" s="728"/>
      <c r="AD184" s="731"/>
      <c r="AE184" s="731">
        <v>1</v>
      </c>
    </row>
    <row r="185" spans="1:31" s="158" customFormat="1" ht="12.75" hidden="1" customHeight="1">
      <c r="A185" s="225">
        <f t="shared" si="5"/>
        <v>177</v>
      </c>
      <c r="B185" s="217"/>
      <c r="C185" s="241" t="s">
        <v>1696</v>
      </c>
      <c r="D185" s="241"/>
      <c r="E185" s="241"/>
      <c r="F185" s="241"/>
      <c r="G185" s="241"/>
      <c r="H185" s="742" t="s">
        <v>1697</v>
      </c>
      <c r="I185" s="729"/>
      <c r="J185" s="779"/>
      <c r="K185" s="780" t="s">
        <v>1698</v>
      </c>
      <c r="L185" s="728"/>
      <c r="M185" s="728"/>
      <c r="N185" s="728"/>
      <c r="O185" s="728"/>
      <c r="P185" s="730"/>
      <c r="Q185" s="728" t="s">
        <v>817</v>
      </c>
      <c r="R185" s="730" t="s">
        <v>864</v>
      </c>
      <c r="S185" s="378" t="s">
        <v>1698</v>
      </c>
      <c r="T185" s="731"/>
      <c r="U185" s="728"/>
      <c r="V185" s="732"/>
      <c r="W185" s="732"/>
      <c r="X185" s="260" t="s">
        <v>864</v>
      </c>
      <c r="Y185" s="232"/>
      <c r="Z185" s="733"/>
      <c r="AA185" s="728"/>
      <c r="AB185" s="734"/>
      <c r="AC185" s="728"/>
      <c r="AD185" s="731"/>
      <c r="AE185" s="731">
        <v>1</v>
      </c>
    </row>
    <row r="186" spans="1:31" s="158" customFormat="1" ht="12.75" hidden="1" customHeight="1">
      <c r="A186" s="225">
        <f t="shared" si="5"/>
        <v>178</v>
      </c>
      <c r="B186" s="217"/>
      <c r="C186" s="241"/>
      <c r="D186" s="241" t="s">
        <v>1699</v>
      </c>
      <c r="E186" s="241"/>
      <c r="F186" s="241"/>
      <c r="G186" s="241"/>
      <c r="H186" s="742" t="s">
        <v>1700</v>
      </c>
      <c r="I186" s="729" t="s">
        <v>1701</v>
      </c>
      <c r="J186" s="779"/>
      <c r="K186" s="780" t="s">
        <v>1702</v>
      </c>
      <c r="L186" s="728"/>
      <c r="M186" s="728"/>
      <c r="N186" s="728"/>
      <c r="O186" s="728"/>
      <c r="P186" s="730"/>
      <c r="Q186" s="728" t="s">
        <v>820</v>
      </c>
      <c r="R186" s="730"/>
      <c r="S186" s="779" t="s">
        <v>863</v>
      </c>
      <c r="T186" s="731" t="s">
        <v>864</v>
      </c>
      <c r="U186" s="728" t="s">
        <v>1703</v>
      </c>
      <c r="V186" s="732"/>
      <c r="W186" s="732"/>
      <c r="X186" s="260" t="s">
        <v>864</v>
      </c>
      <c r="Y186" s="232"/>
      <c r="Z186" s="733"/>
      <c r="AA186" s="728"/>
      <c r="AB186" s="734"/>
      <c r="AC186" s="728"/>
      <c r="AD186" s="731"/>
      <c r="AE186" s="731">
        <v>1</v>
      </c>
    </row>
    <row r="187" spans="1:31" s="158" customFormat="1" ht="12.75" hidden="1" customHeight="1">
      <c r="A187" s="225">
        <f t="shared" si="5"/>
        <v>179</v>
      </c>
      <c r="B187" s="217"/>
      <c r="C187" s="241"/>
      <c r="D187" s="241" t="s">
        <v>1704</v>
      </c>
      <c r="E187" s="241"/>
      <c r="F187" s="241"/>
      <c r="G187" s="241"/>
      <c r="H187" s="742" t="s">
        <v>1705</v>
      </c>
      <c r="I187" s="729" t="s">
        <v>1706</v>
      </c>
      <c r="J187" s="779"/>
      <c r="K187" s="780" t="s">
        <v>1707</v>
      </c>
      <c r="L187" s="728"/>
      <c r="M187" s="728"/>
      <c r="N187" s="728"/>
      <c r="O187" s="728"/>
      <c r="P187" s="730"/>
      <c r="Q187" s="728" t="s">
        <v>817</v>
      </c>
      <c r="R187" s="730"/>
      <c r="S187" s="779" t="s">
        <v>863</v>
      </c>
      <c r="T187" s="731" t="s">
        <v>864</v>
      </c>
      <c r="U187" s="728" t="s">
        <v>1708</v>
      </c>
      <c r="V187" s="732"/>
      <c r="W187" s="732"/>
      <c r="X187" s="260" t="s">
        <v>864</v>
      </c>
      <c r="Y187" s="232"/>
      <c r="Z187" s="733"/>
      <c r="AA187" s="728"/>
      <c r="AB187" s="734"/>
      <c r="AC187" s="728"/>
      <c r="AD187" s="731"/>
      <c r="AE187" s="731">
        <v>1</v>
      </c>
    </row>
    <row r="188" spans="1:31" s="158" customFormat="1" ht="12.75" hidden="1" customHeight="1">
      <c r="A188" s="225">
        <f t="shared" si="5"/>
        <v>180</v>
      </c>
      <c r="B188" s="217"/>
      <c r="C188" s="241"/>
      <c r="D188" s="241" t="s">
        <v>1709</v>
      </c>
      <c r="E188" s="241"/>
      <c r="F188" s="241"/>
      <c r="G188" s="241"/>
      <c r="H188" s="742"/>
      <c r="I188" s="729"/>
      <c r="J188" s="779"/>
      <c r="K188" s="780" t="s">
        <v>1710</v>
      </c>
      <c r="L188" s="728"/>
      <c r="M188" s="728"/>
      <c r="N188" s="728"/>
      <c r="O188" s="728"/>
      <c r="P188" s="730"/>
      <c r="Q188" s="728" t="s">
        <v>817</v>
      </c>
      <c r="R188" s="730"/>
      <c r="S188" s="779" t="s">
        <v>863</v>
      </c>
      <c r="T188" s="731"/>
      <c r="U188" s="728"/>
      <c r="V188" s="732"/>
      <c r="W188" s="732"/>
      <c r="X188" s="260" t="s">
        <v>864</v>
      </c>
      <c r="Y188" s="232"/>
      <c r="Z188" s="733"/>
      <c r="AA188" s="728"/>
      <c r="AB188" s="734"/>
      <c r="AC188" s="728"/>
      <c r="AD188" s="731"/>
      <c r="AE188" s="731">
        <v>1</v>
      </c>
    </row>
    <row r="189" spans="1:31" s="158" customFormat="1" ht="12.75" hidden="1" customHeight="1">
      <c r="A189" s="225">
        <f t="shared" si="5"/>
        <v>181</v>
      </c>
      <c r="B189" s="217"/>
      <c r="C189" s="241"/>
      <c r="D189" s="241" t="s">
        <v>1572</v>
      </c>
      <c r="E189" s="241"/>
      <c r="F189" s="241"/>
      <c r="G189" s="241"/>
      <c r="H189" s="269" t="s">
        <v>1573</v>
      </c>
      <c r="I189" s="264" t="s">
        <v>1574</v>
      </c>
      <c r="J189" s="779"/>
      <c r="K189" s="780" t="s">
        <v>1711</v>
      </c>
      <c r="L189" s="728"/>
      <c r="M189" s="728"/>
      <c r="N189" s="728"/>
      <c r="O189" s="728"/>
      <c r="P189" s="730"/>
      <c r="Q189" s="728" t="s">
        <v>820</v>
      </c>
      <c r="R189" s="730"/>
      <c r="S189" s="779" t="s">
        <v>863</v>
      </c>
      <c r="T189" s="731" t="s">
        <v>864</v>
      </c>
      <c r="U189" s="728" t="s">
        <v>1712</v>
      </c>
      <c r="V189" s="732"/>
      <c r="W189" s="732"/>
      <c r="X189" s="260" t="s">
        <v>864</v>
      </c>
      <c r="Y189" s="232"/>
      <c r="Z189" s="733"/>
      <c r="AA189" s="728"/>
      <c r="AB189" s="734"/>
      <c r="AC189" s="728"/>
      <c r="AD189" s="731"/>
      <c r="AE189" s="731">
        <v>1</v>
      </c>
    </row>
    <row r="190" spans="1:31" s="158" customFormat="1" ht="12.75" hidden="1" customHeight="1">
      <c r="A190" s="225">
        <f t="shared" si="5"/>
        <v>182</v>
      </c>
      <c r="B190" s="217"/>
      <c r="C190" s="241" t="s">
        <v>1713</v>
      </c>
      <c r="D190" s="241"/>
      <c r="E190" s="241"/>
      <c r="F190" s="241"/>
      <c r="G190" s="241"/>
      <c r="H190" s="742"/>
      <c r="I190" s="729"/>
      <c r="J190" s="779"/>
      <c r="K190" s="780" t="s">
        <v>1714</v>
      </c>
      <c r="L190" s="728"/>
      <c r="M190" s="728"/>
      <c r="N190" s="728"/>
      <c r="O190" s="728"/>
      <c r="P190" s="730"/>
      <c r="Q190" s="728" t="s">
        <v>817</v>
      </c>
      <c r="R190" s="730" t="s">
        <v>864</v>
      </c>
      <c r="S190" s="378" t="s">
        <v>1714</v>
      </c>
      <c r="T190" s="731"/>
      <c r="U190" s="728"/>
      <c r="V190" s="732"/>
      <c r="W190" s="732"/>
      <c r="X190" s="260" t="s">
        <v>864</v>
      </c>
      <c r="Y190" s="232"/>
      <c r="Z190" s="733"/>
      <c r="AA190" s="728"/>
      <c r="AB190" s="734"/>
      <c r="AC190" s="728"/>
      <c r="AD190" s="731"/>
      <c r="AE190" s="731">
        <v>1</v>
      </c>
    </row>
    <row r="191" spans="1:31" s="158" customFormat="1" ht="12.75" hidden="1" customHeight="1">
      <c r="A191" s="225">
        <f t="shared" si="5"/>
        <v>183</v>
      </c>
      <c r="B191" s="217"/>
      <c r="C191" s="241"/>
      <c r="D191" s="241" t="s">
        <v>1715</v>
      </c>
      <c r="E191" s="241"/>
      <c r="F191" s="241"/>
      <c r="G191" s="241"/>
      <c r="H191" s="266" t="s">
        <v>1557</v>
      </c>
      <c r="I191" s="264" t="s">
        <v>1558</v>
      </c>
      <c r="J191" s="263"/>
      <c r="K191" s="780" t="s">
        <v>1559</v>
      </c>
      <c r="L191" s="728"/>
      <c r="M191" s="728"/>
      <c r="N191" s="728"/>
      <c r="O191" s="728"/>
      <c r="P191" s="730"/>
      <c r="Q191" s="728" t="s">
        <v>820</v>
      </c>
      <c r="R191" s="730"/>
      <c r="S191" s="779" t="s">
        <v>863</v>
      </c>
      <c r="T191" s="731" t="s">
        <v>864</v>
      </c>
      <c r="U191" s="728" t="s">
        <v>1716</v>
      </c>
      <c r="V191" s="265"/>
      <c r="W191" s="260"/>
      <c r="X191" s="260" t="s">
        <v>864</v>
      </c>
      <c r="Y191" s="232"/>
      <c r="Z191" s="387" t="s">
        <v>1560</v>
      </c>
      <c r="AA191" s="389" t="s">
        <v>1554</v>
      </c>
      <c r="AB191" s="267" t="s">
        <v>1561</v>
      </c>
      <c r="AC191" s="263"/>
      <c r="AD191" s="731"/>
      <c r="AE191" s="731">
        <v>1</v>
      </c>
    </row>
    <row r="192" spans="1:31" s="510" customFormat="1" ht="12.75" hidden="1" customHeight="1">
      <c r="A192" s="225">
        <f t="shared" si="5"/>
        <v>184</v>
      </c>
      <c r="B192" s="217"/>
      <c r="C192" s="218"/>
      <c r="D192" s="218" t="s">
        <v>1717</v>
      </c>
      <c r="E192" s="241"/>
      <c r="F192" s="241"/>
      <c r="G192" s="241"/>
      <c r="H192" s="742" t="s">
        <v>1718</v>
      </c>
      <c r="I192" s="729"/>
      <c r="J192" s="779"/>
      <c r="K192" s="780" t="s">
        <v>1719</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hidden="1" customHeight="1">
      <c r="A193" s="225">
        <f t="shared" si="5"/>
        <v>185</v>
      </c>
      <c r="B193" s="218"/>
      <c r="C193" s="218"/>
      <c r="D193" s="218" t="s">
        <v>1568</v>
      </c>
      <c r="E193" s="218"/>
      <c r="F193" s="218"/>
      <c r="G193" s="218"/>
      <c r="H193" s="499" t="s">
        <v>1720</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80" t="s">
        <v>1575</v>
      </c>
      <c r="L194" s="728"/>
      <c r="M194" s="728"/>
      <c r="N194" s="728"/>
      <c r="O194" s="728"/>
      <c r="P194" s="730"/>
      <c r="Q194" s="728" t="s">
        <v>820</v>
      </c>
      <c r="R194" s="730"/>
      <c r="S194" s="779" t="s">
        <v>863</v>
      </c>
      <c r="T194" s="731" t="s">
        <v>864</v>
      </c>
      <c r="U194" s="728" t="s">
        <v>1712</v>
      </c>
      <c r="V194" s="265"/>
      <c r="W194" s="260"/>
      <c r="X194" s="260" t="s">
        <v>864</v>
      </c>
      <c r="Y194" s="232"/>
      <c r="Z194" s="388" t="s">
        <v>1576</v>
      </c>
      <c r="AA194" s="389" t="s">
        <v>1554</v>
      </c>
      <c r="AB194" s="267"/>
      <c r="AC194" s="263"/>
      <c r="AD194" s="731"/>
      <c r="AE194" s="731">
        <v>1</v>
      </c>
    </row>
    <row r="195" spans="1:1017" s="224" customFormat="1" ht="12.75" hidden="1" customHeight="1">
      <c r="A195" s="225">
        <f t="shared" si="5"/>
        <v>187</v>
      </c>
      <c r="B195" s="217"/>
      <c r="C195" s="217"/>
      <c r="D195" s="727" t="s">
        <v>1577</v>
      </c>
      <c r="E195" s="217"/>
      <c r="F195" s="217"/>
      <c r="G195" s="217"/>
      <c r="H195" s="728"/>
      <c r="I195" s="729"/>
      <c r="J195" s="779"/>
      <c r="K195" s="780"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hidden="1" customHeight="1">
      <c r="A196" s="225">
        <f t="shared" si="5"/>
        <v>188</v>
      </c>
      <c r="B196" s="217"/>
      <c r="C196" s="241"/>
      <c r="D196" s="241"/>
      <c r="E196" s="241" t="s">
        <v>1580</v>
      </c>
      <c r="F196" s="241"/>
      <c r="G196" s="241"/>
      <c r="H196" s="269" t="s">
        <v>1581</v>
      </c>
      <c r="I196" s="264"/>
      <c r="J196" s="263"/>
      <c r="K196" s="780" t="s">
        <v>970</v>
      </c>
      <c r="L196" s="728"/>
      <c r="M196" s="728"/>
      <c r="N196" s="728"/>
      <c r="O196" s="728"/>
      <c r="P196" s="730"/>
      <c r="Q196" s="737" t="s">
        <v>817</v>
      </c>
      <c r="R196" s="730"/>
      <c r="S196" s="779" t="s">
        <v>863</v>
      </c>
      <c r="T196" s="268" t="s">
        <v>864</v>
      </c>
      <c r="U196" s="263" t="s">
        <v>1721</v>
      </c>
      <c r="V196" s="265"/>
      <c r="W196" s="260"/>
      <c r="X196" s="260" t="s">
        <v>864</v>
      </c>
      <c r="Y196" s="232"/>
      <c r="Z196" s="266"/>
      <c r="AA196" s="263"/>
      <c r="AB196" s="261"/>
      <c r="AC196" s="263"/>
      <c r="AD196" s="731"/>
      <c r="AE196" s="731">
        <v>1</v>
      </c>
    </row>
    <row r="197" spans="1:1017" s="249" customFormat="1" ht="12.75" hidden="1" customHeight="1">
      <c r="A197" s="225">
        <f t="shared" si="5"/>
        <v>189</v>
      </c>
      <c r="B197" s="217"/>
      <c r="C197" s="221"/>
      <c r="D197" s="241"/>
      <c r="E197" s="241" t="s">
        <v>1583</v>
      </c>
      <c r="F197" s="241" t="s">
        <v>1584</v>
      </c>
      <c r="G197" s="241"/>
      <c r="H197" s="728"/>
      <c r="I197" s="729"/>
      <c r="J197" s="779"/>
      <c r="K197" s="779" t="s">
        <v>1054</v>
      </c>
      <c r="L197" s="728"/>
      <c r="M197" s="728"/>
      <c r="N197" s="728"/>
      <c r="O197" s="728"/>
      <c r="P197" s="730"/>
      <c r="Q197" s="728" t="s">
        <v>817</v>
      </c>
      <c r="R197" s="730" t="s">
        <v>864</v>
      </c>
      <c r="S197" s="779"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2815</v>
      </c>
      <c r="I198" s="729"/>
      <c r="J198" s="779" t="s">
        <v>1589</v>
      </c>
      <c r="K198" s="780"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3" customHeight="1">
      <c r="A199" s="225">
        <f t="shared" si="5"/>
        <v>191</v>
      </c>
      <c r="B199" s="217" t="s">
        <v>1608</v>
      </c>
      <c r="C199" s="262"/>
      <c r="D199" s="241"/>
      <c r="E199" s="241"/>
      <c r="F199" s="241"/>
      <c r="G199" s="241"/>
      <c r="H199" s="728" t="s">
        <v>1722</v>
      </c>
      <c r="I199" s="729" t="s">
        <v>1723</v>
      </c>
      <c r="J199" s="779"/>
      <c r="K199" s="780" t="s">
        <v>939</v>
      </c>
      <c r="L199" s="728"/>
      <c r="M199" s="728"/>
      <c r="N199" s="728"/>
      <c r="O199" s="728"/>
      <c r="P199" s="730"/>
      <c r="Q199" s="728" t="s">
        <v>823</v>
      </c>
      <c r="R199" s="730"/>
      <c r="S199" s="779" t="s">
        <v>863</v>
      </c>
      <c r="T199" s="731"/>
      <c r="U199" s="728"/>
      <c r="V199" s="731" t="s">
        <v>864</v>
      </c>
      <c r="W199" s="731"/>
      <c r="X199" s="731" t="s">
        <v>864</v>
      </c>
      <c r="Y199" s="232"/>
      <c r="Z199" s="733"/>
      <c r="AA199" s="728"/>
      <c r="AB199" s="728"/>
      <c r="AC199" s="728"/>
      <c r="AD199" s="731"/>
      <c r="AE199" s="731">
        <v>1</v>
      </c>
    </row>
    <row r="200" spans="1:1017" s="249" customFormat="1" ht="13" customHeight="1">
      <c r="A200" s="225">
        <f t="shared" si="5"/>
        <v>192</v>
      </c>
      <c r="B200" s="217" t="s">
        <v>1591</v>
      </c>
      <c r="C200" s="221"/>
      <c r="D200" s="241"/>
      <c r="E200" s="241"/>
      <c r="F200" s="241"/>
      <c r="G200" s="241"/>
      <c r="H200" s="773" t="s">
        <v>2819</v>
      </c>
      <c r="I200" s="729"/>
      <c r="J200" s="779"/>
      <c r="K200" s="779" t="s">
        <v>1592</v>
      </c>
      <c r="L200" s="728"/>
      <c r="M200" s="728"/>
      <c r="N200" s="728"/>
      <c r="O200" s="728"/>
      <c r="P200" s="730"/>
      <c r="Q200" s="728" t="s">
        <v>817</v>
      </c>
      <c r="R200" s="730" t="s">
        <v>864</v>
      </c>
      <c r="S200" s="779" t="s">
        <v>1592</v>
      </c>
      <c r="T200" s="731"/>
      <c r="U200" s="728"/>
      <c r="V200" s="732" t="s">
        <v>864</v>
      </c>
      <c r="W200" s="732" t="s">
        <v>864</v>
      </c>
      <c r="X200" s="732" t="s">
        <v>864</v>
      </c>
      <c r="Y200" s="232"/>
      <c r="Z200" s="733"/>
      <c r="AA200" s="728"/>
      <c r="AB200" s="734"/>
      <c r="AC200" s="728"/>
      <c r="AD200" s="731">
        <v>1</v>
      </c>
      <c r="AE200" s="731">
        <v>1</v>
      </c>
    </row>
    <row r="201" spans="1:1017" s="249" customFormat="1" ht="13" customHeight="1">
      <c r="A201" s="225">
        <f t="shared" si="5"/>
        <v>193</v>
      </c>
      <c r="B201" s="217"/>
      <c r="C201" s="221" t="s">
        <v>1593</v>
      </c>
      <c r="D201" s="221"/>
      <c r="E201" s="241"/>
      <c r="F201" s="241"/>
      <c r="G201" s="241"/>
      <c r="H201" s="779" t="s">
        <v>2849</v>
      </c>
      <c r="I201" s="729"/>
      <c r="J201" s="779"/>
      <c r="K201" s="780"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3" customHeight="1">
      <c r="A202" s="225">
        <f t="shared" si="5"/>
        <v>194</v>
      </c>
      <c r="B202" s="217"/>
      <c r="C202" s="221"/>
      <c r="D202" s="241" t="s">
        <v>1597</v>
      </c>
      <c r="E202" s="221"/>
      <c r="F202" s="241"/>
      <c r="G202" s="241"/>
      <c r="H202" s="773" t="s">
        <v>2816</v>
      </c>
      <c r="I202" s="729" t="s">
        <v>1599</v>
      </c>
      <c r="J202" s="779"/>
      <c r="K202" s="780" t="s">
        <v>1600</v>
      </c>
      <c r="L202" s="728"/>
      <c r="M202" s="728"/>
      <c r="N202" s="728"/>
      <c r="O202" s="728"/>
      <c r="P202" s="730"/>
      <c r="Q202" s="728" t="s">
        <v>820</v>
      </c>
      <c r="R202" s="730"/>
      <c r="S202" s="779" t="s">
        <v>863</v>
      </c>
      <c r="T202" s="731"/>
      <c r="U202" s="728"/>
      <c r="V202" s="732" t="s">
        <v>864</v>
      </c>
      <c r="W202" s="732" t="s">
        <v>864</v>
      </c>
      <c r="X202" s="732" t="s">
        <v>864</v>
      </c>
      <c r="Y202" s="232"/>
      <c r="Z202" s="733"/>
      <c r="AA202" s="728"/>
      <c r="AB202" s="734"/>
      <c r="AC202" s="728"/>
      <c r="AD202" s="731">
        <v>1</v>
      </c>
      <c r="AE202" s="731">
        <v>1</v>
      </c>
    </row>
    <row r="203" spans="1:1017" s="249" customFormat="1" ht="13" customHeight="1">
      <c r="A203" s="225">
        <f t="shared" si="5"/>
        <v>195</v>
      </c>
      <c r="B203" s="217"/>
      <c r="C203" s="221"/>
      <c r="D203" s="241" t="s">
        <v>1001</v>
      </c>
      <c r="E203" s="221"/>
      <c r="F203" s="241"/>
      <c r="G203" s="241"/>
      <c r="H203" s="773" t="s">
        <v>2817</v>
      </c>
      <c r="I203" s="729" t="s">
        <v>399</v>
      </c>
      <c r="J203" s="779"/>
      <c r="K203" s="780" t="s">
        <v>1004</v>
      </c>
      <c r="L203" s="728"/>
      <c r="M203" s="728"/>
      <c r="N203" s="728"/>
      <c r="O203" s="728"/>
      <c r="P203" s="730"/>
      <c r="Q203" s="728" t="s">
        <v>817</v>
      </c>
      <c r="R203" s="730"/>
      <c r="S203" s="779" t="s">
        <v>863</v>
      </c>
      <c r="T203" s="731"/>
      <c r="U203" s="728"/>
      <c r="V203" s="732" t="s">
        <v>864</v>
      </c>
      <c r="W203" s="732" t="s">
        <v>864</v>
      </c>
      <c r="X203" s="732" t="s">
        <v>864</v>
      </c>
      <c r="Y203" s="232"/>
      <c r="Z203" s="733"/>
      <c r="AA203" s="728"/>
      <c r="AB203" s="734"/>
      <c r="AC203" s="728"/>
      <c r="AD203" s="731">
        <v>1</v>
      </c>
      <c r="AE203" s="731">
        <v>1</v>
      </c>
    </row>
    <row r="204" spans="1:1017" s="249" customFormat="1" ht="13" customHeight="1">
      <c r="A204" s="225">
        <f t="shared" si="5"/>
        <v>196</v>
      </c>
      <c r="B204" s="217"/>
      <c r="C204" s="221"/>
      <c r="D204" s="241" t="s">
        <v>1602</v>
      </c>
      <c r="E204" s="221"/>
      <c r="F204" s="241"/>
      <c r="G204" s="241"/>
      <c r="H204" s="773" t="s">
        <v>2818</v>
      </c>
      <c r="I204" s="729" t="s">
        <v>1604</v>
      </c>
      <c r="J204" s="779"/>
      <c r="K204" s="780" t="s">
        <v>1080</v>
      </c>
      <c r="L204" s="728"/>
      <c r="M204" s="728"/>
      <c r="N204" s="728"/>
      <c r="O204" s="728"/>
      <c r="P204" s="730"/>
      <c r="Q204" s="728" t="s">
        <v>820</v>
      </c>
      <c r="R204" s="730"/>
      <c r="S204" s="779" t="s">
        <v>863</v>
      </c>
      <c r="T204" s="731"/>
      <c r="U204" s="728"/>
      <c r="V204" s="732" t="s">
        <v>864</v>
      </c>
      <c r="W204" s="732" t="s">
        <v>864</v>
      </c>
      <c r="X204" s="732" t="s">
        <v>864</v>
      </c>
      <c r="Y204" s="232"/>
      <c r="Z204" s="733"/>
      <c r="AA204" s="728"/>
      <c r="AB204" s="734"/>
      <c r="AC204" s="728"/>
      <c r="AD204" s="731">
        <v>1</v>
      </c>
      <c r="AE204" s="731">
        <v>1</v>
      </c>
    </row>
    <row r="205" spans="1:1017" s="249" customFormat="1" ht="13" customHeight="1">
      <c r="A205" s="225">
        <f t="shared" si="5"/>
        <v>197</v>
      </c>
      <c r="B205" s="217"/>
      <c r="C205" s="262"/>
      <c r="D205" s="221" t="s">
        <v>1605</v>
      </c>
      <c r="E205" s="221"/>
      <c r="F205" s="241"/>
      <c r="G205" s="241"/>
      <c r="H205" s="779" t="s">
        <v>2850</v>
      </c>
      <c r="I205" s="729" t="s">
        <v>1607</v>
      </c>
      <c r="J205" s="779"/>
      <c r="K205" s="780" t="s">
        <v>939</v>
      </c>
      <c r="L205" s="728"/>
      <c r="M205" s="728"/>
      <c r="N205" s="728"/>
      <c r="O205" s="728"/>
      <c r="P205" s="730"/>
      <c r="Q205" s="728" t="s">
        <v>817</v>
      </c>
      <c r="R205" s="730"/>
      <c r="S205" s="779"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103</v>
      </c>
      <c r="C206" s="225">
        <f>SUBTOTAL(103,createCase[Donnée (Niveau 2)])</f>
        <v>27</v>
      </c>
      <c r="D206" s="225">
        <f>SUBTOTAL(103,createCase[Donnée (Niveau 3)])</f>
        <v>56</v>
      </c>
      <c r="E206" s="225">
        <f>SUBTOTAL(103,createCase[Donnée (Niveau 4)])</f>
        <v>12</v>
      </c>
      <c r="F206" s="225">
        <f>SUBTOTAL(103,createCase[Donnée (Niveau 5)])</f>
        <v>6</v>
      </c>
      <c r="G206" s="225">
        <f>SUBTOTAL(103,createCase[Donnée (Niveau 6)])</f>
        <v>0</v>
      </c>
      <c r="H206" s="225">
        <f>SUBTOTAL(103,createCase[Description])</f>
        <v>98</v>
      </c>
      <c r="I206" s="225">
        <f>SUBTOTAL(103,createCase[Exemples])</f>
        <v>69</v>
      </c>
      <c r="J206" s="225">
        <f>SUBTOTAL(103,[1]!createCase[Balise NexSIS])</f>
        <v>33</v>
      </c>
      <c r="K206" s="239">
        <f>SUBTOTAL(103,[1]!createCase[Nouvelle balise])</f>
        <v>109</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15</v>
      </c>
      <c r="Q206" s="225"/>
      <c r="R206" s="234">
        <f>SUBTOTAL(103,createCase[Objet])</f>
        <v>30</v>
      </c>
      <c r="S206" s="225">
        <f>SUBTOTAL(103,[1]!createCase[Format (ou type)])</f>
        <v>117</v>
      </c>
      <c r="T206" s="274"/>
      <c r="U206" s="274"/>
      <c r="V206" s="274"/>
      <c r="W206" s="274"/>
      <c r="X206" s="274"/>
      <c r="Y206" s="274"/>
      <c r="Z206" s="274">
        <f>SUBTOTAL(103,createCase[Commentaire Hub Santé])</f>
        <v>8</v>
      </c>
      <c r="AA206" s="225">
        <f>SUBTOTAL(103,createCase[Commentaire Philippe Dreyfus])</f>
        <v>20</v>
      </c>
      <c r="AB206" s="239"/>
      <c r="AC206" s="225">
        <f>SUBTOTAL(103,createCase[Commentaire Yann Penverne])</f>
        <v>0</v>
      </c>
      <c r="AD206" s="225">
        <f>SUBTOTAL(103,createCase[NexSIS])-COUNTIFS(createCase[NexSIS],"=X")</f>
        <v>78</v>
      </c>
      <c r="AE206" s="225">
        <f>SUBTOTAL(103,createCase[Métier])-COUNTIFS(createCase[Métier],"=X")</f>
        <v>101</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4" type="noConversion"/>
  <conditionalFormatting sqref="A207:F208 A228:F1068">
    <cfRule type="expression" dxfId="696" priority="522">
      <formula>$AE207=1</formula>
    </cfRule>
    <cfRule type="expression" dxfId="695" priority="523">
      <formula>$AC207=1</formula>
    </cfRule>
    <cfRule type="expression" dxfId="694" priority="520">
      <formula>OR($AE207="X",$AC207="X")</formula>
    </cfRule>
    <cfRule type="expression" dxfId="693" priority="521">
      <formula>AND($AE207=1,$AC207=1)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692"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691"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690" priority="905">
      <formula>AND(NOT(ISBLANK($W9)),ISBLANK($AD9),ISBLANK($AE9))</formula>
    </cfRule>
  </conditionalFormatting>
  <conditionalFormatting sqref="A192:G192">
    <cfRule type="expression" dxfId="689" priority="4626">
      <formula>AND(NOT(ISBLANK($W193)),ISBLANK($AD192),ISBLANK($AE192))</formula>
    </cfRule>
  </conditionalFormatting>
  <conditionalFormatting sqref="A193:G193">
    <cfRule type="expression" dxfId="688" priority="4627">
      <formula>AND(NOT(ISBLANK(#REF!)),ISBLANK($AD193),ISBLANK($AE193))</formula>
    </cfRule>
  </conditionalFormatting>
  <conditionalFormatting sqref="B13:B14">
    <cfRule type="expression" dxfId="687" priority="64">
      <formula>$AD13=1</formula>
    </cfRule>
    <cfRule type="expression" dxfId="686" priority="61">
      <formula>OR($AE13="X",$AD13="X")</formula>
    </cfRule>
    <cfRule type="expression" dxfId="685" priority="65">
      <formula>AND(NOT(ISBLANK($W13)),ISBLANK($AD13),ISBLANK($AE13))</formula>
    </cfRule>
    <cfRule type="expression" dxfId="684" priority="62">
      <formula>AND($AE13=1,$AD13=1)</formula>
    </cfRule>
    <cfRule type="expression" dxfId="683" priority="63">
      <formula>$AE13=1</formula>
    </cfRule>
  </conditionalFormatting>
  <conditionalFormatting sqref="B121:B124">
    <cfRule type="expression" dxfId="682" priority="382">
      <formula>AND($R121="X",#REF!&lt;&gt;"")</formula>
    </cfRule>
  </conditionalFormatting>
  <conditionalFormatting sqref="B166 B168:B171 B173:B177">
    <cfRule type="expression" dxfId="681"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680" priority="249">
      <formula>OR($AE9="X",$AD9="X")</formula>
    </cfRule>
  </conditionalFormatting>
  <conditionalFormatting sqref="B129:C154 E140:G140">
    <cfRule type="expression" dxfId="679" priority="255">
      <formula>$AE129=1</formula>
    </cfRule>
    <cfRule type="expression" dxfId="678" priority="256">
      <formula>$AD129=1</formula>
    </cfRule>
  </conditionalFormatting>
  <conditionalFormatting sqref="B10:G12 C13:G14 B89:B90 D89:G90">
    <cfRule type="expression" dxfId="677" priority="363">
      <formula>$AE10=1</formula>
    </cfRule>
  </conditionalFormatting>
  <conditionalFormatting sqref="B10:G12 C13:G14 B15:G27 B155:G168 D89:G90 B178:G194 A195:G205 A10:A27 A28:G28 B29:G36 A29:A171 B40:G88 B89:B90 B169:B171 D169:G171 A172:G172 A173:A194">
    <cfRule type="expression" dxfId="676" priority="362">
      <formula>AND($AE10=1,$AD10=1)</formula>
    </cfRule>
  </conditionalFormatting>
  <conditionalFormatting sqref="B10:G12 C13:G14 B15:G27 D129:D138 E139">
    <cfRule type="expression" dxfId="675" priority="364">
      <formula>$AD10=1</formula>
    </cfRule>
  </conditionalFormatting>
  <conditionalFormatting sqref="B91:G128">
    <cfRule type="expression" dxfId="674" priority="380">
      <formula>$AE91=1</formula>
    </cfRule>
    <cfRule type="expression" dxfId="673" priority="379">
      <formula>AND($AE91=1,$AD91=1)</formula>
    </cfRule>
  </conditionalFormatting>
  <conditionalFormatting sqref="B140:G140">
    <cfRule type="expression" dxfId="672" priority="257">
      <formula>AND(NOT(ISBLANK($W140)),ISBLANK($AD140),ISBLANK($AE140))</formula>
    </cfRule>
  </conditionalFormatting>
  <conditionalFormatting sqref="C9:C36 C125:C139 D127:G127">
    <cfRule type="expression" dxfId="671" priority="5">
      <formula>AND($R9="X",$B9&lt;&gt;"")</formula>
    </cfRule>
  </conditionalFormatting>
  <conditionalFormatting sqref="C37 D37:D39">
    <cfRule type="expression" dxfId="670" priority="1157">
      <formula>AND($R37="X",OR($B37&lt;&gt;"",#REF!&lt;&gt;""))</formula>
    </cfRule>
  </conditionalFormatting>
  <conditionalFormatting sqref="C38:C39">
    <cfRule type="expression" dxfId="669" priority="114">
      <formula>$AD38=1</formula>
    </cfRule>
    <cfRule type="expression" dxfId="668" priority="111">
      <formula>OR($AE38="X",$AD38="X")</formula>
    </cfRule>
    <cfRule type="expression" dxfId="667" priority="112">
      <formula>AND($AE38=1,$AD38=1)</formula>
    </cfRule>
    <cfRule type="expression" dxfId="666" priority="113">
      <formula>$AE38=1</formula>
    </cfRule>
    <cfRule type="expression" dxfId="665" priority="109">
      <formula>AND($R38="X",OR(#REF!&lt;&gt;"",$B38&lt;&gt;""))</formula>
    </cfRule>
  </conditionalFormatting>
  <conditionalFormatting sqref="C89:C90">
    <cfRule type="expression" dxfId="664" priority="38">
      <formula>$AE89=1</formula>
    </cfRule>
    <cfRule type="expression" dxfId="663" priority="40">
      <formula>AND(NOT(ISBLANK($W89)),ISBLANK($AD89),ISBLANK($AE89))</formula>
    </cfRule>
    <cfRule type="expression" dxfId="662" priority="36">
      <formula>OR($AE89="X",$AD89="X")</formula>
    </cfRule>
    <cfRule type="expression" dxfId="661" priority="37">
      <formula>AND($AE89=1,$AD89=1)</formula>
    </cfRule>
    <cfRule type="expression" dxfId="660" priority="39">
      <formula>$AD89=1</formula>
    </cfRule>
  </conditionalFormatting>
  <conditionalFormatting sqref="C140">
    <cfRule type="expression" dxfId="659" priority="236">
      <formula>OR($AE140="X",$AD140="X")</formula>
    </cfRule>
    <cfRule type="expression" dxfId="658" priority="237">
      <formula>AND($AE140=1,$AD140=1)</formula>
    </cfRule>
    <cfRule type="expression" dxfId="657" priority="238">
      <formula>$AE140=1</formula>
    </cfRule>
    <cfRule type="expression" dxfId="656" priority="239">
      <formula>$AD140=1</formula>
    </cfRule>
  </conditionalFormatting>
  <conditionalFormatting sqref="C168 D169:D171 C173:C177">
    <cfRule type="expression" dxfId="655" priority="1121">
      <formula>AND($R168="X",OR(#REF!&lt;&gt;"",$B168&lt;&gt;""))</formula>
    </cfRule>
  </conditionalFormatting>
  <conditionalFormatting sqref="C169:C171">
    <cfRule type="expression" dxfId="654" priority="44">
      <formula>AND($R169="X",#REF!&lt;&gt;"")</formula>
    </cfRule>
    <cfRule type="expression" dxfId="653" priority="1802">
      <formula>AND(NOT(ISBLANK($W169)),ISBLANK($AD169),ISBLANK($AE169))</formula>
    </cfRule>
    <cfRule type="expression" dxfId="652" priority="49">
      <formula>$AD169=1</formula>
    </cfRule>
    <cfRule type="expression" dxfId="651" priority="1803">
      <formula>$AE169=1</formula>
    </cfRule>
  </conditionalFormatting>
  <conditionalFormatting sqref="C169:C172">
    <cfRule type="expression" dxfId="650" priority="46">
      <formula>AND($AE169=1,$AD169=1)</formula>
    </cfRule>
  </conditionalFormatting>
  <conditionalFormatting sqref="C172 C193:D193 C40:C88 C167">
    <cfRule type="expression" dxfId="649" priority="156">
      <formula>AND($R40="X",$B40&lt;&gt;"")</formula>
    </cfRule>
  </conditionalFormatting>
  <conditionalFormatting sqref="C178:C179 D139:E139 D89:D90 C91:C120 C155:C165 C197:C205 D131:D138">
    <cfRule type="expression" dxfId="648" priority="357">
      <formula>AND($R89="X",$B89&lt;&gt;"")</formula>
    </cfRule>
  </conditionalFormatting>
  <conditionalFormatting sqref="C179">
    <cfRule type="expression" dxfId="647" priority="303">
      <formula>OR($AE179="X",$AD179="X")</formula>
    </cfRule>
    <cfRule type="expression" dxfId="646" priority="305">
      <formula>$AE179=1</formula>
    </cfRule>
    <cfRule type="expression" dxfId="645" priority="304">
      <formula>AND($AE179=1,$AD179=1)</formula>
    </cfRule>
  </conditionalFormatting>
  <conditionalFormatting sqref="C180:C194 C196">
    <cfRule type="expression" dxfId="644" priority="1066">
      <formula>AND($R180="X",OR($B180&lt;&gt;"",#REF!&lt;&gt;""))</formula>
    </cfRule>
  </conditionalFormatting>
  <conditionalFormatting sqref="C195">
    <cfRule type="expression" dxfId="643" priority="20">
      <formula>AND($R195="X",$B195&lt;&gt;"")</formula>
    </cfRule>
  </conditionalFormatting>
  <conditionalFormatting sqref="C122:D124">
    <cfRule type="expression" dxfId="642" priority="383">
      <formula>AND($R122="X",OR(#REF!&lt;&gt;"",$B122&lt;&gt;""))</formula>
    </cfRule>
  </conditionalFormatting>
  <conditionalFormatting sqref="C140:D154">
    <cfRule type="expression" dxfId="641" priority="244">
      <formula>AND($R140="X",$B140&lt;&gt;"")</formula>
    </cfRule>
  </conditionalFormatting>
  <conditionalFormatting sqref="C193:D193 C172">
    <cfRule type="expression" dxfId="640" priority="155">
      <formula>$AE172=1</formula>
    </cfRule>
  </conditionalFormatting>
  <conditionalFormatting sqref="C193:D193">
    <cfRule type="expression" dxfId="639" priority="153">
      <formula>OR($AE193="X",$AD193="X")</formula>
    </cfRule>
    <cfRule type="expression" dxfId="638" priority="154">
      <formula>AND($AE193=1,$AD193=1)</formula>
    </cfRule>
  </conditionalFormatting>
  <conditionalFormatting sqref="C121:G121">
    <cfRule type="expression" dxfId="637" priority="367">
      <formula>AND($R121="X",$B121&lt;&gt;"")</formula>
    </cfRule>
  </conditionalFormatting>
  <conditionalFormatting sqref="D9:D27 D29:D36 D40:D88 D91:D92 D93:E93 D94:D120 D125:D128 D127:G127 E128:E130 C166:G166 C198:D198 D199:D205">
    <cfRule type="expression" dxfId="636" priority="160">
      <formula>AND($R9="X",OR($B9&lt;&gt;"",$C9&lt;&gt;""))</formula>
    </cfRule>
  </conditionalFormatting>
  <conditionalFormatting sqref="D26:D27">
    <cfRule type="expression" dxfId="635" priority="258">
      <formula>AND($R26="X",$B26&lt;&gt;"")</formula>
    </cfRule>
  </conditionalFormatting>
  <conditionalFormatting sqref="D28">
    <cfRule type="expression" dxfId="634" priority="6">
      <formula>AND($R28="X",OR($B28&lt;&gt;"",#REF!&lt;&gt;""))</formula>
    </cfRule>
  </conditionalFormatting>
  <conditionalFormatting sqref="D37">
    <cfRule type="expression" dxfId="633" priority="1171">
      <formula>$AE37=1</formula>
    </cfRule>
    <cfRule type="expression" dxfId="632" priority="1173">
      <formula>AND($R37="X",OR($B37&lt;&gt;"",#REF!&lt;&gt;""))</formula>
    </cfRule>
    <cfRule type="expression" dxfId="631" priority="1164">
      <formula>AND($R37="X",OR($B37&lt;&gt;"",#REF!&lt;&gt;"",$C37&lt;&gt;""))</formula>
    </cfRule>
    <cfRule type="expression" dxfId="630" priority="1166">
      <formula>AND($R37="X",OR($B37&lt;&gt;"",#REF!&lt;&gt;"",$C37&lt;&gt;"",$D37&lt;&gt;""))</formula>
    </cfRule>
    <cfRule type="expression" dxfId="629" priority="1167">
      <formula>AND($R37="X",OR($B37&lt;&gt;"",#REF!&lt;&gt;"",$D37&lt;&gt;"",#REF!&lt;&gt;""))</formula>
    </cfRule>
    <cfRule type="expression" dxfId="628" priority="1172">
      <formula>AND($R37="X",$B37&lt;&gt;"")</formula>
    </cfRule>
    <cfRule type="expression" dxfId="627" priority="1169">
      <formula>AND($R37="X",OR($B37&lt;&gt;"",#REF!&lt;&gt;"",$C37&lt;&gt;""))</formula>
    </cfRule>
    <cfRule type="expression" dxfId="626" priority="1170">
      <formula>AND($AE37=1,$AD37=1)</formula>
    </cfRule>
    <cfRule type="expression" dxfId="625" priority="1168">
      <formula>$AD37=1</formula>
    </cfRule>
  </conditionalFormatting>
  <conditionalFormatting sqref="D122">
    <cfRule type="expression" dxfId="624" priority="227">
      <formula>AND($R122="X",OR($B122&lt;&gt;"",$C122&lt;&gt;""))</formula>
    </cfRule>
  </conditionalFormatting>
  <conditionalFormatting sqref="D129:D130">
    <cfRule type="expression" dxfId="623" priority="334">
      <formula>AND($R129="X",OR(#REF!&lt;&gt;"",$B129&lt;&gt;""))</formula>
    </cfRule>
  </conditionalFormatting>
  <conditionalFormatting sqref="D129:D138 E139 B15:G27 B10:G12 C13:G14">
    <cfRule type="expression" dxfId="622" priority="361">
      <formula>OR($AE10="X",$AD10="X")</formula>
    </cfRule>
  </conditionalFormatting>
  <conditionalFormatting sqref="D139">
    <cfRule type="expression" dxfId="621" priority="296">
      <formula>AND($AE139=1,$AD139=1)</formula>
    </cfRule>
    <cfRule type="expression" dxfId="620" priority="295">
      <formula>OR($AE139="X",$AD139="X")</formula>
    </cfRule>
    <cfRule type="expression" dxfId="619" priority="297">
      <formula>$AE139=1</formula>
    </cfRule>
  </conditionalFormatting>
  <conditionalFormatting sqref="D139:D154">
    <cfRule type="expression" dxfId="618" priority="248">
      <formula>$AD139=1</formula>
    </cfRule>
  </conditionalFormatting>
  <conditionalFormatting sqref="D140">
    <cfRule type="expression" dxfId="617" priority="233">
      <formula>AND($AE140=1,$AD140=1)</formula>
    </cfRule>
    <cfRule type="expression" dxfId="616" priority="234">
      <formula>$AE140=1</formula>
    </cfRule>
    <cfRule type="expression" dxfId="615" priority="231">
      <formula>OR($AE140="X",$AD140="X")</formula>
    </cfRule>
    <cfRule type="expression" dxfId="614" priority="232">
      <formula>AND($R140="X",OR($B140&lt;&gt;"",$C140&lt;&gt;"",$D140&lt;&gt;""))</formula>
    </cfRule>
    <cfRule type="expression" dxfId="613" priority="235">
      <formula>$AD140=1</formula>
    </cfRule>
  </conditionalFormatting>
  <conditionalFormatting sqref="D140:D154">
    <cfRule type="expression" dxfId="612" priority="245">
      <formula>OR($AE140="X",$AD140="X")</formula>
    </cfRule>
    <cfRule type="expression" dxfId="611" priority="247">
      <formula>$AE140=1</formula>
    </cfRule>
    <cfRule type="expression" dxfId="610" priority="246">
      <formula>AND($AE140=1,$AD140=1)</formula>
    </cfRule>
  </conditionalFormatting>
  <conditionalFormatting sqref="D155:D159">
    <cfRule type="expression" dxfId="609" priority="352">
      <formula>AND($R155="X",OR($B155&lt;&gt;"",$C155&lt;&gt;""))</formula>
    </cfRule>
  </conditionalFormatting>
  <conditionalFormatting sqref="D160">
    <cfRule type="expression" dxfId="608" priority="918">
      <formula>AND($R160="X",OR($B160&lt;&gt;"",#REF!&lt;&gt;""))</formula>
    </cfRule>
  </conditionalFormatting>
  <conditionalFormatting sqref="D161:D165 D178:D179">
    <cfRule type="expression" dxfId="607" priority="390">
      <formula>AND($R161="X",OR($B161&lt;&gt;"",$C161&lt;&gt;""))</formula>
    </cfRule>
  </conditionalFormatting>
  <conditionalFormatting sqref="D164:D165">
    <cfRule type="expression" dxfId="606" priority="285">
      <formula>$AD164=1</formula>
    </cfRule>
    <cfRule type="expression" dxfId="605" priority="281">
      <formula>AND($AE164=1,$AD164=1)</formula>
    </cfRule>
    <cfRule type="expression" dxfId="604" priority="282">
      <formula>$AE164=1</formula>
    </cfRule>
    <cfRule type="expression" dxfId="603" priority="289">
      <formula>AND($R164="X",OR($B164&lt;&gt;"",$C164&lt;&gt;"",$D164&lt;&gt;""))</formula>
    </cfRule>
    <cfRule type="expression" dxfId="602" priority="280">
      <formula>AND($R164="X",OR($B164&lt;&gt;"",$C164&lt;&gt;"",$D164&lt;&gt;"",$E164&lt;&gt;""))</formula>
    </cfRule>
    <cfRule type="expression" dxfId="601" priority="288">
      <formula>$AE164=1</formula>
    </cfRule>
    <cfRule type="expression" dxfId="600" priority="279">
      <formula>$AD164=1</formula>
    </cfRule>
    <cfRule type="expression" dxfId="599" priority="283">
      <formula>AND($R164="X",OR($B164&lt;&gt;"",$C164&lt;&gt;"",$D164&lt;&gt;""))</formula>
    </cfRule>
    <cfRule type="expression" dxfId="598" priority="143">
      <formula>AND($R164="X",OR($B164&lt;&gt;"",$C164&lt;&gt;""))</formula>
    </cfRule>
    <cfRule type="expression" dxfId="597" priority="286">
      <formula>AND($R164="X",OR($B164&lt;&gt;"",$C164&lt;&gt;"",$D164&lt;&gt;"",$E164&lt;&gt;""))</formula>
    </cfRule>
    <cfRule type="expression" dxfId="596" priority="287">
      <formula>AND($AE164=1,$AD164=1)</formula>
    </cfRule>
  </conditionalFormatting>
  <conditionalFormatting sqref="D167 D172">
    <cfRule type="expression" dxfId="595" priority="142">
      <formula>AND($R167="X",OR($B167&lt;&gt;"",$C167&lt;&gt;""))</formula>
    </cfRule>
    <cfRule type="expression" dxfId="594" priority="138">
      <formula>AND($R167="X",OR($B167&lt;&gt;"",$C167&lt;&gt;"",$D167&lt;&gt;"",$E167&lt;&gt;""))</formula>
    </cfRule>
    <cfRule type="expression" dxfId="593" priority="137">
      <formula>$AD167=1</formula>
    </cfRule>
    <cfRule type="expression" dxfId="592" priority="136">
      <formula>AND($R167="X",OR($B167&lt;&gt;"",$C167&lt;&gt;"",$D167&lt;&gt;""))</formula>
    </cfRule>
    <cfRule type="expression" dxfId="591" priority="135">
      <formula>$AE167=1</formula>
    </cfRule>
    <cfRule type="expression" dxfId="590" priority="134">
      <formula>AND($AE167=1,$AD167=1)</formula>
    </cfRule>
    <cfRule type="expression" dxfId="589" priority="133">
      <formula>AND($R167="X",OR($B167&lt;&gt;"",$C167&lt;&gt;"",$D167&lt;&gt;"",$E167&lt;&gt;""))</formula>
    </cfRule>
    <cfRule type="expression" dxfId="588" priority="132">
      <formula>$AD167=1</formula>
    </cfRule>
    <cfRule type="expression" dxfId="587" priority="130">
      <formula>AND($R167="X",OR($B167&lt;&gt;"",$C167&lt;&gt;""))</formula>
    </cfRule>
    <cfRule type="expression" dxfId="586" priority="140">
      <formula>$AE167=1</formula>
    </cfRule>
    <cfRule type="expression" dxfId="585" priority="141">
      <formula>AND($R167="X",OR($B167&lt;&gt;"",$C167&lt;&gt;"",$D167&lt;&gt;""))</formula>
    </cfRule>
    <cfRule type="expression" dxfId="584" priority="152">
      <formula>$AE167=1</formula>
    </cfRule>
    <cfRule type="expression" dxfId="583" priority="157">
      <formula>AND($R167="X",OR($B167&lt;&gt;"",$C167&lt;&gt;""))</formula>
    </cfRule>
    <cfRule type="expression" dxfId="582" priority="139">
      <formula>AND($AE167=1,$AD167=1)</formula>
    </cfRule>
    <cfRule type="expression" dxfId="581" priority="151">
      <formula>AND($AE167=1,$AD167=1)</formula>
    </cfRule>
  </conditionalFormatting>
  <conditionalFormatting sqref="D168 D173">
    <cfRule type="expression" dxfId="580" priority="309">
      <formula>$AD168=1</formula>
    </cfRule>
    <cfRule type="expression" dxfId="579" priority="310">
      <formula>AND($R168="X",#REF!&lt;&gt;"")</formula>
    </cfRule>
    <cfRule type="expression" dxfId="578" priority="308">
      <formula>$AE168=1</formula>
    </cfRule>
    <cfRule type="expression" dxfId="577" priority="307">
      <formula>AND($AE168=1,$AD168=1)</formula>
    </cfRule>
  </conditionalFormatting>
  <conditionalFormatting sqref="D168 D173:D177">
    <cfRule type="expression" dxfId="576" priority="1123">
      <formula>AND($R168="X",OR(#REF!&lt;&gt;"",$B168&lt;&gt;"",$C168&lt;&gt;""))</formula>
    </cfRule>
  </conditionalFormatting>
  <conditionalFormatting sqref="D172 D167">
    <cfRule type="expression" dxfId="575" priority="149">
      <formula>AND($R167="X",$B167&lt;&gt;"")</formula>
    </cfRule>
  </conditionalFormatting>
  <conditionalFormatting sqref="D172:D173">
    <cfRule type="expression" dxfId="574" priority="146">
      <formula>OR($AE172="X",$AD172="X")</formula>
    </cfRule>
  </conditionalFormatting>
  <conditionalFormatting sqref="D179">
    <cfRule type="expression" dxfId="573" priority="300">
      <formula>OR($AE179="X",$AD179="X")</formula>
    </cfRule>
    <cfRule type="expression" dxfId="572" priority="299">
      <formula>AND($R179="X",$B179&lt;&gt;"")</formula>
    </cfRule>
    <cfRule type="expression" dxfId="571" priority="301">
      <formula>AND($AE179=1,$AD179=1)</formula>
    </cfRule>
    <cfRule type="expression" dxfId="570" priority="302">
      <formula>$AE179=1</formula>
    </cfRule>
  </conditionalFormatting>
  <conditionalFormatting sqref="D180:D194 D196">
    <cfRule type="expression" dxfId="569" priority="1086">
      <formula>AND($R180="X",OR($B180&lt;&gt;"",#REF!&lt;&gt;"",$C180&lt;&gt;""))</formula>
    </cfRule>
  </conditionalFormatting>
  <conditionalFormatting sqref="D183:D184">
    <cfRule type="expression" dxfId="568" priority="33">
      <formula>AND($AE183=1,$AD183=1)</formula>
    </cfRule>
    <cfRule type="expression" dxfId="567" priority="35">
      <formula>AND($R183="X",OR(#REF!&lt;&gt;"",$B183&lt;&gt;""))</formula>
    </cfRule>
    <cfRule type="expression" dxfId="566" priority="34">
      <formula>$AE183=1</formula>
    </cfRule>
  </conditionalFormatting>
  <conditionalFormatting sqref="D189">
    <cfRule type="expression" dxfId="565" priority="75">
      <formula>AND($R189="X",OR($B189&lt;&gt;"",#REF!&lt;&gt;""))</formula>
    </cfRule>
  </conditionalFormatting>
  <conditionalFormatting sqref="D191:D194 D196">
    <cfRule type="expression" dxfId="564" priority="80">
      <formula>AND($R191="X",OR($B191&lt;&gt;"",#REF!&lt;&gt;""))</formula>
    </cfRule>
  </conditionalFormatting>
  <conditionalFormatting sqref="D197">
    <cfRule type="expression" dxfId="563" priority="21">
      <formula>AND($R197="X",OR($B197&lt;&gt;"",$C197&lt;&gt;""))</formula>
    </cfRule>
  </conditionalFormatting>
  <conditionalFormatting sqref="D127:E127">
    <cfRule type="expression" dxfId="562" priority="184">
      <formula>$AD127=1</formula>
    </cfRule>
    <cfRule type="expression" dxfId="561" priority="183">
      <formula>AND($R127="X",OR($B127&lt;&gt;"",$C127&lt;&gt;"",$E127&lt;&gt;"",#REF!&lt;&gt;""))</formula>
    </cfRule>
    <cfRule type="expression" dxfId="560" priority="185">
      <formula>AND($R127="X",OR($B127&lt;&gt;"",$C127&lt;&gt;"",$D127&lt;&gt;""))</formula>
    </cfRule>
    <cfRule type="expression" dxfId="559" priority="182">
      <formula>AND($R127="X",OR($B127&lt;&gt;"",$C127&lt;&gt;"",$D127&lt;&gt;"",$E127&lt;&gt;""))</formula>
    </cfRule>
    <cfRule type="expression" dxfId="558" priority="186">
      <formula>AND($AE127=1,$AD127=1)</formula>
    </cfRule>
    <cfRule type="expression" dxfId="557" priority="187">
      <formula>$AE127=1</formula>
    </cfRule>
  </conditionalFormatting>
  <conditionalFormatting sqref="D37:G37">
    <cfRule type="expression" dxfId="556" priority="90">
      <formula>OR($AE37="X",$AD37="X")</formula>
    </cfRule>
    <cfRule type="expression" dxfId="555" priority="88">
      <formula>AND($AE37=1,$AD37=1)</formula>
    </cfRule>
    <cfRule type="expression" dxfId="554" priority="89">
      <formula>$AE37=1</formula>
    </cfRule>
    <cfRule type="expression" dxfId="553" priority="87">
      <formula>AND($R37="X",OR($B37&lt;&gt;"",$C37&lt;&gt;"",$D37&lt;&gt;"",$E37&lt;&gt;"",$F37&lt;&gt;""))</formula>
    </cfRule>
  </conditionalFormatting>
  <conditionalFormatting sqref="D125:G125">
    <cfRule type="expression" dxfId="552" priority="198">
      <formula>AND($R125="X",$B125&lt;&gt;"")</formula>
    </cfRule>
  </conditionalFormatting>
  <conditionalFormatting sqref="D167:G167 D172:G172 C195:D195">
    <cfRule type="expression" dxfId="551" priority="19">
      <formula>AND($R167="X",OR($B167&lt;&gt;"",$C167&lt;&gt;""))</formula>
    </cfRule>
  </conditionalFormatting>
  <conditionalFormatting sqref="E9:E27 E29:E36 E40:E88 E91:E92 E94:E120 E125:E128 E167 E172 E197:E205">
    <cfRule type="expression" dxfId="550" priority="118">
      <formula>AND($R9="X",OR($B9&lt;&gt;"",$C9&lt;&gt;"",$D9&lt;&gt;""))</formula>
    </cfRule>
  </conditionalFormatting>
  <conditionalFormatting sqref="E28">
    <cfRule type="expression" dxfId="549" priority="7">
      <formula>AND($R28="X",OR($B28&lt;&gt;"",#REF!&lt;&gt;"",$D28&lt;&gt;""))</formula>
    </cfRule>
  </conditionalFormatting>
  <conditionalFormatting sqref="E38:E39">
    <cfRule type="expression" dxfId="548" priority="92">
      <formula>AND($AE38=1,$AD38=1)</formula>
    </cfRule>
    <cfRule type="expression" dxfId="547" priority="93">
      <formula>$AE38=1</formula>
    </cfRule>
    <cfRule type="expression" dxfId="546" priority="96">
      <formula>AND($R38="X",OR($B38&lt;&gt;"",#REF!&lt;&gt;"",$D38&lt;&gt;"",#REF!&lt;&gt;""))</formula>
    </cfRule>
    <cfRule type="expression" dxfId="545" priority="95">
      <formula>AND(NOT(ISBLANK($W38)),ISBLANK($AD38),ISBLANK($AE38))</formula>
    </cfRule>
    <cfRule type="expression" dxfId="544" priority="91">
      <formula>OR($AE38="X",$AD38="X")</formula>
    </cfRule>
    <cfRule type="expression" dxfId="543" priority="94">
      <formula>$AD38=1</formula>
    </cfRule>
  </conditionalFormatting>
  <conditionalFormatting sqref="E89:E90">
    <cfRule type="expression" dxfId="542" priority="1814">
      <formula>AND($R89="X",OR($B89&lt;&gt;"",$D89&lt;&gt;"",#REF!&lt;&gt;""))</formula>
    </cfRule>
  </conditionalFormatting>
  <conditionalFormatting sqref="E92">
    <cfRule type="expression" dxfId="541" priority="270">
      <formula>AND($R92="X",OR($B92&lt;&gt;"",$C92&lt;&gt;"",$E92&lt;&gt;"",#REF!&lt;&gt;""))</formula>
    </cfRule>
    <cfRule type="expression" dxfId="540" priority="269">
      <formula>$AE92=1</formula>
    </cfRule>
    <cfRule type="expression" dxfId="539" priority="268">
      <formula>AND($AE92=1,$AD92=1)</formula>
    </cfRule>
    <cfRule type="expression" dxfId="538" priority="267">
      <formula>AND($R92="X",OR($B92&lt;&gt;"",$C92&lt;&gt;"",$D92&lt;&gt;"",$E92&lt;&gt;""))</formula>
    </cfRule>
  </conditionalFormatting>
  <conditionalFormatting sqref="E96">
    <cfRule type="expression" dxfId="537" priority="263">
      <formula>$AE96=1</formula>
    </cfRule>
    <cfRule type="expression" dxfId="536" priority="264">
      <formula>$AD96=1</formula>
    </cfRule>
    <cfRule type="expression" dxfId="535" priority="265">
      <formula>AND($R96="X",OR($B96&lt;&gt;"",$C96&lt;&gt;"",$E96&lt;&gt;"",#REF!&lt;&gt;""))</formula>
    </cfRule>
    <cfRule type="expression" dxfId="534" priority="266">
      <formula>$AD96=1</formula>
    </cfRule>
    <cfRule type="expression" dxfId="533" priority="261">
      <formula>AND($R96="X",OR($B96&lt;&gt;"",$C96&lt;&gt;"",$D96&lt;&gt;"",$E96&lt;&gt;""))</formula>
    </cfRule>
    <cfRule type="expression" dxfId="532" priority="262">
      <formula>AND($AE96=1,$AD96=1)</formula>
    </cfRule>
  </conditionalFormatting>
  <conditionalFormatting sqref="E111">
    <cfRule type="expression" dxfId="531" priority="272">
      <formula>AND($AE111=1,$AD111=1)</formula>
    </cfRule>
    <cfRule type="expression" dxfId="530" priority="274">
      <formula>$AD111=1</formula>
    </cfRule>
    <cfRule type="expression" dxfId="529" priority="271">
      <formula>AND($R111="X",OR($B111&lt;&gt;"",$C111&lt;&gt;"",$D111&lt;&gt;"",$E111&lt;&gt;""))</formula>
    </cfRule>
    <cfRule type="expression" dxfId="528" priority="275">
      <formula>AND($R111="X",OR($B111&lt;&gt;"",$C111&lt;&gt;"",$E111&lt;&gt;"",#REF!&lt;&gt;""))</formula>
    </cfRule>
    <cfRule type="expression" dxfId="527" priority="273">
      <formula>$AE111=1</formula>
    </cfRule>
  </conditionalFormatting>
  <conditionalFormatting sqref="E122 E155:E159 E161:E165 E178">
    <cfRule type="expression" dxfId="526" priority="228">
      <formula>AND($R122="X",OR($B122&lt;&gt;"",$C122&lt;&gt;"",$D122&lt;&gt;""))</formula>
    </cfRule>
  </conditionalFormatting>
  <conditionalFormatting sqref="E122:E124">
    <cfRule type="expression" dxfId="525" priority="384">
      <formula>AND($R122="X",OR(#REF!&lt;&gt;"",$B122&lt;&gt;"",$C122&lt;&gt;""))</formula>
    </cfRule>
  </conditionalFormatting>
  <conditionalFormatting sqref="E126">
    <cfRule type="expression" dxfId="524" priority="189">
      <formula>AND($R126="X",OR($B126&lt;&gt;"",$C126&lt;&gt;"",$E126&lt;&gt;"",#REF!&lt;&gt;""))</formula>
    </cfRule>
    <cfRule type="expression" dxfId="523" priority="188">
      <formula>AND($R126="X",OR($B126&lt;&gt;"",$C126&lt;&gt;"",$D126&lt;&gt;"",$E126&lt;&gt;""))</formula>
    </cfRule>
    <cfRule type="expression" dxfId="522" priority="190">
      <formula>$AD126=1</formula>
    </cfRule>
    <cfRule type="expression" dxfId="521" priority="191">
      <formula>AND($R126="X",OR($B126&lt;&gt;"",$C126&lt;&gt;"",$D126&lt;&gt;""))</formula>
    </cfRule>
  </conditionalFormatting>
  <conditionalFormatting sqref="E131">
    <cfRule type="expression" dxfId="520" priority="277">
      <formula>AND($R131="X",OR($B131&lt;&gt;"",$C131&lt;&gt;"",$E131&lt;&gt;"",#REF!&lt;&gt;""))</formula>
    </cfRule>
    <cfRule type="expression" dxfId="519" priority="278">
      <formula>$AD131=1</formula>
    </cfRule>
    <cfRule type="expression" dxfId="518" priority="276">
      <formula>AND($R131="X",OR($B131&lt;&gt;"",$C131&lt;&gt;"",$D131&lt;&gt;"",$E131&lt;&gt;""))</formula>
    </cfRule>
  </conditionalFormatting>
  <conditionalFormatting sqref="E131:E132 F133:F134 E135:E138">
    <cfRule type="expression" dxfId="517" priority="358">
      <formula>AND($R131="X",OR($B131&lt;&gt;"",$C131&lt;&gt;"",$D131&lt;&gt;""))</formula>
    </cfRule>
  </conditionalFormatting>
  <conditionalFormatting sqref="E133:E134">
    <cfRule type="expression" dxfId="516" priority="208">
      <formula>AND($AE133=1,$AD133=1)</formula>
    </cfRule>
    <cfRule type="expression" dxfId="515" priority="212">
      <formula>AND(NOT(ISBLANK($W133)),ISBLANK($AD133),ISBLANK($AE133))</formula>
    </cfRule>
    <cfRule type="expression" dxfId="514" priority="211">
      <formula>$AD133=1</formula>
    </cfRule>
    <cfRule type="expression" dxfId="513" priority="210">
      <formula>OR($AE133="X",$AD133="X")</formula>
    </cfRule>
    <cfRule type="expression" dxfId="512" priority="207">
      <formula>AND($R133="X",$B133&lt;&gt;"")</formula>
    </cfRule>
    <cfRule type="expression" dxfId="511" priority="209">
      <formula>$AE133=1</formula>
    </cfRule>
  </conditionalFormatting>
  <conditionalFormatting sqref="E140:E154">
    <cfRule type="expression" dxfId="510" priority="250">
      <formula>AND($R140="X",OR($B140&lt;&gt;"",$C140&lt;&gt;"",$D140&lt;&gt;""))</formula>
    </cfRule>
  </conditionalFormatting>
  <conditionalFormatting sqref="E160">
    <cfRule type="expression" dxfId="509" priority="936">
      <formula>AND($R160="X",OR($B160&lt;&gt;"",#REF!&lt;&gt;"",$D160&lt;&gt;""))</formula>
    </cfRule>
  </conditionalFormatting>
  <conditionalFormatting sqref="E163">
    <cfRule type="expression" dxfId="508" priority="293">
      <formula>$AE163=1</formula>
    </cfRule>
    <cfRule type="expression" dxfId="507" priority="291">
      <formula>AND($R163="X",OR($B163&lt;&gt;"",$C163&lt;&gt;"",$D163&lt;&gt;"",$E163&lt;&gt;""))</formula>
    </cfRule>
    <cfRule type="expression" dxfId="506" priority="292">
      <formula>AND($AE163=1,$AD163=1)</formula>
    </cfRule>
    <cfRule type="expression" dxfId="505" priority="290">
      <formula>$AD163=1</formula>
    </cfRule>
  </conditionalFormatting>
  <conditionalFormatting sqref="E169">
    <cfRule type="expression" dxfId="504" priority="1796">
      <formula>AND($R169="X",OR($B169&lt;&gt;"",$D169&lt;&gt;"",#REF!&lt;&gt;""))</formula>
    </cfRule>
  </conditionalFormatting>
  <conditionalFormatting sqref="E169:E171">
    <cfRule type="expression" dxfId="503" priority="1797">
      <formula>AND($R169="X",OR(#REF!&lt;&gt;"",$B169&lt;&gt;"",$D169&lt;&gt;""))</formula>
    </cfRule>
  </conditionalFormatting>
  <conditionalFormatting sqref="E173:E177">
    <cfRule type="expression" dxfId="502" priority="127">
      <formula>$AD173=1</formula>
    </cfRule>
    <cfRule type="expression" dxfId="501" priority="129">
      <formula>AND($R173="X",OR(#REF!&lt;&gt;"",$B173&lt;&gt;"",$C173&lt;&gt;"",$D173&lt;&gt;""))</formula>
    </cfRule>
    <cfRule type="expression" dxfId="500" priority="126">
      <formula>$AE173=1</formula>
    </cfRule>
    <cfRule type="expression" dxfId="499" priority="125">
      <formula>AND($AE173=1,$AD173=1)</formula>
    </cfRule>
    <cfRule type="expression" dxfId="498" priority="124">
      <formula>OR($AE173="X",$AD173="X")</formula>
    </cfRule>
    <cfRule type="expression" dxfId="497" priority="128">
      <formula>AND(NOT(ISBLANK($W173)),ISBLANK($AD173),ISBLANK($AE173))</formula>
    </cfRule>
  </conditionalFormatting>
  <conditionalFormatting sqref="E180:E194 E196">
    <cfRule type="expression" dxfId="496" priority="22">
      <formula>AND($R180="X",OR($B180&lt;&gt;"",#REF!&lt;&gt;"",$C180&lt;&gt;"",$D180&lt;&gt;""))</formula>
    </cfRule>
  </conditionalFormatting>
  <conditionalFormatting sqref="E195">
    <cfRule type="expression" dxfId="495" priority="16">
      <formula>AND($R195="X",OR($B195&lt;&gt;"",$C195&lt;&gt;"",$D195&lt;&gt;""))</formula>
    </cfRule>
  </conditionalFormatting>
  <conditionalFormatting sqref="E196">
    <cfRule type="expression" dxfId="494" priority="26">
      <formula>AND($R196="X",OR($B196&lt;&gt;"",#REF!&lt;&gt;"",$C196&lt;&gt;""))</formula>
    </cfRule>
  </conditionalFormatting>
  <conditionalFormatting sqref="E167:F167 E172:F172">
    <cfRule type="expression" dxfId="493" priority="158">
      <formula>AND($R167="X",OR($B167&lt;&gt;"",$C167&lt;&gt;"",$D167&lt;&gt;"",#REF!&lt;&gt;""))</formula>
    </cfRule>
  </conditionalFormatting>
  <conditionalFormatting sqref="E179:F179">
    <cfRule type="expression" dxfId="492" priority="1101">
      <formula>AND($R179="X",OR($B179&lt;&gt;"",$C179&lt;&gt;"",$D179&lt;&gt;"",#REF!&lt;&gt;""))</formula>
    </cfRule>
  </conditionalFormatting>
  <conditionalFormatting sqref="E126:G126">
    <cfRule type="expression" dxfId="491" priority="194">
      <formula>AND($AE126=1,$AD126=1)</formula>
    </cfRule>
    <cfRule type="expression" dxfId="490" priority="195">
      <formula>$AE126=1</formula>
    </cfRule>
  </conditionalFormatting>
  <conditionalFormatting sqref="E128:G128">
    <cfRule type="expression" dxfId="489" priority="173">
      <formula>AND($R128="X",OR($B128&lt;&gt;"",$C128&lt;&gt;""))</formula>
    </cfRule>
    <cfRule type="expression" dxfId="488" priority="165">
      <formula>AND($R128="X",OR($B128&lt;&gt;"",$C128&lt;&gt;"",$D128&lt;&gt;"",$E128&lt;&gt;""))</formula>
    </cfRule>
    <cfRule type="expression" dxfId="487" priority="168">
      <formula>AND($R128="X",OR($B128&lt;&gt;"",$C128&lt;&gt;"",$D128&lt;&gt;""))</formula>
    </cfRule>
    <cfRule type="expression" dxfId="486" priority="171">
      <formula>AND($R128="X",$B128&lt;&gt;"")</formula>
    </cfRule>
    <cfRule type="expression" dxfId="485" priority="170">
      <formula>$AE128=1</formula>
    </cfRule>
    <cfRule type="expression" dxfId="484" priority="167">
      <formula>$AD128=1</formula>
    </cfRule>
    <cfRule type="expression" dxfId="483" priority="166">
      <formula>AND($R128="X",OR($B128&lt;&gt;"",$C128&lt;&gt;"",$E128&lt;&gt;"",#REF!&lt;&gt;""))</formula>
    </cfRule>
    <cfRule type="expression" dxfId="482" priority="169">
      <formula>AND($AE128=1,$AD128=1)</formula>
    </cfRule>
  </conditionalFormatting>
  <conditionalFormatting sqref="E128:G132 E135:G139 D129:D138 F133:G134 E141:G154 B173:D177 A9:G9 B37:D37 D37:D39 B38:B39 F38:G39 F173:G177">
    <cfRule type="expression" dxfId="481" priority="902">
      <formula>AND($AE9=1,$AD9=1)</formula>
    </cfRule>
  </conditionalFormatting>
  <conditionalFormatting sqref="E128:G132">
    <cfRule type="expression" dxfId="480" priority="901">
      <formula>OR($AE128="X",$AD128="X")</formula>
    </cfRule>
  </conditionalFormatting>
  <conditionalFormatting sqref="E140:G140 B129:C154">
    <cfRule type="expression" dxfId="479"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478" priority="121">
      <formula>AND($R9="X",OR($B9&lt;&gt;"",$C9&lt;&gt;"",$D9&lt;&gt;"",$E9&lt;&gt;""))</formula>
    </cfRule>
  </conditionalFormatting>
  <conditionalFormatting sqref="F28">
    <cfRule type="expression" dxfId="477" priority="8">
      <formula>AND($R28="X",OR($B28&lt;&gt;"",#REF!&lt;&gt;"",$D28&lt;&gt;"",$E28&lt;&gt;""))</formula>
    </cfRule>
  </conditionalFormatting>
  <conditionalFormatting sqref="F38:F39">
    <cfRule type="expression" dxfId="476" priority="1184">
      <formula>AND($R38="X",OR($B38&lt;&gt;"",#REF!&lt;&gt;"",$D38&lt;&gt;"",#REF!&lt;&gt;""))</formula>
    </cfRule>
  </conditionalFormatting>
  <conditionalFormatting sqref="F89:F90">
    <cfRule type="expression" dxfId="475" priority="1816">
      <formula>AND($R89="X",OR($B89&lt;&gt;"",$D89&lt;&gt;"",#REF!&lt;&gt;"",$E89&lt;&gt;""))</formula>
    </cfRule>
  </conditionalFormatting>
  <conditionalFormatting sqref="F93 F128:F130">
    <cfRule type="expression" dxfId="474" priority="1782">
      <formula>AND($R93="X",OR($B93&lt;&gt;"",$C93&lt;&gt;"",$E93&lt;&gt;"",#REF!&lt;&gt;""))</formula>
    </cfRule>
  </conditionalFormatting>
  <conditionalFormatting sqref="F122 F161:F165 F178">
    <cfRule type="expression" dxfId="473" priority="229">
      <formula>AND($R122="X",OR($B122&lt;&gt;"",$C122&lt;&gt;"",$D122&lt;&gt;"",$E122&lt;&gt;""))</formula>
    </cfRule>
  </conditionalFormatting>
  <conditionalFormatting sqref="F122:F124">
    <cfRule type="expression" dxfId="472" priority="385">
      <formula>AND($R122="X",OR(#REF!&lt;&gt;"",$B122&lt;&gt;"",$C122&lt;&gt;"",$E122&lt;&gt;""))</formula>
    </cfRule>
  </conditionalFormatting>
  <conditionalFormatting sqref="F131:F159">
    <cfRule type="expression" dxfId="471" priority="359">
      <formula>AND($R131="X",OR($B131&lt;&gt;"",$C131&lt;&gt;"",$D131&lt;&gt;"",$E131&lt;&gt;""))</formula>
    </cfRule>
  </conditionalFormatting>
  <conditionalFormatting sqref="F138">
    <cfRule type="expression" dxfId="470" priority="260">
      <formula>AND($R138="X",OR($B138&lt;&gt;"",$C138&lt;&gt;"",$E138&lt;&gt;"",#REF!&lt;&gt;""))</formula>
    </cfRule>
  </conditionalFormatting>
  <conditionalFormatting sqref="F160">
    <cfRule type="expression" dxfId="469" priority="937">
      <formula>AND($R160="X",OR($B160&lt;&gt;"",#REF!&lt;&gt;"",$D160&lt;&gt;"",$E160&lt;&gt;""))</formula>
    </cfRule>
  </conditionalFormatting>
  <conditionalFormatting sqref="F169">
    <cfRule type="expression" dxfId="468" priority="1798">
      <formula>AND($R169="X",OR($B169&lt;&gt;"",$D169&lt;&gt;"",#REF!&lt;&gt;"",$E169&lt;&gt;""))</formula>
    </cfRule>
  </conditionalFormatting>
  <conditionalFormatting sqref="F169:F171">
    <cfRule type="expression" dxfId="467" priority="1799">
      <formula>AND($R169="X",OR(#REF!&lt;&gt;"",$B169&lt;&gt;"",$D169&lt;&gt;"",$E169&lt;&gt;""))</formula>
    </cfRule>
  </conditionalFormatting>
  <conditionalFormatting sqref="F173:F177">
    <cfRule type="expression" dxfId="466" priority="1125">
      <formula>AND($R173="X",OR(#REF!&lt;&gt;"",$B173&lt;&gt;"",$C173&lt;&gt;"",$D173&lt;&gt;""))</formula>
    </cfRule>
  </conditionalFormatting>
  <conditionalFormatting sqref="F180:F194 F196">
    <cfRule type="expression" dxfId="465" priority="1091">
      <formula>AND($R180="X",OR($B180&lt;&gt;"",#REF!&lt;&gt;"",$C180&lt;&gt;"",$D180&lt;&gt;""))</formula>
    </cfRule>
    <cfRule type="expression" dxfId="464" priority="200">
      <formula>AND($R180="X",OR($B180&lt;&gt;"",#REF!&lt;&gt;"",$C180&lt;&gt;"",$D180&lt;&gt;"",$F180&lt;&gt;""))</formula>
    </cfRule>
  </conditionalFormatting>
  <conditionalFormatting sqref="F195">
    <cfRule type="expression" dxfId="463" priority="17">
      <formula>AND($R195="X",OR($B195&lt;&gt;"",$C195&lt;&gt;"",$D195&lt;&gt;"",$E195&lt;&gt;""))</formula>
    </cfRule>
  </conditionalFormatting>
  <conditionalFormatting sqref="F196">
    <cfRule type="expression" dxfId="462" priority="79">
      <formula>AND($R196="X",OR($B196&lt;&gt;"",#REF!&lt;&gt;"",$C196&lt;&gt;"",$D196&lt;&gt;""))</formula>
    </cfRule>
  </conditionalFormatting>
  <conditionalFormatting sqref="F127:G127">
    <cfRule type="expression" dxfId="461" priority="176">
      <formula>AND($R127="X",OR($B127&lt;&gt;"",$C127&lt;&gt;"",$E127&lt;&gt;"",#REF!&lt;&gt;""))</formula>
    </cfRule>
    <cfRule type="expression" dxfId="460" priority="175">
      <formula>AND($R127="X",OR($B127&lt;&gt;"",$C127&lt;&gt;"",$D127&lt;&gt;"",$E127&lt;&gt;""))</formula>
    </cfRule>
    <cfRule type="expression" dxfId="459" priority="177">
      <formula>$AD127=1</formula>
    </cfRule>
    <cfRule type="expression" dxfId="458" priority="178">
      <formula>AND($R127="X",OR($B127&lt;&gt;"",$C127&lt;&gt;"",$D127&lt;&gt;""))</formula>
    </cfRule>
    <cfRule type="expression" dxfId="457" priority="179">
      <formula>AND($AE127=1,$AD127=1)</formula>
    </cfRule>
    <cfRule type="expression" dxfId="456" priority="180">
      <formula>$AE127=1</formula>
    </cfRule>
    <cfRule type="expression" dxfId="455" priority="181">
      <formula>AND($R127="X",OR($B127&lt;&gt;"",$C127&lt;&gt;"",$D127&lt;&gt;""))</formula>
    </cfRule>
  </conditionalFormatting>
  <conditionalFormatting sqref="F128:G128">
    <cfRule type="expression" dxfId="454" priority="164">
      <formula>AND($R128="X",OR($B128&lt;&gt;"",$C128&lt;&gt;"",$D128&lt;&gt;""))</formula>
    </cfRule>
    <cfRule type="expression" dxfId="453" priority="163">
      <formula>AND($R128="X",OR($B128&lt;&gt;"",$C128&lt;&gt;""))</formula>
    </cfRule>
  </conditionalFormatting>
  <conditionalFormatting sqref="F139:G139">
    <cfRule type="expression" dxfId="452" priority="388">
      <formula>AND($R139="X",OR($B139&lt;&gt;"",$C139&lt;&gt;"",$E139&lt;&gt;"",#REF!&lt;&gt;""))</formula>
    </cfRule>
  </conditionalFormatting>
  <conditionalFormatting sqref="F167:G167 F172:G172">
    <cfRule type="expression" dxfId="451" priority="159">
      <formula>AND($R167="X",OR($B167&lt;&gt;"",$C167&lt;&gt;"",$D167&lt;&gt;"",#REF!&lt;&gt;"",$F167&lt;&gt;""))</formula>
    </cfRule>
  </conditionalFormatting>
  <conditionalFormatting sqref="F179:G179">
    <cfRule type="expression" dxfId="450" priority="1102">
      <formula>AND($R179="X",OR($B179&lt;&gt;"",$C179&lt;&gt;"",$D179&lt;&gt;"",#REF!&lt;&gt;"",$F179&lt;&gt;""))</formula>
    </cfRule>
  </conditionalFormatting>
  <conditionalFormatting sqref="G9:G27 G29:G36 G40:G88 G125:G128 F127 D168:G168 G197:G205">
    <cfRule type="expression" dxfId="449" priority="123">
      <formula>AND($R9="X",OR($B9&lt;&gt;"",$C9&lt;&gt;"",$D9&lt;&gt;"",$E9&lt;&gt;"",$F9&lt;&gt;""))</formula>
    </cfRule>
  </conditionalFormatting>
  <conditionalFormatting sqref="G28">
    <cfRule type="expression" dxfId="448" priority="9">
      <formula>AND($R28="X",OR($B28&lt;&gt;"",#REF!&lt;&gt;"",$D28&lt;&gt;"",$E28&lt;&gt;"",$F28&lt;&gt;""))</formula>
    </cfRule>
  </conditionalFormatting>
  <conditionalFormatting sqref="G38:G39">
    <cfRule type="expression" dxfId="447" priority="1191">
      <formula>AND($R38="X",OR($B38&lt;&gt;"",#REF!&lt;&gt;"",$D38&lt;&gt;"",#REF!&lt;&gt;"",$F38&lt;&gt;""))</formula>
    </cfRule>
  </conditionalFormatting>
  <conditionalFormatting sqref="G89:G90">
    <cfRule type="expression" dxfId="446" priority="1821">
      <formula>AND($R89="X",OR($B89&lt;&gt;"",$D89&lt;&gt;"",#REF!&lt;&gt;"",$E89&lt;&gt;"",$F89&lt;&gt;""))</formula>
    </cfRule>
  </conditionalFormatting>
  <conditionalFormatting sqref="G91:G92 G161:G165 G178">
    <cfRule type="expression" dxfId="445" priority="174">
      <formula>AND($R91="X",OR($B91&lt;&gt;"",$C91&lt;&gt;"",$D91&lt;&gt;"",$E91&lt;&gt;"",$F91&lt;&gt;""))</formula>
    </cfRule>
  </conditionalFormatting>
  <conditionalFormatting sqref="G93 G128:G130">
    <cfRule type="expression" dxfId="444" priority="1784">
      <formula>AND($R93="X",OR($B93&lt;&gt;"",$C93&lt;&gt;"",$E93&lt;&gt;"",#REF!&lt;&gt;"",$F93&lt;&gt;""))</formula>
    </cfRule>
  </conditionalFormatting>
  <conditionalFormatting sqref="G94:G120">
    <cfRule type="expression" dxfId="443" priority="122">
      <formula>AND($R94="X",OR($B94&lt;&gt;"",$C94&lt;&gt;"",$D94&lt;&gt;"",$E94&lt;&gt;"",$F94&lt;&gt;""))</formula>
    </cfRule>
  </conditionalFormatting>
  <conditionalFormatting sqref="G122">
    <cfRule type="expression" dxfId="442" priority="230">
      <formula>AND($R122="X",OR($B122&lt;&gt;"",$C122&lt;&gt;"",$D122&lt;&gt;"",$E122&lt;&gt;"",$F122&lt;&gt;""))</formula>
    </cfRule>
  </conditionalFormatting>
  <conditionalFormatting sqref="G122:G124">
    <cfRule type="expression" dxfId="441" priority="386">
      <formula>AND($R122="X",OR(#REF!&lt;&gt;"",$B122&lt;&gt;"",$C122&lt;&gt;"",$E122&lt;&gt;"",$F122&lt;&gt;""))</formula>
    </cfRule>
  </conditionalFormatting>
  <conditionalFormatting sqref="G128">
    <cfRule type="expression" dxfId="440" priority="161">
      <formula>AND($R128="X",OR($B128&lt;&gt;"",$C128&lt;&gt;"",$E128&lt;&gt;"",#REF!&lt;&gt;""))</formula>
    </cfRule>
    <cfRule type="expression" dxfId="439" priority="162">
      <formula>AND($R128="X",OR($B128&lt;&gt;"",$C128&lt;&gt;"",$D128&lt;&gt;"",$E128&lt;&gt;""))</formula>
    </cfRule>
  </conditionalFormatting>
  <conditionalFormatting sqref="G131:G138">
    <cfRule type="expression" dxfId="438" priority="360">
      <formula>AND($R131="X",OR($B131&lt;&gt;"",$C131&lt;&gt;"",$D131&lt;&gt;"",$E131&lt;&gt;"",$F131&lt;&gt;""))</formula>
    </cfRule>
  </conditionalFormatting>
  <conditionalFormatting sqref="G139">
    <cfRule type="expression" dxfId="437" priority="960">
      <formula>AND($R139="X",OR($B139&lt;&gt;"",$C139&lt;&gt;"",$E139&lt;&gt;"",#REF!&lt;&gt;"",$F139&lt;&gt;""))</formula>
    </cfRule>
    <cfRule type="expression" dxfId="436" priority="298">
      <formula>AND($R139="X",OR($B139&lt;&gt;"",$C139&lt;&gt;"",$D139&lt;&gt;"",$E139&lt;&gt;""))</formula>
    </cfRule>
  </conditionalFormatting>
  <conditionalFormatting sqref="G140:G159">
    <cfRule type="expression" dxfId="435" priority="252">
      <formula>AND($R140="X",OR($B140&lt;&gt;"",$C140&lt;&gt;"",$D140&lt;&gt;"",$E140&lt;&gt;"",$F140&lt;&gt;""))</formula>
    </cfRule>
  </conditionalFormatting>
  <conditionalFormatting sqref="G160">
    <cfRule type="expression" dxfId="434" priority="938">
      <formula>AND($R160="X",OR($B160&lt;&gt;"",#REF!&lt;&gt;"",$D160&lt;&gt;"",$E160&lt;&gt;"",$F160&lt;&gt;""))</formula>
    </cfRule>
  </conditionalFormatting>
  <conditionalFormatting sqref="G169">
    <cfRule type="expression" dxfId="433" priority="1800">
      <formula>AND($R169="X",OR($B169&lt;&gt;"",$D169&lt;&gt;"",#REF!&lt;&gt;"",$E169&lt;&gt;"",$F169&lt;&gt;""))</formula>
    </cfRule>
  </conditionalFormatting>
  <conditionalFormatting sqref="G169:G171">
    <cfRule type="expression" dxfId="432" priority="1801">
      <formula>AND($R169="X",OR(#REF!&lt;&gt;"",$B169&lt;&gt;"",$D169&lt;&gt;"",$E169&lt;&gt;"",$F169&lt;&gt;""))</formula>
    </cfRule>
  </conditionalFormatting>
  <conditionalFormatting sqref="G173:G177">
    <cfRule type="expression" dxfId="431" priority="1127">
      <formula>AND($R173="X",OR(#REF!&lt;&gt;"",$B173&lt;&gt;"",$C173&lt;&gt;"",$D173&lt;&gt;"",$F173&lt;&gt;""))</formula>
    </cfRule>
  </conditionalFormatting>
  <conditionalFormatting sqref="G180:G194 G196">
    <cfRule type="expression" dxfId="430" priority="1095">
      <formula>AND($R180="X",OR($B180&lt;&gt;"",#REF!&lt;&gt;"",$C180&lt;&gt;"",$D180&lt;&gt;"",$F180&lt;&gt;""))</formula>
    </cfRule>
  </conditionalFormatting>
  <conditionalFormatting sqref="G195">
    <cfRule type="expression" dxfId="429" priority="18">
      <formula>AND($R195="X",OR($B195&lt;&gt;"",$C195&lt;&gt;"",$D195&lt;&gt;"",$E195&lt;&gt;"",$F195&lt;&gt;""))</formula>
    </cfRule>
  </conditionalFormatting>
  <conditionalFormatting sqref="H43:H45">
    <cfRule type="expression" dxfId="428" priority="1">
      <formula>$R43="X"</formula>
    </cfRule>
  </conditionalFormatting>
  <conditionalFormatting sqref="H207:H208 H228:H1068">
    <cfRule type="expression" dxfId="427" priority="519">
      <formula>$Q207="X"</formula>
    </cfRule>
  </conditionalFormatting>
  <conditionalFormatting sqref="I11:I25 I27:I205">
    <cfRule type="expression" dxfId="426" priority="69">
      <formula>$R11="X"</formula>
    </cfRule>
  </conditionalFormatting>
  <conditionalFormatting sqref="Q9:Q205">
    <cfRule type="cellIs" dxfId="425" priority="67" operator="equal">
      <formula>"0..n"</formula>
    </cfRule>
    <cfRule type="cellIs" dxfId="424" priority="68" operator="equal">
      <formula>"0..1"</formula>
    </cfRule>
    <cfRule type="cellIs" dxfId="423" priority="66" operator="equal">
      <formula>"1..1"</formula>
    </cfRule>
  </conditionalFormatting>
  <conditionalFormatting sqref="W17">
    <cfRule type="cellIs" dxfId="422" priority="4" operator="equal">
      <formula>"0..1"</formula>
    </cfRule>
    <cfRule type="cellIs" dxfId="421" priority="2" operator="equal">
      <formula>"1..1"</formula>
    </cfRule>
    <cfRule type="cellIs" dxfId="420" priority="3"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8" t="s">
        <v>1724</v>
      </c>
      <c r="B1" s="286"/>
      <c r="C1" s="129" t="s">
        <v>813</v>
      </c>
      <c r="D1" s="128"/>
      <c r="E1" s="293" t="s">
        <v>814</v>
      </c>
      <c r="F1" s="157">
        <v>0.7</v>
      </c>
      <c r="G1" s="128"/>
      <c r="H1" s="821" t="s">
        <v>1725</v>
      </c>
      <c r="I1" s="821"/>
      <c r="J1" s="821"/>
      <c r="K1" s="821"/>
      <c r="L1" s="821"/>
      <c r="M1" s="294" t="s">
        <v>1725</v>
      </c>
      <c r="N1" s="294" t="s">
        <v>1725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28"/>
      <c r="B2" s="128"/>
      <c r="C2" s="295" t="s">
        <v>818</v>
      </c>
      <c r="D2" s="128"/>
      <c r="E2" s="296" t="s">
        <v>819</v>
      </c>
      <c r="F2" s="157">
        <v>0.64</v>
      </c>
      <c r="G2" s="128"/>
      <c r="H2" s="821"/>
      <c r="I2" s="821"/>
      <c r="J2" s="821"/>
      <c r="K2" s="821"/>
      <c r="L2" s="821"/>
      <c r="M2" s="294" t="s">
        <v>1725</v>
      </c>
      <c r="N2" s="294" t="s">
        <v>1725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6">
      <c r="B7" s="138" t="s">
        <v>1725</v>
      </c>
      <c r="C7" s="303" t="s">
        <v>1725</v>
      </c>
      <c r="D7" s="303" t="s">
        <v>1725</v>
      </c>
      <c r="E7" s="303" t="s">
        <v>1725</v>
      </c>
      <c r="F7" s="96"/>
      <c r="G7" s="96"/>
      <c r="H7" s="96"/>
      <c r="I7" s="96"/>
      <c r="J7" s="96"/>
      <c r="K7" s="96"/>
      <c r="L7" s="96"/>
      <c r="M7" s="96"/>
      <c r="N7" s="96"/>
      <c r="O7" s="822" t="s">
        <v>1726</v>
      </c>
      <c r="P7" s="822"/>
      <c r="Q7" s="822"/>
      <c r="R7" s="822"/>
      <c r="S7" s="304"/>
      <c r="T7" s="96"/>
      <c r="U7" s="96"/>
      <c r="V7" s="96"/>
      <c r="W7" s="96"/>
      <c r="X7" s="96"/>
      <c r="Y7" s="96"/>
      <c r="Z7" s="96"/>
      <c r="AA7" s="701" t="s">
        <v>829</v>
      </c>
      <c r="AB7" s="701" t="s">
        <v>829</v>
      </c>
      <c r="AD7" s="96"/>
      <c r="AE7" s="96"/>
      <c r="AF7" s="96"/>
      <c r="AG7" s="823" t="s">
        <v>830</v>
      </c>
      <c r="AH7" s="82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1727</v>
      </c>
      <c r="J8" s="307" t="s">
        <v>838</v>
      </c>
      <c r="K8" s="307" t="s">
        <v>1728</v>
      </c>
      <c r="L8" s="308" t="s">
        <v>840</v>
      </c>
      <c r="M8" s="308" t="s">
        <v>841</v>
      </c>
      <c r="N8" s="309" t="s">
        <v>842</v>
      </c>
      <c r="O8" s="308" t="s">
        <v>843</v>
      </c>
      <c r="P8" s="308" t="s">
        <v>844</v>
      </c>
      <c r="Q8" s="308" t="s">
        <v>845</v>
      </c>
      <c r="R8" s="308" t="s">
        <v>846</v>
      </c>
      <c r="S8" s="309" t="s">
        <v>677</v>
      </c>
      <c r="T8" s="372" t="s">
        <v>1729</v>
      </c>
      <c r="U8" s="372" t="s">
        <v>1730</v>
      </c>
      <c r="V8" s="372" t="s">
        <v>1731</v>
      </c>
      <c r="W8" s="307" t="s">
        <v>3</v>
      </c>
      <c r="X8" s="307" t="s">
        <v>1732</v>
      </c>
      <c r="Y8" s="307" t="s">
        <v>1733</v>
      </c>
      <c r="Z8" s="307" t="s">
        <v>849</v>
      </c>
      <c r="AA8" s="310" t="s">
        <v>850</v>
      </c>
      <c r="AB8" s="310" t="s">
        <v>851</v>
      </c>
      <c r="AC8" s="311" t="s">
        <v>852</v>
      </c>
      <c r="AD8" s="312" t="s">
        <v>853</v>
      </c>
      <c r="AE8" s="312" t="s">
        <v>854</v>
      </c>
      <c r="AF8" s="312" t="s">
        <v>856</v>
      </c>
      <c r="AG8" s="312" t="s">
        <v>857</v>
      </c>
      <c r="AH8" s="313" t="s">
        <v>915</v>
      </c>
      <c r="AI8" s="511" t="s">
        <v>1734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1735</v>
      </c>
      <c r="C9" s="315"/>
      <c r="D9" s="315"/>
      <c r="E9" s="315"/>
      <c r="F9" s="315"/>
      <c r="G9" s="315"/>
      <c r="H9" s="316" t="s">
        <v>1736</v>
      </c>
      <c r="I9" s="316" t="s">
        <v>1737</v>
      </c>
      <c r="J9" s="318"/>
      <c r="K9" s="316" t="s">
        <v>864</v>
      </c>
      <c r="L9" s="316" t="s">
        <v>1738</v>
      </c>
      <c r="M9" s="316"/>
      <c r="N9" s="316" t="s">
        <v>1738</v>
      </c>
      <c r="O9" s="316"/>
      <c r="P9" s="316"/>
      <c r="Q9" s="316"/>
      <c r="R9" s="316"/>
      <c r="S9" s="319" t="s">
        <v>820</v>
      </c>
      <c r="T9" s="319" t="s">
        <v>820</v>
      </c>
      <c r="U9" s="319" t="s">
        <v>820</v>
      </c>
      <c r="V9" s="316"/>
      <c r="W9" s="316" t="s">
        <v>864</v>
      </c>
      <c r="X9" s="316" t="s">
        <v>1739</v>
      </c>
      <c r="Y9" s="316"/>
      <c r="Z9" s="316"/>
      <c r="AA9" s="316" t="s">
        <v>864</v>
      </c>
      <c r="AB9" s="316" t="s">
        <v>864</v>
      </c>
      <c r="AC9" s="320" t="s">
        <v>1725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1740</v>
      </c>
      <c r="I10" s="322" t="s">
        <v>1741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1742</v>
      </c>
      <c r="AA10" s="322" t="s">
        <v>864</v>
      </c>
      <c r="AB10" s="322" t="s">
        <v>864</v>
      </c>
      <c r="AC10" s="320" t="s">
        <v>1725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1743</v>
      </c>
      <c r="D11" s="325"/>
      <c r="E11" s="325"/>
      <c r="F11" s="325"/>
      <c r="G11" s="325"/>
      <c r="H11" s="316" t="s">
        <v>1744</v>
      </c>
      <c r="I11" s="316" t="s">
        <v>1745</v>
      </c>
      <c r="J11" s="316" t="s">
        <v>887</v>
      </c>
      <c r="K11" s="316" t="s">
        <v>864</v>
      </c>
      <c r="L11" s="316" t="s">
        <v>1746</v>
      </c>
      <c r="M11" s="316"/>
      <c r="N11" s="316" t="s">
        <v>1746</v>
      </c>
      <c r="O11" s="316"/>
      <c r="P11" s="316"/>
      <c r="Q11" s="316"/>
      <c r="R11" s="316"/>
      <c r="S11" s="319" t="s">
        <v>820</v>
      </c>
      <c r="T11" s="319" t="s">
        <v>820</v>
      </c>
      <c r="U11" s="319" t="s">
        <v>820</v>
      </c>
      <c r="V11" s="316"/>
      <c r="W11" s="316"/>
      <c r="X11" s="316" t="s">
        <v>863</v>
      </c>
      <c r="Y11" s="316"/>
      <c r="Z11" s="316" t="s">
        <v>1747</v>
      </c>
      <c r="AA11" s="316" t="s">
        <v>864</v>
      </c>
      <c r="AB11" s="316" t="s">
        <v>864</v>
      </c>
      <c r="AC11" s="320" t="s">
        <v>1725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1748</v>
      </c>
      <c r="I12" s="322" t="s">
        <v>1749</v>
      </c>
      <c r="J12" s="322" t="s">
        <v>1750</v>
      </c>
      <c r="K12" s="322" t="s">
        <v>864</v>
      </c>
      <c r="L12" s="322" t="s">
        <v>1751</v>
      </c>
      <c r="M12" s="322"/>
      <c r="N12" s="322" t="s">
        <v>1751</v>
      </c>
      <c r="O12" s="322"/>
      <c r="P12" s="322"/>
      <c r="Q12" s="322"/>
      <c r="R12" s="322"/>
      <c r="S12" s="324" t="s">
        <v>820</v>
      </c>
      <c r="T12" s="324" t="s">
        <v>820</v>
      </c>
      <c r="U12" s="324" t="s">
        <v>820</v>
      </c>
      <c r="V12" s="322"/>
      <c r="W12" s="322"/>
      <c r="X12" s="322" t="s">
        <v>863</v>
      </c>
      <c r="Y12" s="322"/>
      <c r="Z12" s="322" t="s">
        <v>1752</v>
      </c>
      <c r="AA12" s="322" t="s">
        <v>864</v>
      </c>
      <c r="AB12" s="322" t="s">
        <v>864</v>
      </c>
      <c r="AC12" s="320" t="s">
        <v>1725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1753</v>
      </c>
      <c r="D13" s="325"/>
      <c r="E13" s="325"/>
      <c r="F13" s="325"/>
      <c r="G13" s="325"/>
      <c r="H13" s="316" t="s">
        <v>1754</v>
      </c>
      <c r="I13" s="316" t="s">
        <v>1755</v>
      </c>
      <c r="J13" s="316" t="s">
        <v>1756</v>
      </c>
      <c r="K13" s="316" t="s">
        <v>864</v>
      </c>
      <c r="L13" s="316" t="s">
        <v>1757</v>
      </c>
      <c r="M13" s="316"/>
      <c r="N13" s="316" t="s">
        <v>1757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1758</v>
      </c>
      <c r="D14" s="321"/>
      <c r="E14" s="321"/>
      <c r="F14" s="321"/>
      <c r="G14" s="321"/>
      <c r="H14" s="322" t="s">
        <v>1759</v>
      </c>
      <c r="I14" s="322" t="s">
        <v>1760</v>
      </c>
      <c r="J14" s="329"/>
      <c r="K14" s="322" t="s">
        <v>864</v>
      </c>
      <c r="L14" s="322" t="s">
        <v>1761</v>
      </c>
      <c r="M14" s="322"/>
      <c r="N14" s="322" t="s">
        <v>1761</v>
      </c>
      <c r="O14" s="322"/>
      <c r="P14" s="322"/>
      <c r="Q14" s="322"/>
      <c r="R14" s="322"/>
      <c r="S14" s="330" t="s">
        <v>823</v>
      </c>
      <c r="T14" s="330" t="s">
        <v>823</v>
      </c>
      <c r="U14" s="330" t="s">
        <v>823</v>
      </c>
      <c r="V14" s="322"/>
      <c r="W14" s="322" t="s">
        <v>864</v>
      </c>
      <c r="X14" s="322" t="s">
        <v>942</v>
      </c>
      <c r="Y14" s="322"/>
      <c r="Z14" s="322"/>
      <c r="AA14" s="322" t="s">
        <v>864</v>
      </c>
      <c r="AB14" s="322" t="s">
        <v>864</v>
      </c>
      <c r="AC14" s="320" t="s">
        <v>1725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1763</v>
      </c>
      <c r="E16" s="321"/>
      <c r="F16" s="321"/>
      <c r="G16" s="321"/>
      <c r="H16" s="322" t="s">
        <v>1764</v>
      </c>
      <c r="I16" s="322" t="s">
        <v>1765</v>
      </c>
      <c r="J16" s="322" t="s">
        <v>1766</v>
      </c>
      <c r="K16" s="322" t="s">
        <v>864</v>
      </c>
      <c r="L16" s="322" t="s">
        <v>1767</v>
      </c>
      <c r="M16" s="322"/>
      <c r="N16" s="322" t="s">
        <v>1767</v>
      </c>
      <c r="O16" s="322"/>
      <c r="P16" s="322"/>
      <c r="Q16" s="322"/>
      <c r="R16" s="322"/>
      <c r="S16" s="332" t="s">
        <v>817</v>
      </c>
      <c r="T16" s="333" t="s">
        <v>817</v>
      </c>
      <c r="U16" s="334" t="s">
        <v>820</v>
      </c>
      <c r="V16" s="322" t="s">
        <v>864</v>
      </c>
      <c r="W16" s="322"/>
      <c r="X16" s="322" t="s">
        <v>863</v>
      </c>
      <c r="Y16" s="322"/>
      <c r="Z16" s="322" t="s">
        <v>1768</v>
      </c>
      <c r="AA16" s="322" t="s">
        <v>864</v>
      </c>
      <c r="AB16" s="322" t="s">
        <v>864</v>
      </c>
      <c r="AC16" s="320" t="s">
        <v>1725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1769</v>
      </c>
      <c r="D17" s="325"/>
      <c r="E17" s="325"/>
      <c r="F17" s="325"/>
      <c r="G17" s="325"/>
      <c r="H17" s="317" t="s">
        <v>1770</v>
      </c>
      <c r="I17" s="316" t="s">
        <v>1771</v>
      </c>
      <c r="J17" s="316" t="s">
        <v>1772</v>
      </c>
      <c r="K17" s="316" t="s">
        <v>864</v>
      </c>
      <c r="L17" s="316" t="s">
        <v>1773</v>
      </c>
      <c r="M17" s="316"/>
      <c r="N17" s="316" t="s">
        <v>1773</v>
      </c>
      <c r="O17" s="316"/>
      <c r="P17" s="316"/>
      <c r="Q17" s="316"/>
      <c r="R17" s="316"/>
      <c r="S17" s="326" t="s">
        <v>817</v>
      </c>
      <c r="T17" s="328" t="s">
        <v>817</v>
      </c>
      <c r="U17" s="327" t="s">
        <v>820</v>
      </c>
      <c r="V17" s="316" t="s">
        <v>864</v>
      </c>
      <c r="W17" s="316"/>
      <c r="X17" s="316" t="s">
        <v>863</v>
      </c>
      <c r="Y17" s="316"/>
      <c r="Z17" s="316" t="s">
        <v>1774</v>
      </c>
      <c r="AA17" s="316" t="s">
        <v>864</v>
      </c>
      <c r="AB17" s="316" t="s">
        <v>864</v>
      </c>
      <c r="AC17" s="320" t="s">
        <v>1725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1775</v>
      </c>
      <c r="D18" s="321"/>
      <c r="E18" s="321"/>
      <c r="F18" s="321"/>
      <c r="G18" s="321"/>
      <c r="H18" s="322" t="s">
        <v>1776</v>
      </c>
      <c r="I18" s="322" t="s">
        <v>1777</v>
      </c>
      <c r="J18" s="322" t="s">
        <v>1778</v>
      </c>
      <c r="K18" s="322" t="s">
        <v>864</v>
      </c>
      <c r="L18" s="322" t="s">
        <v>1779</v>
      </c>
      <c r="M18" s="322"/>
      <c r="N18" s="322" t="s">
        <v>1779</v>
      </c>
      <c r="O18" s="322"/>
      <c r="P18" s="322"/>
      <c r="Q18" s="322"/>
      <c r="R18" s="322"/>
      <c r="S18" s="332" t="s">
        <v>817</v>
      </c>
      <c r="T18" s="333" t="s">
        <v>817</v>
      </c>
      <c r="U18" s="333" t="s">
        <v>817</v>
      </c>
      <c r="V18" s="322"/>
      <c r="W18" s="322"/>
      <c r="X18" s="322" t="s">
        <v>863</v>
      </c>
      <c r="Y18" s="322"/>
      <c r="Z18" s="322" t="s">
        <v>1780</v>
      </c>
      <c r="AA18" s="322" t="s">
        <v>864</v>
      </c>
      <c r="AB18" s="322" t="s">
        <v>864</v>
      </c>
      <c r="AC18" s="320" t="s">
        <v>1725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1781</v>
      </c>
      <c r="D19" s="325"/>
      <c r="E19" s="325"/>
      <c r="F19" s="325"/>
      <c r="G19" s="325"/>
      <c r="H19" s="316" t="s">
        <v>1782</v>
      </c>
      <c r="I19" s="316" t="s">
        <v>1783</v>
      </c>
      <c r="J19" s="316" t="s">
        <v>1784</v>
      </c>
      <c r="K19" s="316" t="s">
        <v>864</v>
      </c>
      <c r="L19" s="316" t="s">
        <v>1785</v>
      </c>
      <c r="M19" s="316"/>
      <c r="N19" s="316" t="s">
        <v>1785</v>
      </c>
      <c r="O19" s="316"/>
      <c r="P19" s="316"/>
      <c r="Q19" s="316"/>
      <c r="R19" s="316"/>
      <c r="S19" s="326" t="s">
        <v>817</v>
      </c>
      <c r="T19" s="326" t="s">
        <v>817</v>
      </c>
      <c r="U19" s="326" t="s">
        <v>817</v>
      </c>
      <c r="V19" s="316"/>
      <c r="W19" s="316"/>
      <c r="X19" s="316" t="s">
        <v>863</v>
      </c>
      <c r="Y19" s="316"/>
      <c r="Z19" s="316"/>
      <c r="AA19" s="316" t="s">
        <v>864</v>
      </c>
      <c r="AB19" s="316" t="s">
        <v>864</v>
      </c>
      <c r="AC19" s="320" t="s">
        <v>1725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1786</v>
      </c>
      <c r="D20" s="335"/>
      <c r="E20" s="335"/>
      <c r="F20" s="335"/>
      <c r="G20" s="335"/>
      <c r="H20" s="322" t="s">
        <v>1759</v>
      </c>
      <c r="I20" s="322" t="s">
        <v>1787</v>
      </c>
      <c r="J20" s="329"/>
      <c r="K20" s="322"/>
      <c r="L20" s="322" t="s">
        <v>1788</v>
      </c>
      <c r="M20" s="322"/>
      <c r="N20" s="322" t="s">
        <v>1788</v>
      </c>
      <c r="O20" s="322"/>
      <c r="P20" s="322"/>
      <c r="Q20" s="322"/>
      <c r="R20" s="322"/>
      <c r="S20" s="332" t="s">
        <v>817</v>
      </c>
      <c r="T20" s="332" t="s">
        <v>817</v>
      </c>
      <c r="U20" s="332" t="s">
        <v>817</v>
      </c>
      <c r="V20" s="322"/>
      <c r="W20" s="322" t="s">
        <v>864</v>
      </c>
      <c r="X20" s="322" t="s">
        <v>1622</v>
      </c>
      <c r="Y20" s="322"/>
      <c r="Z20" s="322"/>
      <c r="AA20" s="322" t="s">
        <v>864</v>
      </c>
      <c r="AB20" s="322" t="s">
        <v>864</v>
      </c>
      <c r="AC20" s="331" t="s">
        <v>1725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1789</v>
      </c>
      <c r="E21" s="315"/>
      <c r="F21" s="315"/>
      <c r="G21" s="315"/>
      <c r="H21" s="316" t="s">
        <v>1790</v>
      </c>
      <c r="I21" s="316" t="s">
        <v>1791</v>
      </c>
      <c r="J21" s="316" t="s">
        <v>1341</v>
      </c>
      <c r="K21" s="316" t="s">
        <v>864</v>
      </c>
      <c r="L21" s="316" t="s">
        <v>1792</v>
      </c>
      <c r="M21" s="316"/>
      <c r="N21" s="316" t="s">
        <v>1792</v>
      </c>
      <c r="O21" s="316"/>
      <c r="P21" s="316"/>
      <c r="Q21" s="316"/>
      <c r="R21" s="316"/>
      <c r="S21" s="326" t="s">
        <v>817</v>
      </c>
      <c r="T21" s="326" t="s">
        <v>817</v>
      </c>
      <c r="U21" s="326" t="s">
        <v>817</v>
      </c>
      <c r="V21" s="316"/>
      <c r="W21" s="316"/>
      <c r="X21" s="316" t="s">
        <v>863</v>
      </c>
      <c r="Y21" s="316"/>
      <c r="Z21" s="316"/>
      <c r="AA21" s="316" t="s">
        <v>864</v>
      </c>
      <c r="AB21" s="316" t="s">
        <v>864</v>
      </c>
      <c r="AC21" s="320" t="s">
        <v>1725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1793</v>
      </c>
      <c r="E22" s="336"/>
      <c r="F22" s="335"/>
      <c r="G22" s="335"/>
      <c r="H22" s="322" t="s">
        <v>1794</v>
      </c>
      <c r="I22" s="322" t="s">
        <v>1795</v>
      </c>
      <c r="J22" s="322" t="s">
        <v>1359</v>
      </c>
      <c r="K22" s="322"/>
      <c r="L22" s="322" t="s">
        <v>1796</v>
      </c>
      <c r="M22" s="322"/>
      <c r="N22" s="322" t="s">
        <v>1796</v>
      </c>
      <c r="O22" s="322"/>
      <c r="P22" s="322"/>
      <c r="Q22" s="322"/>
      <c r="R22" s="322"/>
      <c r="S22" s="332" t="s">
        <v>817</v>
      </c>
      <c r="T22" s="332" t="s">
        <v>817</v>
      </c>
      <c r="U22" s="332" t="s">
        <v>817</v>
      </c>
      <c r="V22" s="322"/>
      <c r="W22" s="322"/>
      <c r="X22" s="322" t="s">
        <v>863</v>
      </c>
      <c r="Y22" s="322"/>
      <c r="Z22" s="322"/>
      <c r="AA22" s="322" t="s">
        <v>864</v>
      </c>
      <c r="AB22" s="322" t="s">
        <v>864</v>
      </c>
      <c r="AC22" s="320" t="s">
        <v>1725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1797</v>
      </c>
      <c r="E23" s="315"/>
      <c r="F23" s="315"/>
      <c r="G23" s="315"/>
      <c r="H23" s="316" t="s">
        <v>1798</v>
      </c>
      <c r="I23" s="316" t="s">
        <v>1799</v>
      </c>
      <c r="J23" s="316" t="s">
        <v>1800</v>
      </c>
      <c r="K23" s="316" t="s">
        <v>864</v>
      </c>
      <c r="L23" s="316" t="s">
        <v>1801</v>
      </c>
      <c r="M23" s="316"/>
      <c r="N23" s="316" t="s">
        <v>1801</v>
      </c>
      <c r="O23" s="316"/>
      <c r="P23" s="316"/>
      <c r="Q23" s="316"/>
      <c r="R23" s="316"/>
      <c r="S23" s="326" t="s">
        <v>817</v>
      </c>
      <c r="T23" s="328" t="s">
        <v>817</v>
      </c>
      <c r="U23" s="328" t="s">
        <v>817</v>
      </c>
      <c r="V23" s="316"/>
      <c r="W23" s="316"/>
      <c r="X23" s="316" t="s">
        <v>863</v>
      </c>
      <c r="Y23" s="316"/>
      <c r="Z23" s="316"/>
      <c r="AA23" s="316" t="s">
        <v>864</v>
      </c>
      <c r="AB23" s="316" t="s">
        <v>864</v>
      </c>
      <c r="AC23" s="320" t="s">
        <v>1725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1802</v>
      </c>
      <c r="D24" s="335"/>
      <c r="E24" s="335"/>
      <c r="F24" s="335"/>
      <c r="G24" s="335"/>
      <c r="H24" s="322" t="s">
        <v>1803</v>
      </c>
      <c r="I24" s="322" t="s">
        <v>1804</v>
      </c>
      <c r="J24" s="329"/>
      <c r="K24" s="322" t="s">
        <v>864</v>
      </c>
      <c r="L24" s="322" t="s">
        <v>1805</v>
      </c>
      <c r="M24" s="322"/>
      <c r="N24" s="322" t="s">
        <v>1805</v>
      </c>
      <c r="O24" s="322"/>
      <c r="P24" s="322"/>
      <c r="Q24" s="322"/>
      <c r="R24" s="322"/>
      <c r="S24" s="330" t="s">
        <v>823</v>
      </c>
      <c r="T24" s="330" t="s">
        <v>823</v>
      </c>
      <c r="U24" s="330" t="s">
        <v>823</v>
      </c>
      <c r="V24" s="322"/>
      <c r="W24" s="322" t="s">
        <v>864</v>
      </c>
      <c r="X24" s="322" t="s">
        <v>1207</v>
      </c>
      <c r="Y24" s="322"/>
      <c r="Z24" s="322"/>
      <c r="AA24" s="322" t="s">
        <v>864</v>
      </c>
      <c r="AB24" s="322" t="s">
        <v>864</v>
      </c>
      <c r="AC24" s="320" t="s">
        <v>1725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1806</v>
      </c>
      <c r="E25" s="315"/>
      <c r="F25" s="315"/>
      <c r="G25" s="315"/>
      <c r="H25" s="316" t="s">
        <v>1759</v>
      </c>
      <c r="I25" s="316" t="s">
        <v>1807</v>
      </c>
      <c r="J25" s="316"/>
      <c r="K25" s="316"/>
      <c r="L25" s="316" t="s">
        <v>1785</v>
      </c>
      <c r="M25" s="316"/>
      <c r="N25" s="316" t="s">
        <v>1785</v>
      </c>
      <c r="O25" s="316"/>
      <c r="P25" s="316"/>
      <c r="Q25" s="316"/>
      <c r="R25" s="316"/>
      <c r="S25" s="326" t="s">
        <v>817</v>
      </c>
      <c r="T25" s="326" t="s">
        <v>817</v>
      </c>
      <c r="U25" s="326" t="s">
        <v>817</v>
      </c>
      <c r="V25" s="316"/>
      <c r="W25" s="316"/>
      <c r="X25" s="316" t="s">
        <v>863</v>
      </c>
      <c r="Y25" s="316"/>
      <c r="Z25" s="316"/>
      <c r="AA25" s="316" t="s">
        <v>864</v>
      </c>
      <c r="AB25" s="316" t="s">
        <v>864</v>
      </c>
      <c r="AC25" s="331" t="s">
        <v>1725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1808</v>
      </c>
      <c r="E26" s="336"/>
      <c r="F26" s="335"/>
      <c r="G26" s="335"/>
      <c r="H26" s="322" t="s">
        <v>1759</v>
      </c>
      <c r="I26" s="322" t="s">
        <v>1809</v>
      </c>
      <c r="J26" s="322" t="s">
        <v>1810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1759</v>
      </c>
      <c r="I27" s="316" t="s">
        <v>1811</v>
      </c>
      <c r="J27" s="316" t="s">
        <v>1812</v>
      </c>
      <c r="K27" s="316"/>
      <c r="L27" s="316" t="s">
        <v>1813</v>
      </c>
      <c r="M27" s="316"/>
      <c r="N27" s="316" t="s">
        <v>1813</v>
      </c>
      <c r="O27" s="316"/>
      <c r="P27" s="316"/>
      <c r="Q27" s="316"/>
      <c r="R27" s="316"/>
      <c r="S27" s="326" t="s">
        <v>817</v>
      </c>
      <c r="T27" s="326" t="s">
        <v>817</v>
      </c>
      <c r="U27" s="326" t="s">
        <v>817</v>
      </c>
      <c r="V27" s="316"/>
      <c r="W27" s="316"/>
      <c r="X27" s="316" t="s">
        <v>863</v>
      </c>
      <c r="Y27" s="316"/>
      <c r="Z27" s="316" t="s">
        <v>1215</v>
      </c>
      <c r="AA27" s="316" t="s">
        <v>864</v>
      </c>
      <c r="AB27" s="316" t="s">
        <v>864</v>
      </c>
      <c r="AC27" s="320" t="s">
        <v>1725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1814</v>
      </c>
      <c r="D28" s="336"/>
      <c r="E28" s="335"/>
      <c r="F28" s="335"/>
      <c r="G28" s="335"/>
      <c r="H28" s="322" t="s">
        <v>1815</v>
      </c>
      <c r="I28" s="322" t="s">
        <v>1816</v>
      </c>
      <c r="J28" s="322" t="s">
        <v>1817</v>
      </c>
      <c r="K28" s="322"/>
      <c r="L28" s="322" t="s">
        <v>1818</v>
      </c>
      <c r="M28" s="322"/>
      <c r="N28" s="322" t="s">
        <v>1818</v>
      </c>
      <c r="O28" s="322"/>
      <c r="P28" s="322"/>
      <c r="Q28" s="322"/>
      <c r="R28" s="322"/>
      <c r="S28" s="332" t="s">
        <v>817</v>
      </c>
      <c r="T28" s="333" t="s">
        <v>817</v>
      </c>
      <c r="U28" s="333" t="s">
        <v>817</v>
      </c>
      <c r="V28" s="322"/>
      <c r="W28" s="322"/>
      <c r="X28" s="322" t="s">
        <v>863</v>
      </c>
      <c r="Y28" s="322"/>
      <c r="Z28" s="322" t="s">
        <v>1819</v>
      </c>
      <c r="AA28" s="322" t="s">
        <v>864</v>
      </c>
      <c r="AB28" s="322" t="s">
        <v>864</v>
      </c>
      <c r="AC28" s="320" t="s">
        <v>1725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1820</v>
      </c>
      <c r="C29" s="325"/>
      <c r="D29" s="325"/>
      <c r="E29" s="325"/>
      <c r="F29" s="325"/>
      <c r="G29" s="325"/>
      <c r="H29" s="316" t="s">
        <v>1821</v>
      </c>
      <c r="I29" s="316" t="s">
        <v>1822</v>
      </c>
      <c r="J29" s="337"/>
      <c r="K29" s="316"/>
      <c r="L29" s="316" t="s">
        <v>1823</v>
      </c>
      <c r="M29" s="316"/>
      <c r="N29" s="316" t="s">
        <v>1823</v>
      </c>
      <c r="O29" s="316"/>
      <c r="P29" s="316"/>
      <c r="Q29" s="316"/>
      <c r="R29" s="316"/>
      <c r="S29" s="319" t="s">
        <v>820</v>
      </c>
      <c r="T29" s="319" t="s">
        <v>820</v>
      </c>
      <c r="U29" s="319" t="s">
        <v>820</v>
      </c>
      <c r="V29" s="316"/>
      <c r="W29" s="316" t="s">
        <v>864</v>
      </c>
      <c r="X29" s="316" t="s">
        <v>1824</v>
      </c>
      <c r="Y29" s="316"/>
      <c r="Z29" s="316"/>
      <c r="AA29" s="316" t="s">
        <v>864</v>
      </c>
      <c r="AB29" s="316" t="s">
        <v>864</v>
      </c>
      <c r="AC29" s="320" t="s">
        <v>1725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1825</v>
      </c>
      <c r="D30" s="321"/>
      <c r="E30" s="321"/>
      <c r="F30" s="321"/>
      <c r="G30" s="321"/>
      <c r="H30" s="322" t="s">
        <v>1826</v>
      </c>
      <c r="I30" s="322" t="s">
        <v>1827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1828</v>
      </c>
      <c r="D31" s="325"/>
      <c r="E31" s="325"/>
      <c r="F31" s="325"/>
      <c r="G31" s="325"/>
      <c r="H31" s="316" t="s">
        <v>1829</v>
      </c>
      <c r="I31" s="316" t="s">
        <v>1830</v>
      </c>
      <c r="J31" s="316" t="s">
        <v>1831</v>
      </c>
      <c r="K31" s="316"/>
      <c r="L31" s="316" t="s">
        <v>1801</v>
      </c>
      <c r="M31" s="316"/>
      <c r="N31" s="316" t="s">
        <v>1801</v>
      </c>
      <c r="O31" s="316"/>
      <c r="P31" s="316"/>
      <c r="Q31" s="316"/>
      <c r="R31" s="316"/>
      <c r="S31" s="326" t="s">
        <v>817</v>
      </c>
      <c r="T31" s="326" t="s">
        <v>817</v>
      </c>
      <c r="U31" s="326" t="s">
        <v>817</v>
      </c>
      <c r="V31" s="316"/>
      <c r="W31" s="316"/>
      <c r="X31" s="316" t="s">
        <v>863</v>
      </c>
      <c r="Y31" s="316"/>
      <c r="Z31" s="316"/>
      <c r="AA31" s="316" t="s">
        <v>864</v>
      </c>
      <c r="AB31" s="316" t="s">
        <v>864</v>
      </c>
      <c r="AC31" s="320" t="s">
        <v>1725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1832</v>
      </c>
      <c r="D32" s="321"/>
      <c r="E32" s="321"/>
      <c r="F32" s="321"/>
      <c r="G32" s="321"/>
      <c r="H32" s="322" t="s">
        <v>1833</v>
      </c>
      <c r="I32" s="322" t="s">
        <v>1834</v>
      </c>
      <c r="J32" s="322" t="s">
        <v>1612</v>
      </c>
      <c r="K32" s="322"/>
      <c r="L32" s="322" t="s">
        <v>1835</v>
      </c>
      <c r="M32" s="322"/>
      <c r="N32" s="322" t="s">
        <v>1835</v>
      </c>
      <c r="O32" s="322"/>
      <c r="P32" s="322"/>
      <c r="Q32" s="322"/>
      <c r="R32" s="322"/>
      <c r="S32" s="332" t="s">
        <v>817</v>
      </c>
      <c r="T32" s="334" t="s">
        <v>820</v>
      </c>
      <c r="U32" s="333" t="s">
        <v>817</v>
      </c>
      <c r="V32" s="322" t="s">
        <v>864</v>
      </c>
      <c r="W32" s="322"/>
      <c r="X32" s="322" t="s">
        <v>863</v>
      </c>
      <c r="Y32" s="322"/>
      <c r="Z32" s="322"/>
      <c r="AA32" s="322" t="s">
        <v>864</v>
      </c>
      <c r="AB32" s="322" t="s">
        <v>864</v>
      </c>
      <c r="AC32" s="320" t="s">
        <v>1725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1836</v>
      </c>
      <c r="D33" s="325"/>
      <c r="E33" s="325"/>
      <c r="F33" s="325"/>
      <c r="G33" s="325"/>
      <c r="H33" s="316" t="s">
        <v>1759</v>
      </c>
      <c r="I33" s="316" t="s">
        <v>1837</v>
      </c>
      <c r="J33" s="337"/>
      <c r="K33" s="316" t="s">
        <v>864</v>
      </c>
      <c r="L33" s="316" t="s">
        <v>1838</v>
      </c>
      <c r="M33" s="316"/>
      <c r="N33" s="316" t="s">
        <v>1838</v>
      </c>
      <c r="O33" s="316"/>
      <c r="P33" s="316"/>
      <c r="Q33" s="316"/>
      <c r="R33" s="316"/>
      <c r="S33" s="326" t="s">
        <v>817</v>
      </c>
      <c r="T33" s="328" t="s">
        <v>817</v>
      </c>
      <c r="U33" s="328" t="s">
        <v>817</v>
      </c>
      <c r="V33" s="316"/>
      <c r="W33" s="316" t="s">
        <v>864</v>
      </c>
      <c r="X33" s="316" t="s">
        <v>1839</v>
      </c>
      <c r="Y33" s="316"/>
      <c r="Z33" s="316"/>
      <c r="AA33" s="316" t="s">
        <v>864</v>
      </c>
      <c r="AB33" s="316" t="s">
        <v>864</v>
      </c>
      <c r="AC33" s="320" t="s">
        <v>1725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1840</v>
      </c>
      <c r="E34" s="338"/>
      <c r="F34" s="321"/>
      <c r="G34" s="321"/>
      <c r="H34" s="322" t="s">
        <v>1841</v>
      </c>
      <c r="I34" s="322" t="s">
        <v>1842</v>
      </c>
      <c r="J34" s="322" t="s">
        <v>1843</v>
      </c>
      <c r="K34" s="322" t="s">
        <v>864</v>
      </c>
      <c r="L34" s="322" t="s">
        <v>1844</v>
      </c>
      <c r="M34" s="322"/>
      <c r="N34" s="322" t="s">
        <v>1844</v>
      </c>
      <c r="O34" s="322"/>
      <c r="P34" s="322"/>
      <c r="Q34" s="322"/>
      <c r="R34" s="322"/>
      <c r="S34" s="322" t="s">
        <v>893</v>
      </c>
      <c r="T34" s="322" t="s">
        <v>893</v>
      </c>
      <c r="U34" s="322" t="s">
        <v>893</v>
      </c>
      <c r="V34" s="322"/>
      <c r="W34" s="322"/>
      <c r="X34" s="322" t="s">
        <v>863</v>
      </c>
      <c r="Y34" s="322"/>
      <c r="Z34" s="322" t="s">
        <v>1845</v>
      </c>
      <c r="AA34" s="322" t="s">
        <v>864</v>
      </c>
      <c r="AB34" s="322" t="s">
        <v>864</v>
      </c>
      <c r="AC34" s="320" t="s">
        <v>1725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1846</v>
      </c>
      <c r="E35" s="325"/>
      <c r="F35" s="325"/>
      <c r="G35" s="325"/>
      <c r="H35" s="316" t="s">
        <v>1847</v>
      </c>
      <c r="I35" s="316" t="s">
        <v>1848</v>
      </c>
      <c r="J35" s="316" t="s">
        <v>1849</v>
      </c>
      <c r="K35" s="316" t="s">
        <v>864</v>
      </c>
      <c r="L35" s="316" t="s">
        <v>1850</v>
      </c>
      <c r="M35" s="316"/>
      <c r="N35" s="316" t="s">
        <v>1850</v>
      </c>
      <c r="O35" s="316"/>
      <c r="P35" s="316"/>
      <c r="Q35" s="316"/>
      <c r="R35" s="316"/>
      <c r="S35" s="316" t="s">
        <v>893</v>
      </c>
      <c r="T35" s="316" t="s">
        <v>893</v>
      </c>
      <c r="U35" s="316" t="s">
        <v>893</v>
      </c>
      <c r="V35" s="316"/>
      <c r="W35" s="316"/>
      <c r="X35" s="316" t="s">
        <v>863</v>
      </c>
      <c r="Y35" s="316"/>
      <c r="Z35" s="316" t="s">
        <v>1851</v>
      </c>
      <c r="AA35" s="316" t="s">
        <v>864</v>
      </c>
      <c r="AB35" s="316" t="s">
        <v>864</v>
      </c>
      <c r="AC35" s="331" t="s">
        <v>1725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1852</v>
      </c>
      <c r="E36" s="321"/>
      <c r="F36" s="321"/>
      <c r="G36" s="321"/>
      <c r="H36" s="322" t="s">
        <v>1853</v>
      </c>
      <c r="I36" s="322" t="s">
        <v>1854</v>
      </c>
      <c r="J36" s="322" t="s">
        <v>1855</v>
      </c>
      <c r="K36" s="322" t="s">
        <v>864</v>
      </c>
      <c r="L36" s="322" t="s">
        <v>1856</v>
      </c>
      <c r="M36" s="322"/>
      <c r="N36" s="322" t="s">
        <v>1856</v>
      </c>
      <c r="O36" s="322"/>
      <c r="P36" s="322"/>
      <c r="Q36" s="322"/>
      <c r="R36" s="322"/>
      <c r="S36" s="322" t="s">
        <v>893</v>
      </c>
      <c r="T36" s="322" t="s">
        <v>893</v>
      </c>
      <c r="U36" s="322" t="s">
        <v>893</v>
      </c>
      <c r="V36" s="322"/>
      <c r="W36" s="322"/>
      <c r="X36" s="322" t="s">
        <v>863</v>
      </c>
      <c r="Y36" s="322"/>
      <c r="Z36" s="322"/>
      <c r="AA36" s="322" t="s">
        <v>864</v>
      </c>
      <c r="AB36" s="322" t="s">
        <v>864</v>
      </c>
      <c r="AC36" s="320" t="s">
        <v>1725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1857</v>
      </c>
      <c r="E37" s="325"/>
      <c r="F37" s="325"/>
      <c r="G37" s="325"/>
      <c r="H37" s="316" t="s">
        <v>1759</v>
      </c>
      <c r="I37" s="316" t="s">
        <v>1858</v>
      </c>
      <c r="J37" s="316" t="s">
        <v>1859</v>
      </c>
      <c r="K37" s="316"/>
      <c r="L37" s="316" t="s">
        <v>1860</v>
      </c>
      <c r="M37" s="316"/>
      <c r="N37" s="316" t="s">
        <v>1860</v>
      </c>
      <c r="O37" s="316"/>
      <c r="P37" s="316"/>
      <c r="Q37" s="316"/>
      <c r="R37" s="316"/>
      <c r="S37" s="326" t="s">
        <v>817</v>
      </c>
      <c r="T37" s="326" t="s">
        <v>817</v>
      </c>
      <c r="U37" s="326" t="s">
        <v>817</v>
      </c>
      <c r="V37" s="316"/>
      <c r="W37" s="316"/>
      <c r="X37" s="316" t="s">
        <v>863</v>
      </c>
      <c r="Y37" s="316"/>
      <c r="Z37" s="316" t="s">
        <v>1861</v>
      </c>
      <c r="AA37" s="316" t="s">
        <v>864</v>
      </c>
      <c r="AB37" s="316" t="s">
        <v>864</v>
      </c>
      <c r="AC37" s="320" t="s">
        <v>1725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1862</v>
      </c>
      <c r="D38" s="321"/>
      <c r="E38" s="321"/>
      <c r="F38" s="321"/>
      <c r="G38" s="321"/>
      <c r="H38" s="322" t="s">
        <v>1759</v>
      </c>
      <c r="I38" s="322" t="s">
        <v>1863</v>
      </c>
      <c r="J38" s="322" t="s">
        <v>1864</v>
      </c>
      <c r="K38" s="322"/>
      <c r="L38" s="322" t="s">
        <v>1865</v>
      </c>
      <c r="M38" s="322"/>
      <c r="N38" s="322" t="s">
        <v>1865</v>
      </c>
      <c r="O38" s="322"/>
      <c r="P38" s="322"/>
      <c r="Q38" s="322"/>
      <c r="R38" s="322"/>
      <c r="S38" s="332" t="s">
        <v>817</v>
      </c>
      <c r="T38" s="333" t="s">
        <v>817</v>
      </c>
      <c r="U38" s="333" t="s">
        <v>817</v>
      </c>
      <c r="V38" s="322"/>
      <c r="W38" s="322"/>
      <c r="X38" s="322" t="s">
        <v>863</v>
      </c>
      <c r="Y38" s="322"/>
      <c r="Z38" s="322" t="s">
        <v>1866</v>
      </c>
      <c r="AA38" s="322" t="s">
        <v>864</v>
      </c>
      <c r="AB38" s="322" t="s">
        <v>864</v>
      </c>
      <c r="AC38" s="320" t="s">
        <v>1725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1867</v>
      </c>
      <c r="D39" s="339"/>
      <c r="E39" s="325"/>
      <c r="F39" s="325"/>
      <c r="G39" s="325"/>
      <c r="H39" s="316" t="s">
        <v>1868</v>
      </c>
      <c r="I39" s="316" t="s">
        <v>1869</v>
      </c>
      <c r="J39" s="316">
        <v>2</v>
      </c>
      <c r="K39" s="316" t="s">
        <v>864</v>
      </c>
      <c r="L39" s="316" t="s">
        <v>1870</v>
      </c>
      <c r="M39" s="316"/>
      <c r="N39" s="316" t="s">
        <v>1870</v>
      </c>
      <c r="O39" s="316"/>
      <c r="P39" s="316"/>
      <c r="Q39" s="316"/>
      <c r="R39" s="316"/>
      <c r="S39" s="326" t="s">
        <v>817</v>
      </c>
      <c r="T39" s="326" t="s">
        <v>817</v>
      </c>
      <c r="U39" s="326" t="s">
        <v>817</v>
      </c>
      <c r="V39" s="316"/>
      <c r="W39" s="316"/>
      <c r="X39" s="316" t="s">
        <v>863</v>
      </c>
      <c r="Y39" s="316"/>
      <c r="Z39" s="316" t="s">
        <v>1871</v>
      </c>
      <c r="AA39" s="316" t="s">
        <v>864</v>
      </c>
      <c r="AB39" s="316" t="s">
        <v>864</v>
      </c>
      <c r="AC39" s="320" t="s">
        <v>1725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1872</v>
      </c>
      <c r="D40" s="321"/>
      <c r="E40" s="321"/>
      <c r="F40" s="321"/>
      <c r="G40" s="321"/>
      <c r="H40" s="322" t="s">
        <v>1873</v>
      </c>
      <c r="I40" s="322" t="s">
        <v>1874</v>
      </c>
      <c r="J40" s="322">
        <v>100</v>
      </c>
      <c r="K40" s="322"/>
      <c r="L40" s="322" t="s">
        <v>1875</v>
      </c>
      <c r="M40" s="322"/>
      <c r="N40" s="322" t="s">
        <v>1875</v>
      </c>
      <c r="O40" s="322"/>
      <c r="P40" s="322"/>
      <c r="Q40" s="322"/>
      <c r="R40" s="322"/>
      <c r="S40" s="332" t="s">
        <v>817</v>
      </c>
      <c r="T40" s="332" t="s">
        <v>817</v>
      </c>
      <c r="U40" s="332" t="s">
        <v>817</v>
      </c>
      <c r="V40" s="322"/>
      <c r="W40" s="322"/>
      <c r="X40" s="322" t="s">
        <v>1380</v>
      </c>
      <c r="Y40" s="322"/>
      <c r="Z40" s="322"/>
      <c r="AA40" s="322" t="s">
        <v>864</v>
      </c>
      <c r="AB40" s="322" t="s">
        <v>864</v>
      </c>
      <c r="AC40" s="331" t="s">
        <v>1725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1876</v>
      </c>
      <c r="D41" s="339"/>
      <c r="E41" s="325"/>
      <c r="F41" s="325"/>
      <c r="G41" s="325"/>
      <c r="H41" s="316" t="s">
        <v>1877</v>
      </c>
      <c r="I41" s="316" t="s">
        <v>1878</v>
      </c>
      <c r="J41" s="316" t="s">
        <v>1879</v>
      </c>
      <c r="K41" s="316" t="s">
        <v>864</v>
      </c>
      <c r="L41" s="316" t="s">
        <v>1880</v>
      </c>
      <c r="M41" s="316"/>
      <c r="N41" s="316" t="s">
        <v>1880</v>
      </c>
      <c r="O41" s="316"/>
      <c r="P41" s="316"/>
      <c r="Q41" s="316"/>
      <c r="R41" s="316"/>
      <c r="S41" s="326" t="s">
        <v>817</v>
      </c>
      <c r="T41" s="326" t="s">
        <v>817</v>
      </c>
      <c r="U41" s="326" t="s">
        <v>817</v>
      </c>
      <c r="V41" s="316"/>
      <c r="W41" s="316"/>
      <c r="X41" s="316" t="s">
        <v>879</v>
      </c>
      <c r="Y41" s="316"/>
      <c r="Z41" s="316" t="s">
        <v>932</v>
      </c>
      <c r="AA41" s="316" t="s">
        <v>864</v>
      </c>
      <c r="AB41" s="316" t="s">
        <v>864</v>
      </c>
      <c r="AC41" s="320" t="s">
        <v>1725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1881</v>
      </c>
      <c r="D42" s="338"/>
      <c r="E42" s="321"/>
      <c r="F42" s="321"/>
      <c r="G42" s="321"/>
      <c r="H42" s="322" t="s">
        <v>1882</v>
      </c>
      <c r="I42" s="322" t="s">
        <v>1883</v>
      </c>
      <c r="J42" s="322" t="s">
        <v>1884</v>
      </c>
      <c r="K42" s="322" t="s">
        <v>864</v>
      </c>
      <c r="L42" s="322" t="s">
        <v>1885</v>
      </c>
      <c r="M42" s="322"/>
      <c r="N42" s="322" t="s">
        <v>1885</v>
      </c>
      <c r="O42" s="322"/>
      <c r="P42" s="322"/>
      <c r="Q42" s="322"/>
      <c r="R42" s="322"/>
      <c r="S42" s="332" t="s">
        <v>817</v>
      </c>
      <c r="T42" s="332" t="s">
        <v>817</v>
      </c>
      <c r="U42" s="332" t="s">
        <v>817</v>
      </c>
      <c r="V42" s="322"/>
      <c r="W42" s="322"/>
      <c r="X42" s="322" t="s">
        <v>879</v>
      </c>
      <c r="Y42" s="322"/>
      <c r="Z42" s="322" t="s">
        <v>932</v>
      </c>
      <c r="AA42" s="322" t="s">
        <v>864</v>
      </c>
      <c r="AB42" s="322" t="s">
        <v>864</v>
      </c>
      <c r="AC42" s="320" t="s">
        <v>1725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1886</v>
      </c>
      <c r="D43" s="339"/>
      <c r="E43" s="339"/>
      <c r="F43" s="325"/>
      <c r="G43" s="325"/>
      <c r="H43" s="316" t="s">
        <v>1887</v>
      </c>
      <c r="I43" s="316" t="s">
        <v>1888</v>
      </c>
      <c r="J43" s="316" t="s">
        <v>1889</v>
      </c>
      <c r="K43" s="316" t="s">
        <v>864</v>
      </c>
      <c r="L43" s="316" t="s">
        <v>1890</v>
      </c>
      <c r="M43" s="316"/>
      <c r="N43" s="316" t="s">
        <v>1890</v>
      </c>
      <c r="O43" s="316"/>
      <c r="P43" s="316"/>
      <c r="Q43" s="316"/>
      <c r="R43" s="316"/>
      <c r="S43" s="326" t="s">
        <v>817</v>
      </c>
      <c r="T43" s="328" t="s">
        <v>817</v>
      </c>
      <c r="U43" s="328" t="s">
        <v>817</v>
      </c>
      <c r="V43" s="316"/>
      <c r="W43" s="316"/>
      <c r="X43" s="316" t="s">
        <v>879</v>
      </c>
      <c r="Y43" s="316"/>
      <c r="Z43" s="316" t="s">
        <v>932</v>
      </c>
      <c r="AA43" s="316" t="s">
        <v>864</v>
      </c>
      <c r="AB43" s="316" t="s">
        <v>864</v>
      </c>
      <c r="AC43" s="320" t="s">
        <v>1725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1891</v>
      </c>
      <c r="D44" s="321"/>
      <c r="E44" s="321"/>
      <c r="F44" s="321"/>
      <c r="G44" s="321"/>
      <c r="H44" s="322" t="s">
        <v>1892</v>
      </c>
      <c r="I44" s="322" t="s">
        <v>1893</v>
      </c>
      <c r="J44" s="322" t="s">
        <v>1894</v>
      </c>
      <c r="K44" s="322" t="s">
        <v>864</v>
      </c>
      <c r="L44" s="322" t="s">
        <v>1895</v>
      </c>
      <c r="M44" s="322"/>
      <c r="N44" s="322" t="s">
        <v>1895</v>
      </c>
      <c r="O44" s="322"/>
      <c r="P44" s="322"/>
      <c r="Q44" s="322"/>
      <c r="R44" s="322"/>
      <c r="S44" s="332" t="s">
        <v>817</v>
      </c>
      <c r="T44" s="332" t="s">
        <v>817</v>
      </c>
      <c r="U44" s="332" t="s">
        <v>817</v>
      </c>
      <c r="V44" s="322"/>
      <c r="W44" s="322"/>
      <c r="X44" s="322" t="s">
        <v>863</v>
      </c>
      <c r="Y44" s="322"/>
      <c r="Z44" s="322" t="s">
        <v>1896</v>
      </c>
      <c r="AA44" s="322" t="s">
        <v>864</v>
      </c>
      <c r="AB44" s="322" t="s">
        <v>864</v>
      </c>
      <c r="AC44" s="320" t="s">
        <v>1725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1897</v>
      </c>
      <c r="D45" s="339"/>
      <c r="E45" s="325"/>
      <c r="F45" s="325"/>
      <c r="G45" s="325"/>
      <c r="H45" s="316" t="s">
        <v>1759</v>
      </c>
      <c r="I45" s="316" t="s">
        <v>1898</v>
      </c>
      <c r="J45" s="316" t="s">
        <v>1899</v>
      </c>
      <c r="K45" s="316"/>
      <c r="L45" s="316" t="s">
        <v>1900</v>
      </c>
      <c r="M45" s="316"/>
      <c r="N45" s="316" t="s">
        <v>1900</v>
      </c>
      <c r="O45" s="316"/>
      <c r="P45" s="316"/>
      <c r="Q45" s="316"/>
      <c r="R45" s="316"/>
      <c r="S45" s="326" t="s">
        <v>817</v>
      </c>
      <c r="T45" s="326" t="s">
        <v>817</v>
      </c>
      <c r="U45" s="326" t="s">
        <v>817</v>
      </c>
      <c r="V45" s="316"/>
      <c r="W45" s="316"/>
      <c r="X45" s="316" t="s">
        <v>863</v>
      </c>
      <c r="Y45" s="316"/>
      <c r="Z45" s="316" t="s">
        <v>1901</v>
      </c>
      <c r="AA45" s="316" t="s">
        <v>864</v>
      </c>
      <c r="AB45" s="316" t="s">
        <v>864</v>
      </c>
      <c r="AC45" s="331" t="s">
        <v>1725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1902</v>
      </c>
      <c r="D46" s="338"/>
      <c r="E46" s="321"/>
      <c r="F46" s="321"/>
      <c r="G46" s="321"/>
      <c r="H46" s="322" t="s">
        <v>1903</v>
      </c>
      <c r="I46" s="322" t="s">
        <v>1904</v>
      </c>
      <c r="J46" s="329"/>
      <c r="K46" s="322"/>
      <c r="L46" s="322" t="s">
        <v>1905</v>
      </c>
      <c r="M46" s="322"/>
      <c r="N46" s="322" t="s">
        <v>1905</v>
      </c>
      <c r="O46" s="322"/>
      <c r="P46" s="322"/>
      <c r="Q46" s="322"/>
      <c r="R46" s="322"/>
      <c r="S46" s="330" t="s">
        <v>823</v>
      </c>
      <c r="T46" s="330" t="s">
        <v>823</v>
      </c>
      <c r="U46" s="330" t="s">
        <v>823</v>
      </c>
      <c r="V46" s="322"/>
      <c r="W46" s="322" t="s">
        <v>864</v>
      </c>
      <c r="X46" s="322" t="s">
        <v>1906</v>
      </c>
      <c r="Y46" s="322"/>
      <c r="Z46" s="322"/>
      <c r="AA46" s="322" t="s">
        <v>864</v>
      </c>
      <c r="AB46" s="322" t="s">
        <v>864</v>
      </c>
      <c r="AC46" s="320" t="s">
        <v>1725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1907</v>
      </c>
      <c r="E47" s="325"/>
      <c r="F47" s="325"/>
      <c r="G47" s="325"/>
      <c r="H47" s="316" t="s">
        <v>1908</v>
      </c>
      <c r="I47" s="316" t="s">
        <v>1909</v>
      </c>
      <c r="J47" s="316" t="s">
        <v>1910</v>
      </c>
      <c r="K47" s="316"/>
      <c r="L47" s="316" t="s">
        <v>1792</v>
      </c>
      <c r="M47" s="316"/>
      <c r="N47" s="316" t="s">
        <v>1792</v>
      </c>
      <c r="O47" s="316"/>
      <c r="P47" s="316"/>
      <c r="Q47" s="316"/>
      <c r="R47" s="316"/>
      <c r="S47" s="319" t="s">
        <v>820</v>
      </c>
      <c r="T47" s="319" t="s">
        <v>820</v>
      </c>
      <c r="U47" s="319" t="s">
        <v>820</v>
      </c>
      <c r="V47" s="316"/>
      <c r="W47" s="316"/>
      <c r="X47" s="316" t="s">
        <v>863</v>
      </c>
      <c r="Y47" s="316"/>
      <c r="Z47" s="316"/>
      <c r="AA47" s="316" t="s">
        <v>864</v>
      </c>
      <c r="AB47" s="316" t="s">
        <v>864</v>
      </c>
      <c r="AC47" s="320" t="s">
        <v>1725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1911</v>
      </c>
      <c r="E48" s="321"/>
      <c r="F48" s="321"/>
      <c r="G48" s="321"/>
      <c r="H48" s="322" t="s">
        <v>1912</v>
      </c>
      <c r="I48" s="322" t="s">
        <v>1913</v>
      </c>
      <c r="J48" s="322"/>
      <c r="K48" s="322"/>
      <c r="L48" s="322" t="s">
        <v>1914</v>
      </c>
      <c r="M48" s="322"/>
      <c r="N48" s="322" t="s">
        <v>1914</v>
      </c>
      <c r="O48" s="322"/>
      <c r="P48" s="322"/>
      <c r="Q48" s="322"/>
      <c r="R48" s="322"/>
      <c r="S48" s="322" t="s">
        <v>893</v>
      </c>
      <c r="T48" s="340" t="s">
        <v>893</v>
      </c>
      <c r="U48" s="340" t="s">
        <v>893</v>
      </c>
      <c r="V48" s="322"/>
      <c r="W48" s="322"/>
      <c r="X48" s="322" t="s">
        <v>863</v>
      </c>
      <c r="Y48" s="322"/>
      <c r="Z48" s="322"/>
      <c r="AA48" s="322" t="s">
        <v>864</v>
      </c>
      <c r="AB48" s="322" t="s">
        <v>864</v>
      </c>
      <c r="AC48" s="320" t="s">
        <v>1725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1915</v>
      </c>
      <c r="D49" s="342"/>
      <c r="E49" s="342"/>
      <c r="F49" s="342"/>
      <c r="G49" s="342"/>
      <c r="H49" s="316" t="s">
        <v>1916</v>
      </c>
      <c r="I49" s="316" t="s">
        <v>1917</v>
      </c>
      <c r="J49" s="337"/>
      <c r="K49" s="316"/>
      <c r="L49" s="316" t="s">
        <v>1918</v>
      </c>
      <c r="M49" s="316"/>
      <c r="N49" s="316" t="s">
        <v>1918</v>
      </c>
      <c r="O49" s="316"/>
      <c r="P49" s="316"/>
      <c r="Q49" s="316"/>
      <c r="R49" s="316"/>
      <c r="S49" s="343" t="s">
        <v>823</v>
      </c>
      <c r="T49" s="343" t="s">
        <v>823</v>
      </c>
      <c r="U49" s="343" t="s">
        <v>823</v>
      </c>
      <c r="V49" s="316"/>
      <c r="W49" s="316" t="s">
        <v>864</v>
      </c>
      <c r="X49" s="316" t="s">
        <v>1919</v>
      </c>
      <c r="Y49" s="316"/>
      <c r="Z49" s="316"/>
      <c r="AA49" s="316" t="s">
        <v>864</v>
      </c>
      <c r="AB49" s="316" t="s">
        <v>864</v>
      </c>
      <c r="AC49" s="320" t="s">
        <v>1725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1735</v>
      </c>
      <c r="E50" s="344"/>
      <c r="F50" s="344"/>
      <c r="G50" s="344"/>
      <c r="H50" s="322" t="s">
        <v>1920</v>
      </c>
      <c r="I50" s="322" t="s">
        <v>1921</v>
      </c>
      <c r="J50" s="322" t="s">
        <v>1922</v>
      </c>
      <c r="K50" s="322"/>
      <c r="L50" s="322" t="s">
        <v>1738</v>
      </c>
      <c r="M50" s="322"/>
      <c r="N50" s="322" t="s">
        <v>1738</v>
      </c>
      <c r="O50" s="322"/>
      <c r="P50" s="322"/>
      <c r="Q50" s="322"/>
      <c r="R50" s="322"/>
      <c r="S50" s="324" t="s">
        <v>820</v>
      </c>
      <c r="T50" s="324" t="s">
        <v>820</v>
      </c>
      <c r="U50" s="324" t="s">
        <v>820</v>
      </c>
      <c r="V50" s="322"/>
      <c r="W50" s="322"/>
      <c r="X50" s="322" t="s">
        <v>863</v>
      </c>
      <c r="Y50" s="322"/>
      <c r="Z50" s="322"/>
      <c r="AA50" s="322" t="s">
        <v>864</v>
      </c>
      <c r="AB50" s="322" t="s">
        <v>864</v>
      </c>
      <c r="AC50" s="331" t="s">
        <v>1725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1923</v>
      </c>
      <c r="E51" s="345"/>
      <c r="F51" s="341"/>
      <c r="G51" s="341"/>
      <c r="H51" s="316" t="s">
        <v>1759</v>
      </c>
      <c r="I51" s="316" t="s">
        <v>1924</v>
      </c>
      <c r="J51" s="316" t="s">
        <v>1925</v>
      </c>
      <c r="K51" s="316"/>
      <c r="L51" s="316" t="s">
        <v>1926</v>
      </c>
      <c r="M51" s="316"/>
      <c r="N51" s="316" t="s">
        <v>1926</v>
      </c>
      <c r="O51" s="316"/>
      <c r="P51" s="316"/>
      <c r="Q51" s="316"/>
      <c r="R51" s="316"/>
      <c r="S51" s="326" t="s">
        <v>817</v>
      </c>
      <c r="T51" s="326" t="s">
        <v>817</v>
      </c>
      <c r="U51" s="326" t="s">
        <v>817</v>
      </c>
      <c r="V51" s="316"/>
      <c r="W51" s="316"/>
      <c r="X51" s="316" t="s">
        <v>879</v>
      </c>
      <c r="Y51" s="316"/>
      <c r="Z51" s="316" t="s">
        <v>932</v>
      </c>
      <c r="AA51" s="316" t="s">
        <v>864</v>
      </c>
      <c r="AB51" s="316" t="s">
        <v>864</v>
      </c>
      <c r="AC51" s="320" t="s">
        <v>1725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1927</v>
      </c>
      <c r="E52" s="344"/>
      <c r="F52" s="344"/>
      <c r="G52" s="344"/>
      <c r="H52" s="322" t="s">
        <v>1759</v>
      </c>
      <c r="I52" s="322" t="s">
        <v>1928</v>
      </c>
      <c r="J52" s="322">
        <v>0</v>
      </c>
      <c r="K52" s="322"/>
      <c r="L52" s="322" t="s">
        <v>1929</v>
      </c>
      <c r="M52" s="322"/>
      <c r="N52" s="322" t="s">
        <v>1929</v>
      </c>
      <c r="O52" s="322"/>
      <c r="P52" s="322"/>
      <c r="Q52" s="322"/>
      <c r="R52" s="322"/>
      <c r="S52" s="332" t="s">
        <v>817</v>
      </c>
      <c r="T52" s="332" t="s">
        <v>817</v>
      </c>
      <c r="U52" s="332" t="s">
        <v>817</v>
      </c>
      <c r="V52" s="322"/>
      <c r="W52" s="322"/>
      <c r="X52" s="322" t="s">
        <v>1380</v>
      </c>
      <c r="Y52" s="322"/>
      <c r="Z52" s="322"/>
      <c r="AA52" s="322" t="s">
        <v>864</v>
      </c>
      <c r="AB52" s="322" t="s">
        <v>864</v>
      </c>
      <c r="AC52" s="320" t="s">
        <v>1725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1930</v>
      </c>
      <c r="E53" s="341"/>
      <c r="F53" s="341"/>
      <c r="G53" s="341"/>
      <c r="H53" s="316" t="s">
        <v>1931</v>
      </c>
      <c r="I53" s="316" t="s">
        <v>1932</v>
      </c>
      <c r="J53" s="316">
        <v>0</v>
      </c>
      <c r="K53" s="316"/>
      <c r="L53" s="316" t="s">
        <v>1933</v>
      </c>
      <c r="M53" s="316"/>
      <c r="N53" s="316" t="s">
        <v>1933</v>
      </c>
      <c r="O53" s="316"/>
      <c r="P53" s="316"/>
      <c r="Q53" s="316"/>
      <c r="R53" s="316"/>
      <c r="S53" s="326" t="s">
        <v>817</v>
      </c>
      <c r="T53" s="328" t="s">
        <v>817</v>
      </c>
      <c r="U53" s="328" t="s">
        <v>817</v>
      </c>
      <c r="V53" s="316"/>
      <c r="W53" s="316"/>
      <c r="X53" s="316" t="s">
        <v>1380</v>
      </c>
      <c r="Y53" s="316"/>
      <c r="Z53" s="316"/>
      <c r="AA53" s="316" t="s">
        <v>864</v>
      </c>
      <c r="AB53" s="316" t="s">
        <v>864</v>
      </c>
      <c r="AC53" s="320" t="s">
        <v>1725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1934</v>
      </c>
      <c r="E54" s="344"/>
      <c r="F54" s="344"/>
      <c r="G54" s="344"/>
      <c r="H54" s="322" t="s">
        <v>1759</v>
      </c>
      <c r="I54" s="322" t="s">
        <v>1935</v>
      </c>
      <c r="J54" s="322">
        <v>1</v>
      </c>
      <c r="K54" s="322"/>
      <c r="L54" s="322" t="s">
        <v>1936</v>
      </c>
      <c r="M54" s="322"/>
      <c r="N54" s="322" t="s">
        <v>1936</v>
      </c>
      <c r="O54" s="322"/>
      <c r="P54" s="322"/>
      <c r="Q54" s="322"/>
      <c r="R54" s="322"/>
      <c r="S54" s="332" t="s">
        <v>817</v>
      </c>
      <c r="T54" s="332" t="s">
        <v>817</v>
      </c>
      <c r="U54" s="332" t="s">
        <v>817</v>
      </c>
      <c r="V54" s="322"/>
      <c r="W54" s="322"/>
      <c r="X54" s="322" t="s">
        <v>1380</v>
      </c>
      <c r="Y54" s="322"/>
      <c r="Z54" s="322"/>
      <c r="AA54" s="322" t="s">
        <v>864</v>
      </c>
      <c r="AB54" s="322" t="s">
        <v>864</v>
      </c>
      <c r="AC54" s="320" t="s">
        <v>1725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1937</v>
      </c>
      <c r="E55" s="341"/>
      <c r="F55" s="341"/>
      <c r="G55" s="341"/>
      <c r="H55" s="316" t="s">
        <v>1759</v>
      </c>
      <c r="I55" s="316" t="s">
        <v>1938</v>
      </c>
      <c r="J55" s="316">
        <v>0</v>
      </c>
      <c r="K55" s="316"/>
      <c r="L55" s="316" t="s">
        <v>1939</v>
      </c>
      <c r="M55" s="316"/>
      <c r="N55" s="316" t="s">
        <v>1939</v>
      </c>
      <c r="O55" s="316"/>
      <c r="P55" s="316"/>
      <c r="Q55" s="316"/>
      <c r="R55" s="316"/>
      <c r="S55" s="326" t="s">
        <v>817</v>
      </c>
      <c r="T55" s="326" t="s">
        <v>817</v>
      </c>
      <c r="U55" s="326" t="s">
        <v>817</v>
      </c>
      <c r="V55" s="316"/>
      <c r="W55" s="316"/>
      <c r="X55" s="316" t="s">
        <v>1380</v>
      </c>
      <c r="Y55" s="316"/>
      <c r="Z55" s="316"/>
      <c r="AA55" s="316" t="s">
        <v>864</v>
      </c>
      <c r="AB55" s="316" t="s">
        <v>864</v>
      </c>
      <c r="AC55" s="331" t="s">
        <v>1725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1940</v>
      </c>
      <c r="E56" s="344"/>
      <c r="F56" s="344"/>
      <c r="G56" s="344"/>
      <c r="H56" s="322" t="s">
        <v>1759</v>
      </c>
      <c r="I56" s="322" t="s">
        <v>1941</v>
      </c>
      <c r="J56" s="322">
        <v>0</v>
      </c>
      <c r="K56" s="322"/>
      <c r="L56" s="322" t="s">
        <v>1942</v>
      </c>
      <c r="M56" s="322"/>
      <c r="N56" s="322" t="s">
        <v>1942</v>
      </c>
      <c r="O56" s="322"/>
      <c r="P56" s="322"/>
      <c r="Q56" s="322"/>
      <c r="R56" s="322"/>
      <c r="S56" s="332" t="s">
        <v>817</v>
      </c>
      <c r="T56" s="332" t="s">
        <v>817</v>
      </c>
      <c r="U56" s="332" t="s">
        <v>817</v>
      </c>
      <c r="V56" s="322"/>
      <c r="W56" s="322"/>
      <c r="X56" s="322" t="s">
        <v>1380</v>
      </c>
      <c r="Y56" s="322"/>
      <c r="Z56" s="322"/>
      <c r="AA56" s="322" t="s">
        <v>864</v>
      </c>
      <c r="AB56" s="322" t="s">
        <v>864</v>
      </c>
      <c r="AC56" s="320" t="s">
        <v>1725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1943</v>
      </c>
      <c r="E57" s="341"/>
      <c r="F57" s="341"/>
      <c r="G57" s="341"/>
      <c r="H57" s="316" t="s">
        <v>1759</v>
      </c>
      <c r="I57" s="316" t="s">
        <v>1944</v>
      </c>
      <c r="J57" s="316">
        <v>0</v>
      </c>
      <c r="K57" s="316"/>
      <c r="L57" s="316" t="s">
        <v>1945</v>
      </c>
      <c r="M57" s="316"/>
      <c r="N57" s="316" t="s">
        <v>1945</v>
      </c>
      <c r="O57" s="316"/>
      <c r="P57" s="316"/>
      <c r="Q57" s="316"/>
      <c r="R57" s="316"/>
      <c r="S57" s="326" t="s">
        <v>817</v>
      </c>
      <c r="T57" s="326" t="s">
        <v>817</v>
      </c>
      <c r="U57" s="326" t="s">
        <v>817</v>
      </c>
      <c r="V57" s="316"/>
      <c r="W57" s="316"/>
      <c r="X57" s="316" t="s">
        <v>1380</v>
      </c>
      <c r="Y57" s="316"/>
      <c r="Z57" s="316"/>
      <c r="AA57" s="316" t="s">
        <v>864</v>
      </c>
      <c r="AB57" s="316" t="s">
        <v>864</v>
      </c>
      <c r="AC57" s="320" t="s">
        <v>1725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1946</v>
      </c>
      <c r="D58" s="346"/>
      <c r="E58" s="346"/>
      <c r="F58" s="346"/>
      <c r="G58" s="346"/>
      <c r="H58" s="322" t="s">
        <v>1759</v>
      </c>
      <c r="I58" s="322" t="s">
        <v>1947</v>
      </c>
      <c r="J58" s="329"/>
      <c r="K58" s="322"/>
      <c r="L58" s="322" t="s">
        <v>1948</v>
      </c>
      <c r="M58" s="322"/>
      <c r="N58" s="322" t="s">
        <v>1948</v>
      </c>
      <c r="O58" s="322"/>
      <c r="P58" s="322"/>
      <c r="Q58" s="322"/>
      <c r="R58" s="322"/>
      <c r="S58" s="330" t="s">
        <v>823</v>
      </c>
      <c r="T58" s="347" t="s">
        <v>823</v>
      </c>
      <c r="U58" s="347" t="s">
        <v>823</v>
      </c>
      <c r="V58" s="322"/>
      <c r="W58" s="322" t="s">
        <v>864</v>
      </c>
      <c r="X58" s="322" t="s">
        <v>1949</v>
      </c>
      <c r="Y58" s="322"/>
      <c r="Z58" s="322"/>
      <c r="AA58" s="322" t="s">
        <v>864</v>
      </c>
      <c r="AB58" s="322" t="s">
        <v>864</v>
      </c>
      <c r="AC58" s="320" t="s">
        <v>1725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1950</v>
      </c>
      <c r="E59" s="341"/>
      <c r="F59" s="341"/>
      <c r="G59" s="341"/>
      <c r="H59" s="316" t="s">
        <v>1759</v>
      </c>
      <c r="I59" s="316" t="s">
        <v>1951</v>
      </c>
      <c r="J59" s="316" t="s">
        <v>1952</v>
      </c>
      <c r="K59" s="316"/>
      <c r="L59" s="316" t="s">
        <v>1926</v>
      </c>
      <c r="M59" s="316"/>
      <c r="N59" s="316" t="s">
        <v>1926</v>
      </c>
      <c r="O59" s="316"/>
      <c r="P59" s="316"/>
      <c r="Q59" s="316"/>
      <c r="R59" s="316"/>
      <c r="S59" s="326" t="s">
        <v>817</v>
      </c>
      <c r="T59" s="326" t="s">
        <v>817</v>
      </c>
      <c r="U59" s="326" t="s">
        <v>817</v>
      </c>
      <c r="V59" s="316"/>
      <c r="W59" s="316"/>
      <c r="X59" s="316" t="s">
        <v>879</v>
      </c>
      <c r="Y59" s="316"/>
      <c r="Z59" s="316" t="s">
        <v>932</v>
      </c>
      <c r="AA59" s="316" t="s">
        <v>864</v>
      </c>
      <c r="AB59" s="316" t="s">
        <v>864</v>
      </c>
      <c r="AC59" s="320" t="s">
        <v>1725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1953</v>
      </c>
      <c r="E60" s="344"/>
      <c r="F60" s="344"/>
      <c r="G60" s="344"/>
      <c r="H60" s="322" t="s">
        <v>1759</v>
      </c>
      <c r="I60" s="322" t="s">
        <v>1954</v>
      </c>
      <c r="J60" s="322">
        <v>0</v>
      </c>
      <c r="K60" s="322"/>
      <c r="L60" s="322" t="s">
        <v>1955</v>
      </c>
      <c r="M60" s="322"/>
      <c r="N60" s="322" t="s">
        <v>1955</v>
      </c>
      <c r="O60" s="322"/>
      <c r="P60" s="322"/>
      <c r="Q60" s="322"/>
      <c r="R60" s="322"/>
      <c r="S60" s="332" t="s">
        <v>817</v>
      </c>
      <c r="T60" s="332" t="s">
        <v>817</v>
      </c>
      <c r="U60" s="332" t="s">
        <v>817</v>
      </c>
      <c r="V60" s="322"/>
      <c r="W60" s="322"/>
      <c r="X60" s="322" t="s">
        <v>1380</v>
      </c>
      <c r="Y60" s="322"/>
      <c r="Z60" s="322"/>
      <c r="AA60" s="322" t="s">
        <v>864</v>
      </c>
      <c r="AB60" s="322" t="s">
        <v>864</v>
      </c>
      <c r="AC60" s="331" t="s">
        <v>1725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1956</v>
      </c>
      <c r="E61" s="341"/>
      <c r="F61" s="341"/>
      <c r="G61" s="341"/>
      <c r="H61" s="316" t="s">
        <v>1759</v>
      </c>
      <c r="I61" s="316" t="s">
        <v>1957</v>
      </c>
      <c r="J61" s="316">
        <v>1</v>
      </c>
      <c r="K61" s="316"/>
      <c r="L61" s="316" t="s">
        <v>1958</v>
      </c>
      <c r="M61" s="316"/>
      <c r="N61" s="316" t="s">
        <v>1958</v>
      </c>
      <c r="O61" s="316"/>
      <c r="P61" s="316"/>
      <c r="Q61" s="316"/>
      <c r="R61" s="316"/>
      <c r="S61" s="326" t="s">
        <v>817</v>
      </c>
      <c r="T61" s="326" t="s">
        <v>817</v>
      </c>
      <c r="U61" s="326" t="s">
        <v>817</v>
      </c>
      <c r="V61" s="316"/>
      <c r="W61" s="316"/>
      <c r="X61" s="316" t="s">
        <v>1380</v>
      </c>
      <c r="Y61" s="316"/>
      <c r="Z61" s="316"/>
      <c r="AA61" s="316" t="s">
        <v>864</v>
      </c>
      <c r="AB61" s="316" t="s">
        <v>864</v>
      </c>
      <c r="AC61" s="320" t="s">
        <v>1725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1959</v>
      </c>
      <c r="D62" s="321"/>
      <c r="E62" s="321"/>
      <c r="F62" s="321"/>
      <c r="G62" s="321"/>
      <c r="H62" s="322" t="s">
        <v>1960</v>
      </c>
      <c r="I62" s="322" t="s">
        <v>1961</v>
      </c>
      <c r="J62" s="329"/>
      <c r="K62" s="322" t="s">
        <v>864</v>
      </c>
      <c r="L62" s="322" t="s">
        <v>1962</v>
      </c>
      <c r="M62" s="322"/>
      <c r="N62" s="322" t="s">
        <v>1962</v>
      </c>
      <c r="O62" s="322"/>
      <c r="P62" s="322"/>
      <c r="Q62" s="322"/>
      <c r="R62" s="322"/>
      <c r="S62" s="330" t="s">
        <v>823</v>
      </c>
      <c r="T62" s="330" t="s">
        <v>823</v>
      </c>
      <c r="U62" s="330" t="s">
        <v>823</v>
      </c>
      <c r="V62" s="322"/>
      <c r="W62" s="322" t="s">
        <v>864</v>
      </c>
      <c r="X62" s="322" t="s">
        <v>1963</v>
      </c>
      <c r="Y62" s="322"/>
      <c r="Z62" s="322"/>
      <c r="AA62" s="322" t="s">
        <v>864</v>
      </c>
      <c r="AB62" s="322" t="s">
        <v>864</v>
      </c>
      <c r="AC62" s="320" t="s">
        <v>1725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1964</v>
      </c>
      <c r="E63" s="339"/>
      <c r="F63" s="325"/>
      <c r="G63" s="325"/>
      <c r="H63" s="316" t="s">
        <v>1965</v>
      </c>
      <c r="I63" s="316" t="s">
        <v>1966</v>
      </c>
      <c r="J63" s="316" t="s">
        <v>1889</v>
      </c>
      <c r="K63" s="316" t="s">
        <v>864</v>
      </c>
      <c r="L63" s="316" t="s">
        <v>1926</v>
      </c>
      <c r="M63" s="316"/>
      <c r="N63" s="316" t="s">
        <v>1926</v>
      </c>
      <c r="O63" s="316"/>
      <c r="P63" s="316"/>
      <c r="Q63" s="316"/>
      <c r="R63" s="316"/>
      <c r="S63" s="326" t="s">
        <v>817</v>
      </c>
      <c r="T63" s="328" t="s">
        <v>817</v>
      </c>
      <c r="U63" s="328" t="s">
        <v>817</v>
      </c>
      <c r="V63" s="316"/>
      <c r="W63" s="316"/>
      <c r="X63" s="316" t="s">
        <v>879</v>
      </c>
      <c r="Y63" s="316"/>
      <c r="Z63" s="316" t="s">
        <v>932</v>
      </c>
      <c r="AA63" s="316" t="s">
        <v>864</v>
      </c>
      <c r="AB63" s="316" t="s">
        <v>864</v>
      </c>
      <c r="AC63" s="320" t="s">
        <v>1725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1852</v>
      </c>
      <c r="E64" s="335"/>
      <c r="F64" s="335"/>
      <c r="G64" s="335"/>
      <c r="H64" s="322" t="s">
        <v>1967</v>
      </c>
      <c r="I64" s="322" t="s">
        <v>1968</v>
      </c>
      <c r="J64" s="322" t="s">
        <v>1969</v>
      </c>
      <c r="K64" s="322" t="s">
        <v>864</v>
      </c>
      <c r="L64" s="322" t="s">
        <v>1813</v>
      </c>
      <c r="M64" s="322"/>
      <c r="N64" s="322" t="s">
        <v>1813</v>
      </c>
      <c r="O64" s="322"/>
      <c r="P64" s="322"/>
      <c r="Q64" s="322"/>
      <c r="R64" s="322"/>
      <c r="S64" s="326" t="s">
        <v>817</v>
      </c>
      <c r="T64" s="324" t="s">
        <v>820</v>
      </c>
      <c r="U64" s="324" t="s">
        <v>820</v>
      </c>
      <c r="V64" s="322"/>
      <c r="W64" s="322"/>
      <c r="X64" s="322" t="s">
        <v>863</v>
      </c>
      <c r="Y64" s="322"/>
      <c r="Z64" s="322" t="s">
        <v>1970</v>
      </c>
      <c r="AA64" s="322" t="s">
        <v>864</v>
      </c>
      <c r="AB64" s="322" t="s">
        <v>864</v>
      </c>
      <c r="AC64" s="320" t="s">
        <v>1725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1971</v>
      </c>
      <c r="E65" s="315"/>
      <c r="F65" s="315"/>
      <c r="G65" s="315"/>
      <c r="H65" s="316" t="s">
        <v>1965</v>
      </c>
      <c r="I65" s="316" t="s">
        <v>1972</v>
      </c>
      <c r="J65" s="316" t="s">
        <v>1973</v>
      </c>
      <c r="K65" s="316"/>
      <c r="L65" s="316" t="s">
        <v>1974</v>
      </c>
      <c r="M65" s="316"/>
      <c r="N65" s="316" t="s">
        <v>1974</v>
      </c>
      <c r="O65" s="316"/>
      <c r="P65" s="316"/>
      <c r="Q65" s="316"/>
      <c r="R65" s="316"/>
      <c r="S65" s="343" t="s">
        <v>823</v>
      </c>
      <c r="T65" s="343" t="s">
        <v>823</v>
      </c>
      <c r="U65" s="343" t="s">
        <v>823</v>
      </c>
      <c r="V65" s="316"/>
      <c r="W65" s="316"/>
      <c r="X65" s="316" t="s">
        <v>863</v>
      </c>
      <c r="Y65" s="316"/>
      <c r="Z65" s="316" t="s">
        <v>1975</v>
      </c>
      <c r="AA65" s="316" t="s">
        <v>864</v>
      </c>
      <c r="AB65" s="316" t="s">
        <v>864</v>
      </c>
      <c r="AC65" s="331" t="s">
        <v>1725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1976</v>
      </c>
      <c r="E66" s="338"/>
      <c r="F66" s="321"/>
      <c r="G66" s="321"/>
      <c r="H66" s="322" t="s">
        <v>1965</v>
      </c>
      <c r="I66" s="322" t="s">
        <v>1977</v>
      </c>
      <c r="J66" s="322" t="s">
        <v>1978</v>
      </c>
      <c r="K66" s="322"/>
      <c r="L66" s="322" t="s">
        <v>1785</v>
      </c>
      <c r="M66" s="322"/>
      <c r="N66" s="322" t="s">
        <v>1785</v>
      </c>
      <c r="O66" s="322"/>
      <c r="P66" s="322"/>
      <c r="Q66" s="322"/>
      <c r="R66" s="322"/>
      <c r="S66" s="332" t="s">
        <v>817</v>
      </c>
      <c r="T66" s="332" t="s">
        <v>817</v>
      </c>
      <c r="U66" s="332" t="s">
        <v>817</v>
      </c>
      <c r="V66" s="322"/>
      <c r="W66" s="322"/>
      <c r="X66" s="322" t="s">
        <v>863</v>
      </c>
      <c r="Y66" s="322"/>
      <c r="Z66" s="322"/>
      <c r="AA66" s="322" t="s">
        <v>864</v>
      </c>
      <c r="AB66" s="322" t="s">
        <v>864</v>
      </c>
      <c r="AC66" s="320" t="s">
        <v>1725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1979</v>
      </c>
      <c r="E67" s="338"/>
      <c r="F67" s="321"/>
      <c r="G67" s="321"/>
      <c r="H67" s="316" t="s">
        <v>1965</v>
      </c>
      <c r="I67" s="316" t="s">
        <v>1980</v>
      </c>
      <c r="J67" s="337"/>
      <c r="K67" s="316"/>
      <c r="L67" s="316" t="s">
        <v>1981</v>
      </c>
      <c r="M67" s="316"/>
      <c r="N67" s="316" t="s">
        <v>1981</v>
      </c>
      <c r="O67" s="316"/>
      <c r="P67" s="316"/>
      <c r="Q67" s="316"/>
      <c r="R67" s="316"/>
      <c r="S67" s="332" t="s">
        <v>817</v>
      </c>
      <c r="T67" s="319" t="s">
        <v>820</v>
      </c>
      <c r="U67" s="319" t="s">
        <v>820</v>
      </c>
      <c r="V67" s="316"/>
      <c r="W67" s="316" t="s">
        <v>864</v>
      </c>
      <c r="X67" s="316" t="s">
        <v>1982</v>
      </c>
      <c r="Y67" s="316"/>
      <c r="Z67" s="316"/>
      <c r="AA67" s="316" t="s">
        <v>864</v>
      </c>
      <c r="AB67" s="316" t="s">
        <v>864</v>
      </c>
      <c r="AC67" s="320" t="s">
        <v>1725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1983</v>
      </c>
      <c r="F68" s="321"/>
      <c r="G68" s="321"/>
      <c r="H68" s="322" t="s">
        <v>1984</v>
      </c>
      <c r="I68" s="322" t="s">
        <v>1985</v>
      </c>
      <c r="J68" s="322" t="s">
        <v>1057</v>
      </c>
      <c r="K68" s="322" t="s">
        <v>864</v>
      </c>
      <c r="L68" s="322" t="s">
        <v>1986</v>
      </c>
      <c r="M68" s="322"/>
      <c r="N68" s="322" t="s">
        <v>1986</v>
      </c>
      <c r="O68" s="322"/>
      <c r="P68" s="322"/>
      <c r="Q68" s="322"/>
      <c r="R68" s="322"/>
      <c r="S68" s="332" t="s">
        <v>817</v>
      </c>
      <c r="T68" s="334" t="s">
        <v>820</v>
      </c>
      <c r="U68" s="334" t="s">
        <v>820</v>
      </c>
      <c r="V68" s="322"/>
      <c r="W68" s="322"/>
      <c r="X68" s="322" t="s">
        <v>863</v>
      </c>
      <c r="Y68" s="322"/>
      <c r="Z68" s="322"/>
      <c r="AA68" s="322" t="s">
        <v>864</v>
      </c>
      <c r="AB68" s="322" t="s">
        <v>864</v>
      </c>
      <c r="AC68" s="320" t="s">
        <v>1725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1987</v>
      </c>
      <c r="F69" s="341"/>
      <c r="G69" s="341"/>
      <c r="H69" s="316" t="s">
        <v>1988</v>
      </c>
      <c r="I69" s="316" t="s">
        <v>1989</v>
      </c>
      <c r="J69" s="316" t="s">
        <v>1065</v>
      </c>
      <c r="K69" s="316"/>
      <c r="L69" s="316" t="s">
        <v>1801</v>
      </c>
      <c r="M69" s="316"/>
      <c r="N69" s="316" t="s">
        <v>1801</v>
      </c>
      <c r="O69" s="316"/>
      <c r="P69" s="316"/>
      <c r="Q69" s="316"/>
      <c r="R69" s="316"/>
      <c r="S69" s="326" t="s">
        <v>817</v>
      </c>
      <c r="T69" s="326" t="s">
        <v>817</v>
      </c>
      <c r="U69" s="326" t="s">
        <v>817</v>
      </c>
      <c r="V69" s="316"/>
      <c r="W69" s="316"/>
      <c r="X69" s="316" t="s">
        <v>863</v>
      </c>
      <c r="Y69" s="316"/>
      <c r="Z69" s="316"/>
      <c r="AA69" s="316" t="s">
        <v>864</v>
      </c>
      <c r="AB69" s="316" t="s">
        <v>864</v>
      </c>
      <c r="AC69" s="320" t="s">
        <v>1725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1990</v>
      </c>
      <c r="I70" s="322" t="s">
        <v>1991</v>
      </c>
      <c r="J70" s="322" t="s">
        <v>1992</v>
      </c>
      <c r="K70" s="322" t="s">
        <v>864</v>
      </c>
      <c r="L70" s="322" t="s">
        <v>1813</v>
      </c>
      <c r="M70" s="322"/>
      <c r="N70" s="322" t="s">
        <v>1813</v>
      </c>
      <c r="O70" s="322"/>
      <c r="P70" s="322"/>
      <c r="Q70" s="322"/>
      <c r="R70" s="322"/>
      <c r="S70" s="332" t="s">
        <v>817</v>
      </c>
      <c r="T70" s="332" t="s">
        <v>817</v>
      </c>
      <c r="U70" s="332" t="s">
        <v>817</v>
      </c>
      <c r="V70" s="322"/>
      <c r="W70" s="322"/>
      <c r="X70" s="322" t="s">
        <v>863</v>
      </c>
      <c r="Y70" s="322"/>
      <c r="Z70" s="322"/>
      <c r="AA70" s="322" t="s">
        <v>864</v>
      </c>
      <c r="AB70" s="322" t="s">
        <v>864</v>
      </c>
      <c r="AC70" s="331" t="s">
        <v>1725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1993</v>
      </c>
      <c r="F71" s="339"/>
      <c r="G71" s="325"/>
      <c r="H71" s="316" t="s">
        <v>1759</v>
      </c>
      <c r="I71" s="316" t="s">
        <v>1994</v>
      </c>
      <c r="J71" s="316" t="s">
        <v>1995</v>
      </c>
      <c r="K71" s="316"/>
      <c r="L71" s="316" t="s">
        <v>1996</v>
      </c>
      <c r="M71" s="316"/>
      <c r="N71" s="316" t="s">
        <v>1996</v>
      </c>
      <c r="O71" s="316"/>
      <c r="P71" s="316"/>
      <c r="Q71" s="316"/>
      <c r="R71" s="316"/>
      <c r="S71" s="326" t="s">
        <v>817</v>
      </c>
      <c r="T71" s="326" t="s">
        <v>817</v>
      </c>
      <c r="U71" s="326" t="s">
        <v>817</v>
      </c>
      <c r="V71" s="316"/>
      <c r="W71" s="316"/>
      <c r="X71" s="316" t="s">
        <v>863</v>
      </c>
      <c r="Y71" s="316"/>
      <c r="Z71" s="316"/>
      <c r="AA71" s="316" t="s">
        <v>864</v>
      </c>
      <c r="AB71" s="316" t="s">
        <v>864</v>
      </c>
      <c r="AC71" s="320" t="s">
        <v>1725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1759</v>
      </c>
      <c r="I72" s="322" t="s">
        <v>1997</v>
      </c>
      <c r="J72" s="322" t="s">
        <v>1199</v>
      </c>
      <c r="K72" s="322"/>
      <c r="L72" s="322" t="s">
        <v>1998</v>
      </c>
      <c r="M72" s="322"/>
      <c r="N72" s="322" t="s">
        <v>1998</v>
      </c>
      <c r="O72" s="322"/>
      <c r="P72" s="322"/>
      <c r="Q72" s="322"/>
      <c r="R72" s="322"/>
      <c r="S72" s="332" t="s">
        <v>817</v>
      </c>
      <c r="T72" s="332" t="s">
        <v>817</v>
      </c>
      <c r="U72" s="332" t="s">
        <v>817</v>
      </c>
      <c r="V72" s="322"/>
      <c r="W72" s="322"/>
      <c r="X72" s="322" t="s">
        <v>863</v>
      </c>
      <c r="Y72" s="322"/>
      <c r="Z72" s="322"/>
      <c r="AA72" s="322" t="s">
        <v>864</v>
      </c>
      <c r="AB72" s="322" t="s">
        <v>864</v>
      </c>
      <c r="AC72" s="320" t="s">
        <v>1725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1999</v>
      </c>
      <c r="M73" s="316"/>
      <c r="N73" s="316" t="s">
        <v>1999</v>
      </c>
      <c r="O73" s="316"/>
      <c r="P73" s="316"/>
      <c r="Q73" s="316"/>
      <c r="R73" s="316"/>
      <c r="S73" s="343" t="s">
        <v>823</v>
      </c>
      <c r="T73" s="348" t="s">
        <v>2000</v>
      </c>
      <c r="U73" s="348" t="s">
        <v>2000</v>
      </c>
      <c r="V73" s="316"/>
      <c r="W73" s="316" t="s">
        <v>864</v>
      </c>
      <c r="X73" s="316" t="s">
        <v>1169</v>
      </c>
      <c r="Y73" s="316"/>
      <c r="Z73" s="316"/>
      <c r="AA73" s="316" t="s">
        <v>864</v>
      </c>
      <c r="AB73" s="316" t="s">
        <v>864</v>
      </c>
      <c r="AC73" s="320" t="s">
        <v>1725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2001</v>
      </c>
      <c r="G74" s="321"/>
      <c r="H74" s="322" t="s">
        <v>2002</v>
      </c>
      <c r="I74" s="322" t="s">
        <v>2003</v>
      </c>
      <c r="J74" s="322" t="s">
        <v>2004</v>
      </c>
      <c r="K74" s="322" t="s">
        <v>864</v>
      </c>
      <c r="L74" s="322" t="s">
        <v>2005</v>
      </c>
      <c r="M74" s="322"/>
      <c r="N74" s="322" t="s">
        <v>2005</v>
      </c>
      <c r="O74" s="322"/>
      <c r="P74" s="322"/>
      <c r="Q74" s="322"/>
      <c r="R74" s="322"/>
      <c r="S74" s="324" t="s">
        <v>820</v>
      </c>
      <c r="T74" s="324" t="s">
        <v>820</v>
      </c>
      <c r="U74" s="324" t="s">
        <v>820</v>
      </c>
      <c r="V74" s="322"/>
      <c r="W74" s="322"/>
      <c r="X74" s="322" t="s">
        <v>1092</v>
      </c>
      <c r="Y74" s="322"/>
      <c r="Z74" s="322"/>
      <c r="AA74" s="322" t="s">
        <v>864</v>
      </c>
      <c r="AB74" s="322" t="s">
        <v>864</v>
      </c>
      <c r="AC74" s="320" t="s">
        <v>1725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2006</v>
      </c>
      <c r="I75" s="316" t="s">
        <v>2007</v>
      </c>
      <c r="J75" s="317" t="s">
        <v>2008</v>
      </c>
      <c r="K75" s="316" t="s">
        <v>864</v>
      </c>
      <c r="L75" s="316" t="s">
        <v>2009</v>
      </c>
      <c r="M75" s="316"/>
      <c r="N75" s="316" t="s">
        <v>2009</v>
      </c>
      <c r="O75" s="316"/>
      <c r="P75" s="316"/>
      <c r="Q75" s="316"/>
      <c r="R75" s="316"/>
      <c r="S75" s="319" t="s">
        <v>820</v>
      </c>
      <c r="T75" s="319" t="s">
        <v>820</v>
      </c>
      <c r="U75" s="319" t="s">
        <v>820</v>
      </c>
      <c r="V75" s="316"/>
      <c r="W75" s="316"/>
      <c r="X75" s="316" t="s">
        <v>1092</v>
      </c>
      <c r="Y75" s="316"/>
      <c r="Z75" s="316"/>
      <c r="AA75" s="316" t="s">
        <v>864</v>
      </c>
      <c r="AB75" s="316" t="s">
        <v>864</v>
      </c>
      <c r="AC75" s="331" t="s">
        <v>1725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2010</v>
      </c>
      <c r="G76" s="321"/>
      <c r="H76" s="322" t="s">
        <v>2011</v>
      </c>
      <c r="I76" s="322" t="s">
        <v>2012</v>
      </c>
      <c r="J76" s="322">
        <v>1</v>
      </c>
      <c r="K76" s="322" t="s">
        <v>864</v>
      </c>
      <c r="L76" s="322" t="s">
        <v>2013</v>
      </c>
      <c r="M76" s="322"/>
      <c r="N76" s="322" t="s">
        <v>2013</v>
      </c>
      <c r="O76" s="322"/>
      <c r="P76" s="322"/>
      <c r="Q76" s="322"/>
      <c r="R76" s="322"/>
      <c r="S76" s="332" t="s">
        <v>817</v>
      </c>
      <c r="T76" s="332" t="s">
        <v>817</v>
      </c>
      <c r="U76" s="332" t="s">
        <v>817</v>
      </c>
      <c r="V76" s="322"/>
      <c r="W76" s="322"/>
      <c r="X76" s="322" t="s">
        <v>1092</v>
      </c>
      <c r="Y76" s="322"/>
      <c r="Z76" s="322"/>
      <c r="AA76" s="322" t="s">
        <v>864</v>
      </c>
      <c r="AB76" s="322" t="s">
        <v>864</v>
      </c>
      <c r="AC76" s="320" t="s">
        <v>1725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2014</v>
      </c>
      <c r="I77" s="316" t="s">
        <v>2015</v>
      </c>
      <c r="J77" s="316" t="s">
        <v>2016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2017</v>
      </c>
      <c r="D78" s="321"/>
      <c r="E78" s="321"/>
      <c r="F78" s="321"/>
      <c r="G78" s="321"/>
      <c r="H78" s="322" t="s">
        <v>1759</v>
      </c>
      <c r="I78" s="322" t="s">
        <v>2018</v>
      </c>
      <c r="J78" s="322" t="s">
        <v>2019</v>
      </c>
      <c r="K78" s="322"/>
      <c r="L78" s="322" t="s">
        <v>2020</v>
      </c>
      <c r="M78" s="322"/>
      <c r="N78" s="322" t="s">
        <v>2020</v>
      </c>
      <c r="O78" s="322"/>
      <c r="P78" s="322"/>
      <c r="Q78" s="322"/>
      <c r="R78" s="322"/>
      <c r="S78" s="332" t="s">
        <v>817</v>
      </c>
      <c r="T78" s="333" t="s">
        <v>817</v>
      </c>
      <c r="U78" s="333" t="s">
        <v>817</v>
      </c>
      <c r="V78" s="322"/>
      <c r="W78" s="322"/>
      <c r="X78" s="322" t="s">
        <v>863</v>
      </c>
      <c r="Y78" s="322"/>
      <c r="Z78" s="322" t="s">
        <v>2021</v>
      </c>
      <c r="AA78" s="322" t="s">
        <v>864</v>
      </c>
      <c r="AB78" s="322" t="s">
        <v>864</v>
      </c>
      <c r="AC78" s="320" t="s">
        <v>1725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1781</v>
      </c>
      <c r="D79" s="325"/>
      <c r="E79" s="325"/>
      <c r="F79" s="325"/>
      <c r="G79" s="325"/>
      <c r="H79" s="316" t="s">
        <v>1759</v>
      </c>
      <c r="I79" s="316" t="s">
        <v>2022</v>
      </c>
      <c r="J79" s="316" t="s">
        <v>2023</v>
      </c>
      <c r="K79" s="316" t="s">
        <v>864</v>
      </c>
      <c r="L79" s="316" t="s">
        <v>1785</v>
      </c>
      <c r="M79" s="316"/>
      <c r="N79" s="316" t="s">
        <v>1785</v>
      </c>
      <c r="O79" s="316"/>
      <c r="P79" s="316"/>
      <c r="Q79" s="316"/>
      <c r="R79" s="316"/>
      <c r="S79" s="326" t="s">
        <v>817</v>
      </c>
      <c r="T79" s="326" t="s">
        <v>817</v>
      </c>
      <c r="U79" s="326" t="s">
        <v>817</v>
      </c>
      <c r="V79" s="316"/>
      <c r="W79" s="316"/>
      <c r="X79" s="316" t="s">
        <v>863</v>
      </c>
      <c r="Y79" s="316"/>
      <c r="Z79" s="316"/>
      <c r="AA79" s="316" t="s">
        <v>864</v>
      </c>
      <c r="AB79" s="316" t="s">
        <v>864</v>
      </c>
      <c r="AC79" s="320" t="s">
        <v>1725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2024</v>
      </c>
      <c r="C80" s="321"/>
      <c r="D80" s="321"/>
      <c r="E80" s="321"/>
      <c r="F80" s="321"/>
      <c r="G80" s="321"/>
      <c r="H80" s="322" t="s">
        <v>2025</v>
      </c>
      <c r="I80" s="322" t="s">
        <v>2026</v>
      </c>
      <c r="J80" s="329"/>
      <c r="K80" s="322"/>
      <c r="L80" s="322" t="s">
        <v>2027</v>
      </c>
      <c r="M80" s="322"/>
      <c r="N80" s="322" t="s">
        <v>2027</v>
      </c>
      <c r="O80" s="322"/>
      <c r="P80" s="322"/>
      <c r="Q80" s="322"/>
      <c r="R80" s="322"/>
      <c r="S80" s="330" t="s">
        <v>823</v>
      </c>
      <c r="T80" s="330" t="s">
        <v>823</v>
      </c>
      <c r="U80" s="330" t="s">
        <v>823</v>
      </c>
      <c r="V80" s="322"/>
      <c r="W80" s="322" t="s">
        <v>864</v>
      </c>
      <c r="X80" s="322" t="s">
        <v>2028</v>
      </c>
      <c r="Y80" s="322"/>
      <c r="Z80" s="322"/>
      <c r="AA80" s="322" t="s">
        <v>864</v>
      </c>
      <c r="AB80" s="322" t="s">
        <v>864</v>
      </c>
      <c r="AC80" s="331" t="s">
        <v>1725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2029</v>
      </c>
      <c r="I81" s="316" t="s">
        <v>2030</v>
      </c>
      <c r="J81" s="316" t="s">
        <v>2031</v>
      </c>
      <c r="K81" s="316" t="s">
        <v>864</v>
      </c>
      <c r="L81" s="316" t="s">
        <v>1813</v>
      </c>
      <c r="M81" s="316"/>
      <c r="N81" s="316" t="s">
        <v>1813</v>
      </c>
      <c r="O81" s="316"/>
      <c r="P81" s="316"/>
      <c r="Q81" s="316"/>
      <c r="R81" s="316"/>
      <c r="S81" s="319" t="s">
        <v>820</v>
      </c>
      <c r="T81" s="319" t="s">
        <v>820</v>
      </c>
      <c r="U81" s="319" t="s">
        <v>820</v>
      </c>
      <c r="V81" s="316"/>
      <c r="W81" s="316"/>
      <c r="X81" s="316" t="s">
        <v>863</v>
      </c>
      <c r="Y81" s="316"/>
      <c r="Z81" s="316" t="s">
        <v>2032</v>
      </c>
      <c r="AA81" s="316" t="s">
        <v>864</v>
      </c>
      <c r="AB81" s="316" t="s">
        <v>864</v>
      </c>
      <c r="AC81" s="320" t="s">
        <v>1725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1781</v>
      </c>
      <c r="D82" s="321"/>
      <c r="E82" s="321"/>
      <c r="F82" s="321"/>
      <c r="G82" s="321"/>
      <c r="H82" s="322" t="s">
        <v>2033</v>
      </c>
      <c r="I82" s="322" t="s">
        <v>2034</v>
      </c>
      <c r="J82" s="322" t="s">
        <v>2035</v>
      </c>
      <c r="K82" s="322" t="s">
        <v>864</v>
      </c>
      <c r="L82" s="322" t="s">
        <v>1785</v>
      </c>
      <c r="M82" s="322"/>
      <c r="N82" s="322" t="s">
        <v>1785</v>
      </c>
      <c r="O82" s="322"/>
      <c r="P82" s="322"/>
      <c r="Q82" s="322"/>
      <c r="R82" s="322"/>
      <c r="S82" s="332" t="s">
        <v>817</v>
      </c>
      <c r="T82" s="332" t="s">
        <v>817</v>
      </c>
      <c r="U82" s="332" t="s">
        <v>817</v>
      </c>
      <c r="V82" s="322"/>
      <c r="W82" s="322"/>
      <c r="X82" s="322" t="s">
        <v>863</v>
      </c>
      <c r="Y82" s="322"/>
      <c r="Z82" s="322"/>
      <c r="AA82" s="322" t="s">
        <v>864</v>
      </c>
      <c r="AB82" s="322" t="s">
        <v>864</v>
      </c>
      <c r="AC82" s="320" t="s">
        <v>1725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2036</v>
      </c>
      <c r="D83" s="325"/>
      <c r="E83" s="325"/>
      <c r="F83" s="325"/>
      <c r="G83" s="325"/>
      <c r="H83" s="316" t="s">
        <v>2037</v>
      </c>
      <c r="I83" s="316" t="s">
        <v>2038</v>
      </c>
      <c r="J83" s="316" t="s">
        <v>2039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2040</v>
      </c>
      <c r="D84" s="338"/>
      <c r="E84" s="321"/>
      <c r="F84" s="321"/>
      <c r="G84" s="321"/>
      <c r="H84" s="322" t="s">
        <v>2041</v>
      </c>
      <c r="I84" s="322" t="s">
        <v>2042</v>
      </c>
      <c r="J84" s="322" t="s">
        <v>2043</v>
      </c>
      <c r="K84" s="322" t="s">
        <v>864</v>
      </c>
      <c r="L84" s="322" t="s">
        <v>1792</v>
      </c>
      <c r="M84" s="322"/>
      <c r="N84" s="322" t="s">
        <v>1792</v>
      </c>
      <c r="O84" s="322"/>
      <c r="P84" s="322"/>
      <c r="Q84" s="322"/>
      <c r="R84" s="322"/>
      <c r="S84" s="332" t="s">
        <v>817</v>
      </c>
      <c r="T84" s="332" t="s">
        <v>817</v>
      </c>
      <c r="U84" s="332" t="s">
        <v>817</v>
      </c>
      <c r="V84" s="322"/>
      <c r="W84" s="322"/>
      <c r="X84" s="322" t="s">
        <v>863</v>
      </c>
      <c r="Y84" s="322"/>
      <c r="Z84" s="322"/>
      <c r="AA84" s="322" t="s">
        <v>864</v>
      </c>
      <c r="AB84" s="322" t="s">
        <v>864</v>
      </c>
      <c r="AC84" s="320" t="s">
        <v>1725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2044</v>
      </c>
      <c r="D85" s="325"/>
      <c r="E85" s="325"/>
      <c r="F85" s="325"/>
      <c r="G85" s="325"/>
      <c r="H85" s="316" t="s">
        <v>2045</v>
      </c>
      <c r="I85" s="316" t="s">
        <v>2046</v>
      </c>
      <c r="J85" s="316" t="s">
        <v>2047</v>
      </c>
      <c r="K85" s="316" t="s">
        <v>864</v>
      </c>
      <c r="L85" s="316" t="s">
        <v>1801</v>
      </c>
      <c r="M85" s="316"/>
      <c r="N85" s="316" t="s">
        <v>1801</v>
      </c>
      <c r="O85" s="316"/>
      <c r="P85" s="316"/>
      <c r="Q85" s="316"/>
      <c r="R85" s="316"/>
      <c r="S85" s="326" t="s">
        <v>817</v>
      </c>
      <c r="T85" s="327" t="s">
        <v>820</v>
      </c>
      <c r="U85" s="328" t="s">
        <v>817</v>
      </c>
      <c r="V85" s="316" t="s">
        <v>864</v>
      </c>
      <c r="W85" s="316"/>
      <c r="X85" s="316" t="s">
        <v>863</v>
      </c>
      <c r="Y85" s="316"/>
      <c r="Z85" s="316"/>
      <c r="AA85" s="316" t="s">
        <v>864</v>
      </c>
      <c r="AB85" s="316" t="s">
        <v>864</v>
      </c>
      <c r="AC85" s="331" t="s">
        <v>1725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2048</v>
      </c>
      <c r="D86" s="321"/>
      <c r="E86" s="321"/>
      <c r="F86" s="321"/>
      <c r="G86" s="321"/>
      <c r="H86" s="322" t="s">
        <v>2049</v>
      </c>
      <c r="I86" s="322" t="s">
        <v>2050</v>
      </c>
      <c r="J86" s="322" t="s">
        <v>1894</v>
      </c>
      <c r="K86" s="322" t="s">
        <v>864</v>
      </c>
      <c r="L86" s="322" t="s">
        <v>1895</v>
      </c>
      <c r="M86" s="322"/>
      <c r="N86" s="322" t="s">
        <v>1895</v>
      </c>
      <c r="O86" s="322"/>
      <c r="P86" s="322"/>
      <c r="Q86" s="322"/>
      <c r="R86" s="322"/>
      <c r="S86" s="332" t="s">
        <v>817</v>
      </c>
      <c r="T86" s="332" t="s">
        <v>817</v>
      </c>
      <c r="U86" s="332" t="s">
        <v>817</v>
      </c>
      <c r="V86" s="322"/>
      <c r="W86" s="322"/>
      <c r="X86" s="322" t="s">
        <v>863</v>
      </c>
      <c r="Y86" s="322"/>
      <c r="Z86" s="322" t="s">
        <v>2051</v>
      </c>
      <c r="AA86" s="322" t="s">
        <v>864</v>
      </c>
      <c r="AB86" s="322" t="s">
        <v>864</v>
      </c>
      <c r="AC86" s="320" t="s">
        <v>1725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2052</v>
      </c>
      <c r="D87" s="325"/>
      <c r="E87" s="325"/>
      <c r="F87" s="325"/>
      <c r="G87" s="325"/>
      <c r="H87" s="317" t="s">
        <v>2053</v>
      </c>
      <c r="I87" s="316" t="s">
        <v>2054</v>
      </c>
      <c r="J87" s="316" t="s">
        <v>2055</v>
      </c>
      <c r="K87" s="316" t="s">
        <v>864</v>
      </c>
      <c r="L87" s="316" t="s">
        <v>2056</v>
      </c>
      <c r="M87" s="316"/>
      <c r="N87" s="316" t="s">
        <v>2056</v>
      </c>
      <c r="O87" s="316"/>
      <c r="P87" s="316"/>
      <c r="Q87" s="316"/>
      <c r="R87" s="316"/>
      <c r="S87" s="326" t="s">
        <v>817</v>
      </c>
      <c r="T87" s="327" t="s">
        <v>820</v>
      </c>
      <c r="U87" s="328" t="s">
        <v>817</v>
      </c>
      <c r="V87" s="316" t="s">
        <v>864</v>
      </c>
      <c r="W87" s="316"/>
      <c r="X87" s="316" t="s">
        <v>879</v>
      </c>
      <c r="Y87" s="316"/>
      <c r="Z87" s="316"/>
      <c r="AA87" s="316" t="s">
        <v>864</v>
      </c>
      <c r="AB87" s="316" t="s">
        <v>864</v>
      </c>
      <c r="AC87" s="320" t="s">
        <v>1725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2057</v>
      </c>
      <c r="D88" s="321"/>
      <c r="E88" s="321"/>
      <c r="F88" s="321"/>
      <c r="G88" s="321"/>
      <c r="H88" s="322" t="s">
        <v>2058</v>
      </c>
      <c r="I88" s="322" t="s">
        <v>2059</v>
      </c>
      <c r="J88" s="322" t="s">
        <v>2060</v>
      </c>
      <c r="K88" s="322" t="s">
        <v>864</v>
      </c>
      <c r="L88" s="322" t="s">
        <v>2061</v>
      </c>
      <c r="M88" s="322"/>
      <c r="N88" s="322" t="s">
        <v>2061</v>
      </c>
      <c r="O88" s="322"/>
      <c r="P88" s="322"/>
      <c r="Q88" s="322"/>
      <c r="R88" s="322"/>
      <c r="S88" s="332" t="s">
        <v>817</v>
      </c>
      <c r="T88" s="333" t="s">
        <v>817</v>
      </c>
      <c r="U88" s="333" t="s">
        <v>817</v>
      </c>
      <c r="V88" s="322"/>
      <c r="W88" s="322"/>
      <c r="X88" s="322" t="s">
        <v>879</v>
      </c>
      <c r="Y88" s="322"/>
      <c r="Z88" s="322"/>
      <c r="AA88" s="322" t="s">
        <v>864</v>
      </c>
      <c r="AB88" s="322" t="s">
        <v>864</v>
      </c>
      <c r="AC88" s="320" t="s">
        <v>1725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2062</v>
      </c>
      <c r="D89" s="325"/>
      <c r="E89" s="325"/>
      <c r="F89" s="325"/>
      <c r="G89" s="325"/>
      <c r="H89" s="316" t="s">
        <v>2063</v>
      </c>
      <c r="I89" s="316" t="s">
        <v>2064</v>
      </c>
      <c r="J89" s="316" t="s">
        <v>2065</v>
      </c>
      <c r="K89" s="316" t="s">
        <v>864</v>
      </c>
      <c r="L89" s="316" t="s">
        <v>2066</v>
      </c>
      <c r="M89" s="316"/>
      <c r="N89" s="316" t="s">
        <v>2066</v>
      </c>
      <c r="O89" s="316"/>
      <c r="P89" s="316"/>
      <c r="Q89" s="316"/>
      <c r="R89" s="316"/>
      <c r="S89" s="330" t="s">
        <v>823</v>
      </c>
      <c r="T89" s="330" t="s">
        <v>823</v>
      </c>
      <c r="U89" s="330" t="s">
        <v>823</v>
      </c>
      <c r="V89" s="316"/>
      <c r="W89" s="316"/>
      <c r="X89" s="316" t="s">
        <v>863</v>
      </c>
      <c r="Y89" s="316"/>
      <c r="Z89" s="316"/>
      <c r="AA89" s="316" t="s">
        <v>864</v>
      </c>
      <c r="AB89" s="316" t="s">
        <v>864</v>
      </c>
      <c r="AC89" s="320" t="s">
        <v>1725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2067</v>
      </c>
      <c r="D90" s="335"/>
      <c r="E90" s="335"/>
      <c r="F90" s="335"/>
      <c r="G90" s="335"/>
      <c r="H90" s="322" t="s">
        <v>2068</v>
      </c>
      <c r="I90" s="322" t="s">
        <v>2069</v>
      </c>
      <c r="J90" s="322"/>
      <c r="K90" s="322" t="s">
        <v>864</v>
      </c>
      <c r="L90" s="322" t="s">
        <v>2070</v>
      </c>
      <c r="M90" s="322"/>
      <c r="N90" s="322" t="s">
        <v>2070</v>
      </c>
      <c r="O90" s="322"/>
      <c r="P90" s="322"/>
      <c r="Q90" s="322"/>
      <c r="R90" s="322"/>
      <c r="S90" s="330" t="s">
        <v>823</v>
      </c>
      <c r="T90" s="330" t="s">
        <v>823</v>
      </c>
      <c r="U90" s="330" t="s">
        <v>823</v>
      </c>
      <c r="V90" s="322"/>
      <c r="W90" s="322"/>
      <c r="X90" s="322" t="s">
        <v>863</v>
      </c>
      <c r="Y90" s="322"/>
      <c r="Z90" s="322"/>
      <c r="AA90" s="322" t="s">
        <v>864</v>
      </c>
      <c r="AB90" s="322" t="s">
        <v>864</v>
      </c>
      <c r="AC90" s="331" t="s">
        <v>1725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2071</v>
      </c>
      <c r="D91" s="315"/>
      <c r="E91" s="315"/>
      <c r="F91" s="315"/>
      <c r="G91" s="315"/>
      <c r="H91" s="316" t="s">
        <v>2072</v>
      </c>
      <c r="I91" s="316" t="s">
        <v>2073</v>
      </c>
      <c r="J91" s="316"/>
      <c r="K91" s="316" t="s">
        <v>864</v>
      </c>
      <c r="L91" s="316" t="s">
        <v>2074</v>
      </c>
      <c r="M91" s="316"/>
      <c r="N91" s="316" t="s">
        <v>2074</v>
      </c>
      <c r="O91" s="316"/>
      <c r="P91" s="316"/>
      <c r="Q91" s="316"/>
      <c r="R91" s="316"/>
      <c r="S91" s="343" t="s">
        <v>823</v>
      </c>
      <c r="T91" s="343" t="s">
        <v>823</v>
      </c>
      <c r="U91" s="343" t="s">
        <v>823</v>
      </c>
      <c r="V91" s="316"/>
      <c r="W91" s="316"/>
      <c r="X91" s="316" t="s">
        <v>863</v>
      </c>
      <c r="Y91" s="316"/>
      <c r="Z91" s="316"/>
      <c r="AA91" s="316" t="s">
        <v>864</v>
      </c>
      <c r="AB91" s="316" t="s">
        <v>864</v>
      </c>
      <c r="AC91" s="320" t="s">
        <v>1725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2075</v>
      </c>
      <c r="D92" s="335"/>
      <c r="E92" s="335"/>
      <c r="F92" s="335"/>
      <c r="G92" s="335"/>
      <c r="H92" s="323" t="s">
        <v>2076</v>
      </c>
      <c r="I92" s="322" t="s">
        <v>2077</v>
      </c>
      <c r="J92" s="322" t="s">
        <v>2078</v>
      </c>
      <c r="K92" s="322" t="s">
        <v>864</v>
      </c>
      <c r="L92" s="322" t="s">
        <v>2079</v>
      </c>
      <c r="M92" s="322"/>
      <c r="N92" s="322" t="s">
        <v>2079</v>
      </c>
      <c r="O92" s="322"/>
      <c r="P92" s="322"/>
      <c r="Q92" s="322"/>
      <c r="R92" s="322"/>
      <c r="S92" s="332" t="s">
        <v>817</v>
      </c>
      <c r="T92" s="332" t="s">
        <v>817</v>
      </c>
      <c r="U92" s="332" t="s">
        <v>817</v>
      </c>
      <c r="V92" s="322"/>
      <c r="W92" s="322"/>
      <c r="X92" s="322" t="s">
        <v>863</v>
      </c>
      <c r="Y92" s="322"/>
      <c r="Z92" s="322"/>
      <c r="AA92" s="322" t="s">
        <v>864</v>
      </c>
      <c r="AB92" s="322" t="s">
        <v>864</v>
      </c>
      <c r="AC92" s="320" t="s">
        <v>1725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2080</v>
      </c>
      <c r="D93" s="325" t="s">
        <v>2081</v>
      </c>
      <c r="E93" s="325"/>
      <c r="F93" s="325"/>
      <c r="G93" s="325"/>
      <c r="H93" s="316" t="s">
        <v>2082</v>
      </c>
      <c r="I93" s="316" t="s">
        <v>1980</v>
      </c>
      <c r="J93" s="337"/>
      <c r="K93" s="316" t="s">
        <v>864</v>
      </c>
      <c r="L93" s="316" t="s">
        <v>1981</v>
      </c>
      <c r="M93" s="316"/>
      <c r="N93" s="316" t="s">
        <v>1981</v>
      </c>
      <c r="O93" s="316"/>
      <c r="P93" s="316"/>
      <c r="Q93" s="316"/>
      <c r="R93" s="316"/>
      <c r="S93" s="326" t="s">
        <v>817</v>
      </c>
      <c r="T93" s="328" t="s">
        <v>817</v>
      </c>
      <c r="U93" s="328" t="s">
        <v>817</v>
      </c>
      <c r="V93" s="316"/>
      <c r="W93" s="316" t="s">
        <v>864</v>
      </c>
      <c r="X93" s="316" t="s">
        <v>1982</v>
      </c>
      <c r="Y93" s="316"/>
      <c r="Z93" s="316"/>
      <c r="AA93" s="316" t="s">
        <v>864</v>
      </c>
      <c r="AB93" s="316" t="s">
        <v>864</v>
      </c>
      <c r="AC93" s="320" t="s">
        <v>1725</v>
      </c>
      <c r="AD93" s="316"/>
      <c r="AE93" s="316" t="s">
        <v>2083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2084</v>
      </c>
      <c r="D94" s="321"/>
      <c r="E94" s="321"/>
      <c r="F94" s="321"/>
      <c r="G94" s="321"/>
      <c r="H94" s="322" t="s">
        <v>2085</v>
      </c>
      <c r="I94" s="322" t="s">
        <v>2086</v>
      </c>
      <c r="J94" s="322">
        <v>5</v>
      </c>
      <c r="K94" s="322" t="s">
        <v>864</v>
      </c>
      <c r="L94" s="322" t="s">
        <v>2087</v>
      </c>
      <c r="M94" s="322"/>
      <c r="N94" s="322" t="s">
        <v>2087</v>
      </c>
      <c r="O94" s="322"/>
      <c r="P94" s="322"/>
      <c r="Q94" s="322"/>
      <c r="R94" s="322"/>
      <c r="S94" s="332" t="s">
        <v>817</v>
      </c>
      <c r="T94" s="332" t="s">
        <v>817</v>
      </c>
      <c r="U94" s="332" t="s">
        <v>817</v>
      </c>
      <c r="V94" s="322"/>
      <c r="W94" s="322"/>
      <c r="X94" s="322" t="s">
        <v>863</v>
      </c>
      <c r="Y94" s="322"/>
      <c r="Z94" s="322" t="s">
        <v>2088</v>
      </c>
      <c r="AA94" s="322" t="s">
        <v>864</v>
      </c>
      <c r="AB94" s="322" t="s">
        <v>864</v>
      </c>
      <c r="AC94" s="320" t="s">
        <v>1725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2089</v>
      </c>
      <c r="C95" s="342"/>
      <c r="D95" s="342"/>
      <c r="E95" s="342"/>
      <c r="F95" s="342"/>
      <c r="G95" s="342"/>
      <c r="H95" s="316" t="s">
        <v>2090</v>
      </c>
      <c r="I95" s="316" t="s">
        <v>2091</v>
      </c>
      <c r="J95" s="337"/>
      <c r="K95" s="316"/>
      <c r="L95" s="316" t="s">
        <v>2092</v>
      </c>
      <c r="M95" s="316"/>
      <c r="N95" s="316" t="s">
        <v>2092</v>
      </c>
      <c r="O95" s="316"/>
      <c r="P95" s="316"/>
      <c r="Q95" s="316"/>
      <c r="R95" s="316"/>
      <c r="S95" s="343" t="s">
        <v>823</v>
      </c>
      <c r="T95" s="316"/>
      <c r="U95" s="349" t="s">
        <v>823</v>
      </c>
      <c r="V95" s="316"/>
      <c r="W95" s="316" t="s">
        <v>864</v>
      </c>
      <c r="X95" s="316" t="s">
        <v>1365</v>
      </c>
      <c r="Y95" s="316"/>
      <c r="Z95" s="316"/>
      <c r="AA95" s="316" t="s">
        <v>864</v>
      </c>
      <c r="AB95" s="316" t="s">
        <v>864</v>
      </c>
      <c r="AC95" s="331" t="s">
        <v>1725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2093</v>
      </c>
      <c r="D96" s="350"/>
      <c r="E96" s="350"/>
      <c r="F96" s="350"/>
      <c r="G96" s="350"/>
      <c r="H96" s="322" t="s">
        <v>2094</v>
      </c>
      <c r="I96" s="322" t="s">
        <v>2095</v>
      </c>
      <c r="J96" s="329"/>
      <c r="K96" s="322" t="s">
        <v>864</v>
      </c>
      <c r="L96" s="322" t="s">
        <v>2096</v>
      </c>
      <c r="M96" s="322"/>
      <c r="N96" s="322" t="s">
        <v>2096</v>
      </c>
      <c r="O96" s="322"/>
      <c r="P96" s="322"/>
      <c r="Q96" s="322"/>
      <c r="R96" s="322"/>
      <c r="S96" s="324" t="s">
        <v>820</v>
      </c>
      <c r="T96" s="322"/>
      <c r="U96" s="351" t="s">
        <v>820</v>
      </c>
      <c r="V96" s="322"/>
      <c r="W96" s="322" t="s">
        <v>864</v>
      </c>
      <c r="X96" s="322" t="s">
        <v>2097</v>
      </c>
      <c r="Y96" s="322"/>
      <c r="Z96" s="322"/>
      <c r="AA96" s="322" t="s">
        <v>864</v>
      </c>
      <c r="AB96" s="322" t="s">
        <v>864</v>
      </c>
      <c r="AC96" s="320" t="s">
        <v>1725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2098</v>
      </c>
      <c r="E97" s="353"/>
      <c r="F97" s="352"/>
      <c r="G97" s="352"/>
      <c r="H97" s="316" t="s">
        <v>2099</v>
      </c>
      <c r="I97" s="316" t="s">
        <v>2100</v>
      </c>
      <c r="J97" s="316" t="s">
        <v>2101</v>
      </c>
      <c r="K97" s="316"/>
      <c r="L97" s="316" t="s">
        <v>2102</v>
      </c>
      <c r="M97" s="316"/>
      <c r="N97" s="316" t="s">
        <v>2102</v>
      </c>
      <c r="O97" s="316"/>
      <c r="P97" s="316"/>
      <c r="Q97" s="316"/>
      <c r="R97" s="316"/>
      <c r="S97" s="316" t="s">
        <v>893</v>
      </c>
      <c r="T97" s="316"/>
      <c r="U97" s="354" t="s">
        <v>893</v>
      </c>
      <c r="V97" s="316"/>
      <c r="W97" s="316"/>
      <c r="X97" s="316" t="s">
        <v>863</v>
      </c>
      <c r="Y97" s="316"/>
      <c r="Z97" s="316" t="s">
        <v>2103</v>
      </c>
      <c r="AA97" s="316" t="s">
        <v>864</v>
      </c>
      <c r="AB97" s="316" t="s">
        <v>864</v>
      </c>
      <c r="AC97" s="320" t="s">
        <v>1725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2104</v>
      </c>
      <c r="E98" s="344"/>
      <c r="F98" s="344"/>
      <c r="G98" s="344"/>
      <c r="H98" s="322" t="s">
        <v>2105</v>
      </c>
      <c r="I98" s="322" t="s">
        <v>2106</v>
      </c>
      <c r="J98" s="322"/>
      <c r="K98" s="322"/>
      <c r="L98" s="322" t="s">
        <v>2107</v>
      </c>
      <c r="M98" s="322"/>
      <c r="N98" s="322" t="s">
        <v>2107</v>
      </c>
      <c r="O98" s="322"/>
      <c r="P98" s="322"/>
      <c r="Q98" s="322"/>
      <c r="R98" s="322"/>
      <c r="S98" s="330" t="s">
        <v>823</v>
      </c>
      <c r="T98" s="340"/>
      <c r="U98" s="355" t="s">
        <v>823</v>
      </c>
      <c r="V98" s="322"/>
      <c r="W98" s="322"/>
      <c r="X98" s="322" t="s">
        <v>863</v>
      </c>
      <c r="Y98" s="322"/>
      <c r="Z98" s="322" t="s">
        <v>2108</v>
      </c>
      <c r="AA98" s="322" t="s">
        <v>864</v>
      </c>
      <c r="AB98" s="322" t="s">
        <v>864</v>
      </c>
      <c r="AC98" s="320" t="s">
        <v>1725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2109</v>
      </c>
      <c r="E99" s="341"/>
      <c r="F99" s="341"/>
      <c r="G99" s="341"/>
      <c r="H99" s="316" t="s">
        <v>2110</v>
      </c>
      <c r="I99" s="316" t="s">
        <v>2111</v>
      </c>
      <c r="J99" s="316"/>
      <c r="K99" s="316"/>
      <c r="L99" s="316" t="s">
        <v>2112</v>
      </c>
      <c r="M99" s="316"/>
      <c r="N99" s="316" t="s">
        <v>2112</v>
      </c>
      <c r="O99" s="316"/>
      <c r="P99" s="316"/>
      <c r="Q99" s="316"/>
      <c r="R99" s="316"/>
      <c r="S99" s="343" t="s">
        <v>823</v>
      </c>
      <c r="T99" s="316"/>
      <c r="U99" s="349" t="s">
        <v>823</v>
      </c>
      <c r="V99" s="316"/>
      <c r="W99" s="316"/>
      <c r="X99" s="316" t="s">
        <v>863</v>
      </c>
      <c r="Y99" s="316"/>
      <c r="Z99" s="316"/>
      <c r="AA99" s="316" t="s">
        <v>864</v>
      </c>
      <c r="AB99" s="316" t="s">
        <v>864</v>
      </c>
      <c r="AC99" s="320" t="s">
        <v>1725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2113</v>
      </c>
      <c r="D100" s="350"/>
      <c r="E100" s="350"/>
      <c r="F100" s="350"/>
      <c r="G100" s="350"/>
      <c r="H100" s="322" t="s">
        <v>2114</v>
      </c>
      <c r="I100" s="322" t="s">
        <v>2115</v>
      </c>
      <c r="J100" s="322" t="s">
        <v>2065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2116</v>
      </c>
      <c r="AA100" s="322" t="s">
        <v>864</v>
      </c>
      <c r="AB100" s="322" t="s">
        <v>864</v>
      </c>
      <c r="AC100" s="331" t="s">
        <v>1725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2040</v>
      </c>
      <c r="D101" s="353"/>
      <c r="E101" s="352"/>
      <c r="F101" s="352"/>
      <c r="G101" s="352"/>
      <c r="H101" s="316" t="s">
        <v>2117</v>
      </c>
      <c r="I101" s="316" t="s">
        <v>2118</v>
      </c>
      <c r="J101" s="316" t="s">
        <v>2043</v>
      </c>
      <c r="K101" s="316" t="s">
        <v>864</v>
      </c>
      <c r="L101" s="316" t="s">
        <v>1792</v>
      </c>
      <c r="M101" s="316"/>
      <c r="N101" s="316" t="s">
        <v>1792</v>
      </c>
      <c r="O101" s="316"/>
      <c r="P101" s="316"/>
      <c r="Q101" s="316"/>
      <c r="R101" s="316"/>
      <c r="S101" s="326" t="s">
        <v>817</v>
      </c>
      <c r="T101" s="316"/>
      <c r="U101" s="357" t="s">
        <v>817</v>
      </c>
      <c r="V101" s="316"/>
      <c r="W101" s="316"/>
      <c r="X101" s="316" t="s">
        <v>863</v>
      </c>
      <c r="Y101" s="316"/>
      <c r="Z101" s="316"/>
      <c r="AA101" s="316" t="s">
        <v>864</v>
      </c>
      <c r="AB101" s="316" t="s">
        <v>864</v>
      </c>
      <c r="AC101" s="320" t="s">
        <v>1725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2119</v>
      </c>
      <c r="D102" s="350"/>
      <c r="E102" s="350"/>
      <c r="F102" s="350"/>
      <c r="G102" s="350"/>
      <c r="H102" s="322" t="s">
        <v>2120</v>
      </c>
      <c r="I102" s="322" t="s">
        <v>2121</v>
      </c>
      <c r="J102" s="322" t="s">
        <v>2122</v>
      </c>
      <c r="K102" s="322" t="s">
        <v>864</v>
      </c>
      <c r="L102" s="322" t="s">
        <v>1801</v>
      </c>
      <c r="M102" s="322"/>
      <c r="N102" s="322" t="s">
        <v>1801</v>
      </c>
      <c r="O102" s="322"/>
      <c r="P102" s="322"/>
      <c r="Q102" s="322"/>
      <c r="R102" s="322"/>
      <c r="S102" s="332" t="s">
        <v>817</v>
      </c>
      <c r="T102" s="322"/>
      <c r="U102" s="356" t="s">
        <v>817</v>
      </c>
      <c r="V102" s="322"/>
      <c r="W102" s="322"/>
      <c r="X102" s="322" t="s">
        <v>863</v>
      </c>
      <c r="Y102" s="322"/>
      <c r="Z102" s="322"/>
      <c r="AA102" s="322" t="s">
        <v>864</v>
      </c>
      <c r="AB102" s="322" t="s">
        <v>864</v>
      </c>
      <c r="AC102" s="320" t="s">
        <v>1725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2123</v>
      </c>
      <c r="D103" s="352"/>
      <c r="E103" s="352"/>
      <c r="F103" s="352"/>
      <c r="G103" s="352"/>
      <c r="H103" s="316" t="s">
        <v>2124</v>
      </c>
      <c r="I103" s="316"/>
      <c r="J103" s="316"/>
      <c r="K103" s="316" t="s">
        <v>864</v>
      </c>
      <c r="L103" s="316" t="s">
        <v>1785</v>
      </c>
      <c r="M103" s="316"/>
      <c r="N103" s="316" t="s">
        <v>1785</v>
      </c>
      <c r="O103" s="316"/>
      <c r="P103" s="316"/>
      <c r="Q103" s="316"/>
      <c r="R103" s="316"/>
      <c r="S103" s="326" t="s">
        <v>817</v>
      </c>
      <c r="T103" s="348"/>
      <c r="U103" s="357" t="s">
        <v>817</v>
      </c>
      <c r="V103" s="316"/>
      <c r="W103" s="316"/>
      <c r="X103" s="316" t="s">
        <v>863</v>
      </c>
      <c r="Y103" s="316"/>
      <c r="Z103" s="316"/>
      <c r="AA103" s="316" t="s">
        <v>864</v>
      </c>
      <c r="AB103" s="316" t="s">
        <v>864</v>
      </c>
      <c r="AC103" s="320" t="s">
        <v>1725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2125</v>
      </c>
      <c r="D104" s="350"/>
      <c r="E104" s="350"/>
      <c r="F104" s="350"/>
      <c r="G104" s="350"/>
      <c r="H104" s="322" t="s">
        <v>2126</v>
      </c>
      <c r="I104" s="322" t="s">
        <v>2127</v>
      </c>
      <c r="J104" s="329"/>
      <c r="K104" s="322" t="s">
        <v>864</v>
      </c>
      <c r="L104" s="322" t="s">
        <v>2128</v>
      </c>
      <c r="M104" s="322"/>
      <c r="N104" s="322" t="s">
        <v>2128</v>
      </c>
      <c r="O104" s="322"/>
      <c r="P104" s="322"/>
      <c r="Q104" s="322"/>
      <c r="R104" s="322"/>
      <c r="S104" s="330" t="s">
        <v>823</v>
      </c>
      <c r="T104" s="322"/>
      <c r="U104" s="355" t="s">
        <v>823</v>
      </c>
      <c r="V104" s="322"/>
      <c r="W104" s="322" t="s">
        <v>864</v>
      </c>
      <c r="X104" s="322" t="s">
        <v>2129</v>
      </c>
      <c r="Y104" s="322"/>
      <c r="Z104" s="322"/>
      <c r="AA104" s="322" t="s">
        <v>864</v>
      </c>
      <c r="AB104" s="322" t="s">
        <v>864</v>
      </c>
      <c r="AC104" s="320" t="s">
        <v>1725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2130</v>
      </c>
      <c r="E105" s="353"/>
      <c r="F105" s="352"/>
      <c r="G105" s="352"/>
      <c r="H105" s="316" t="s">
        <v>2131</v>
      </c>
      <c r="I105" s="316" t="s">
        <v>2132</v>
      </c>
      <c r="J105" s="316" t="s">
        <v>2133</v>
      </c>
      <c r="K105" s="316" t="s">
        <v>864</v>
      </c>
      <c r="L105" s="316" t="s">
        <v>1926</v>
      </c>
      <c r="M105" s="316"/>
      <c r="N105" s="316" t="s">
        <v>1926</v>
      </c>
      <c r="O105" s="316"/>
      <c r="P105" s="316"/>
      <c r="Q105" s="316"/>
      <c r="R105" s="316"/>
      <c r="S105" s="326" t="s">
        <v>817</v>
      </c>
      <c r="T105" s="316"/>
      <c r="U105" s="357" t="s">
        <v>817</v>
      </c>
      <c r="V105" s="316"/>
      <c r="W105" s="316"/>
      <c r="X105" s="316" t="s">
        <v>879</v>
      </c>
      <c r="Y105" s="316"/>
      <c r="Z105" s="316"/>
      <c r="AA105" s="316" t="s">
        <v>864</v>
      </c>
      <c r="AB105" s="316" t="s">
        <v>864</v>
      </c>
      <c r="AC105" s="331" t="s">
        <v>1725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1852</v>
      </c>
      <c r="E106" s="350"/>
      <c r="F106" s="350"/>
      <c r="G106" s="350"/>
      <c r="H106" s="322" t="s">
        <v>2134</v>
      </c>
      <c r="I106" s="322" t="s">
        <v>2135</v>
      </c>
      <c r="J106" s="322" t="s">
        <v>2136</v>
      </c>
      <c r="K106" s="322" t="s">
        <v>864</v>
      </c>
      <c r="L106" s="322" t="s">
        <v>1813</v>
      </c>
      <c r="M106" s="322"/>
      <c r="N106" s="322" t="s">
        <v>1813</v>
      </c>
      <c r="O106" s="322"/>
      <c r="P106" s="322"/>
      <c r="Q106" s="322"/>
      <c r="R106" s="322"/>
      <c r="S106" s="324" t="s">
        <v>820</v>
      </c>
      <c r="T106" s="322"/>
      <c r="U106" s="351" t="s">
        <v>820</v>
      </c>
      <c r="V106" s="322"/>
      <c r="W106" s="322"/>
      <c r="X106" s="322" t="s">
        <v>863</v>
      </c>
      <c r="Y106" s="322"/>
      <c r="Z106" s="322" t="s">
        <v>2137</v>
      </c>
      <c r="AA106" s="322" t="s">
        <v>864</v>
      </c>
      <c r="AB106" s="322" t="s">
        <v>864</v>
      </c>
      <c r="AC106" s="320" t="s">
        <v>1725</v>
      </c>
      <c r="AD106" s="322"/>
      <c r="AE106" s="322"/>
      <c r="AF106" s="322"/>
      <c r="AG106" s="322"/>
      <c r="AH106" s="322">
        <v>1</v>
      </c>
      <c r="AI106" s="324" t="s">
        <v>820</v>
      </c>
      <c r="AJ106" s="511" t="s">
        <v>2138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1806</v>
      </c>
      <c r="E107" s="352"/>
      <c r="F107" s="352"/>
      <c r="G107" s="352"/>
      <c r="H107" s="316" t="s">
        <v>2139</v>
      </c>
      <c r="I107" s="316"/>
      <c r="J107" s="316" t="s">
        <v>2140</v>
      </c>
      <c r="K107" s="316" t="s">
        <v>864</v>
      </c>
      <c r="L107" s="316" t="s">
        <v>1785</v>
      </c>
      <c r="M107" s="316"/>
      <c r="N107" s="316" t="s">
        <v>1785</v>
      </c>
      <c r="O107" s="316"/>
      <c r="P107" s="316"/>
      <c r="Q107" s="316"/>
      <c r="R107" s="316"/>
      <c r="S107" s="326" t="s">
        <v>817</v>
      </c>
      <c r="T107" s="316"/>
      <c r="U107" s="357" t="s">
        <v>817</v>
      </c>
      <c r="V107" s="316"/>
      <c r="W107" s="316"/>
      <c r="X107" s="316" t="s">
        <v>863</v>
      </c>
      <c r="Y107" s="316"/>
      <c r="Z107" s="316"/>
      <c r="AA107" s="316" t="s">
        <v>864</v>
      </c>
      <c r="AB107" s="316" t="s">
        <v>864</v>
      </c>
      <c r="AC107" s="320" t="s">
        <v>1725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2141</v>
      </c>
      <c r="E108" s="350"/>
      <c r="F108" s="350"/>
      <c r="G108" s="350"/>
      <c r="H108" s="322" t="s">
        <v>2142</v>
      </c>
      <c r="I108" s="322" t="s">
        <v>2143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2144</v>
      </c>
      <c r="E109" s="353" t="s">
        <v>2081</v>
      </c>
      <c r="F109" s="352"/>
      <c r="G109" s="352"/>
      <c r="H109" s="316" t="s">
        <v>2145</v>
      </c>
      <c r="I109" s="316" t="s">
        <v>2146</v>
      </c>
      <c r="J109" s="337"/>
      <c r="K109" s="316" t="s">
        <v>864</v>
      </c>
      <c r="L109" s="316" t="s">
        <v>1981</v>
      </c>
      <c r="M109" s="316"/>
      <c r="N109" s="316" t="s">
        <v>1981</v>
      </c>
      <c r="O109" s="316"/>
      <c r="P109" s="316"/>
      <c r="Q109" s="316"/>
      <c r="R109" s="316"/>
      <c r="S109" s="343" t="s">
        <v>823</v>
      </c>
      <c r="T109" s="316"/>
      <c r="U109" s="349" t="s">
        <v>823</v>
      </c>
      <c r="V109" s="316"/>
      <c r="W109" s="316" t="s">
        <v>864</v>
      </c>
      <c r="X109" s="316" t="s">
        <v>1982</v>
      </c>
      <c r="Y109" s="316"/>
      <c r="Z109" s="316"/>
      <c r="AA109" s="316" t="s">
        <v>864</v>
      </c>
      <c r="AB109" s="316" t="s">
        <v>864</v>
      </c>
      <c r="AC109" s="320" t="s">
        <v>1725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2147</v>
      </c>
      <c r="D110" s="344"/>
      <c r="E110" s="344"/>
      <c r="F110" s="344"/>
      <c r="G110" s="344"/>
      <c r="H110" s="322" t="s">
        <v>2148</v>
      </c>
      <c r="I110" s="322" t="s">
        <v>2149</v>
      </c>
      <c r="J110" s="322">
        <v>1</v>
      </c>
      <c r="K110" s="322"/>
      <c r="L110" s="322" t="s">
        <v>2150</v>
      </c>
      <c r="M110" s="322"/>
      <c r="N110" s="322" t="s">
        <v>2150</v>
      </c>
      <c r="O110" s="322"/>
      <c r="P110" s="322"/>
      <c r="Q110" s="322"/>
      <c r="R110" s="322"/>
      <c r="S110" s="332" t="s">
        <v>817</v>
      </c>
      <c r="T110" s="322"/>
      <c r="U110" s="356" t="s">
        <v>817</v>
      </c>
      <c r="V110" s="322"/>
      <c r="W110" s="322"/>
      <c r="X110" s="322" t="s">
        <v>1092</v>
      </c>
      <c r="Y110" s="322"/>
      <c r="Z110" s="322"/>
      <c r="AA110" s="322" t="s">
        <v>864</v>
      </c>
      <c r="AB110" s="322" t="s">
        <v>864</v>
      </c>
      <c r="AC110" s="331" t="s">
        <v>1725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2151</v>
      </c>
      <c r="D111" s="345"/>
      <c r="E111" s="341"/>
      <c r="F111" s="341"/>
      <c r="G111" s="341"/>
      <c r="H111" s="316" t="s">
        <v>2152</v>
      </c>
      <c r="I111" s="316" t="s">
        <v>2153</v>
      </c>
      <c r="J111" s="316"/>
      <c r="K111" s="316"/>
      <c r="L111" s="316" t="s">
        <v>2154</v>
      </c>
      <c r="M111" s="316"/>
      <c r="N111" s="316" t="s">
        <v>2154</v>
      </c>
      <c r="O111" s="316"/>
      <c r="P111" s="316"/>
      <c r="Q111" s="316"/>
      <c r="R111" s="316"/>
      <c r="S111" s="326" t="s">
        <v>817</v>
      </c>
      <c r="T111" s="316"/>
      <c r="U111" s="357" t="s">
        <v>817</v>
      </c>
      <c r="V111" s="316"/>
      <c r="W111" s="316"/>
      <c r="X111" s="316" t="s">
        <v>863</v>
      </c>
      <c r="Y111" s="316"/>
      <c r="Z111" s="316" t="s">
        <v>2155</v>
      </c>
      <c r="AA111" s="316" t="s">
        <v>864</v>
      </c>
      <c r="AB111" s="316" t="s">
        <v>864</v>
      </c>
      <c r="AC111" s="320" t="s">
        <v>1725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2156</v>
      </c>
      <c r="D112" s="350"/>
      <c r="E112" s="350"/>
      <c r="F112" s="350"/>
      <c r="G112" s="350"/>
      <c r="H112" s="322" t="s">
        <v>2157</v>
      </c>
      <c r="I112" s="322" t="s">
        <v>2158</v>
      </c>
      <c r="J112" s="322" t="s">
        <v>2159</v>
      </c>
      <c r="K112" s="322" t="s">
        <v>864</v>
      </c>
      <c r="L112" s="322" t="s">
        <v>1895</v>
      </c>
      <c r="M112" s="322"/>
      <c r="N112" s="322" t="s">
        <v>1895</v>
      </c>
      <c r="O112" s="322"/>
      <c r="P112" s="322"/>
      <c r="Q112" s="322"/>
      <c r="R112" s="322"/>
      <c r="S112" s="332" t="s">
        <v>817</v>
      </c>
      <c r="T112" s="322"/>
      <c r="U112" s="356" t="s">
        <v>817</v>
      </c>
      <c r="V112" s="322"/>
      <c r="W112" s="322"/>
      <c r="X112" s="322" t="s">
        <v>863</v>
      </c>
      <c r="Y112" s="322"/>
      <c r="Z112" s="322" t="s">
        <v>2160</v>
      </c>
      <c r="AA112" s="322" t="s">
        <v>864</v>
      </c>
      <c r="AB112" s="322" t="s">
        <v>864</v>
      </c>
      <c r="AC112" s="320" t="s">
        <v>1725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2161</v>
      </c>
      <c r="D113" s="341"/>
      <c r="E113" s="341"/>
      <c r="F113" s="341"/>
      <c r="G113" s="341"/>
      <c r="H113" s="316" t="s">
        <v>2162</v>
      </c>
      <c r="I113" s="316" t="s">
        <v>2163</v>
      </c>
      <c r="J113" s="316" t="s">
        <v>1282</v>
      </c>
      <c r="K113" s="316"/>
      <c r="L113" s="316" t="s">
        <v>2164</v>
      </c>
      <c r="M113" s="316"/>
      <c r="N113" s="316" t="s">
        <v>2164</v>
      </c>
      <c r="O113" s="316"/>
      <c r="P113" s="316"/>
      <c r="Q113" s="316"/>
      <c r="R113" s="316"/>
      <c r="S113" s="326" t="s">
        <v>817</v>
      </c>
      <c r="T113" s="348"/>
      <c r="U113" s="357" t="s">
        <v>817</v>
      </c>
      <c r="V113" s="316"/>
      <c r="W113" s="316"/>
      <c r="X113" s="316" t="s">
        <v>863</v>
      </c>
      <c r="Y113" s="316"/>
      <c r="Z113" s="316"/>
      <c r="AA113" s="316" t="s">
        <v>864</v>
      </c>
      <c r="AB113" s="316" t="s">
        <v>864</v>
      </c>
      <c r="AC113" s="320" t="s">
        <v>1725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2165</v>
      </c>
      <c r="D114" s="346"/>
      <c r="E114" s="346"/>
      <c r="F114" s="346"/>
      <c r="G114" s="346"/>
      <c r="H114" s="322" t="s">
        <v>2166</v>
      </c>
      <c r="I114" s="322" t="s">
        <v>2167</v>
      </c>
      <c r="J114" s="329"/>
      <c r="K114" s="322" t="s">
        <v>864</v>
      </c>
      <c r="L114" s="322" t="s">
        <v>2168</v>
      </c>
      <c r="M114" s="322"/>
      <c r="N114" s="322" t="s">
        <v>2168</v>
      </c>
      <c r="O114" s="322"/>
      <c r="P114" s="322"/>
      <c r="Q114" s="322"/>
      <c r="R114" s="322"/>
      <c r="S114" s="330" t="s">
        <v>823</v>
      </c>
      <c r="T114" s="322"/>
      <c r="U114" s="355" t="s">
        <v>823</v>
      </c>
      <c r="V114" s="322"/>
      <c r="W114" s="322" t="s">
        <v>864</v>
      </c>
      <c r="X114" s="322" t="s">
        <v>1264</v>
      </c>
      <c r="Y114" s="322"/>
      <c r="Z114" s="322"/>
      <c r="AA114" s="322" t="s">
        <v>864</v>
      </c>
      <c r="AB114" s="322" t="s">
        <v>864</v>
      </c>
      <c r="AC114" s="320" t="s">
        <v>1725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1666</v>
      </c>
      <c r="E115" s="341"/>
      <c r="F115" s="341"/>
      <c r="G115" s="341"/>
      <c r="H115" s="316" t="s">
        <v>2169</v>
      </c>
      <c r="I115" s="316" t="s">
        <v>2170</v>
      </c>
      <c r="J115" s="316" t="s">
        <v>1268</v>
      </c>
      <c r="K115" s="316" t="s">
        <v>864</v>
      </c>
      <c r="L115" s="316" t="s">
        <v>1813</v>
      </c>
      <c r="M115" s="316"/>
      <c r="N115" s="316" t="s">
        <v>1813</v>
      </c>
      <c r="O115" s="316"/>
      <c r="P115" s="316"/>
      <c r="Q115" s="316"/>
      <c r="R115" s="316"/>
      <c r="S115" s="319" t="s">
        <v>820</v>
      </c>
      <c r="T115" s="316"/>
      <c r="U115" s="358" t="s">
        <v>820</v>
      </c>
      <c r="V115" s="316"/>
      <c r="W115" s="316"/>
      <c r="X115" s="316" t="s">
        <v>863</v>
      </c>
      <c r="Y115" s="316"/>
      <c r="Z115" s="316" t="s">
        <v>1269</v>
      </c>
      <c r="AA115" s="316" t="s">
        <v>864</v>
      </c>
      <c r="AB115" s="316" t="s">
        <v>864</v>
      </c>
      <c r="AC115" s="331" t="s">
        <v>1725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2171</v>
      </c>
      <c r="E116" s="344"/>
      <c r="F116" s="344"/>
      <c r="G116" s="344"/>
      <c r="H116" s="322" t="s">
        <v>2172</v>
      </c>
      <c r="I116" s="322" t="s">
        <v>2173</v>
      </c>
      <c r="J116" s="375">
        <v>606070707</v>
      </c>
      <c r="K116" s="322" t="s">
        <v>864</v>
      </c>
      <c r="L116" s="322" t="s">
        <v>2174</v>
      </c>
      <c r="M116" s="322"/>
      <c r="N116" s="322" t="s">
        <v>2174</v>
      </c>
      <c r="O116" s="322"/>
      <c r="P116" s="322"/>
      <c r="Q116" s="322"/>
      <c r="R116" s="322"/>
      <c r="S116" s="324" t="s">
        <v>820</v>
      </c>
      <c r="T116" s="322"/>
      <c r="U116" s="351" t="s">
        <v>820</v>
      </c>
      <c r="V116" s="322"/>
      <c r="W116" s="322"/>
      <c r="X116" s="322" t="s">
        <v>863</v>
      </c>
      <c r="Y116" s="322"/>
      <c r="Z116" s="322"/>
      <c r="AA116" s="322" t="s">
        <v>864</v>
      </c>
      <c r="AB116" s="322" t="s">
        <v>864</v>
      </c>
      <c r="AC116" s="320" t="s">
        <v>1725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15" activePane="bottomRight" state="frozen"/>
      <selection pane="topRight" activeCell="H1" sqref="H1"/>
      <selection pane="bottomLeft" activeCell="A9" sqref="A9"/>
      <selection pane="bottomRight" activeCell="D95" sqref="D95"/>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7.83203125" style="159" hidden="1" customWidth="1"/>
    <col min="11" max="11" width="12.1640625" style="96" customWidth="1"/>
    <col min="12" max="12" width="6" style="173" customWidth="1"/>
    <col min="13" max="13" width="10.1640625" style="277" customWidth="1"/>
    <col min="14" max="14" width="12.6640625" style="277" customWidth="1"/>
    <col min="15" max="15" width="28.1640625" style="96" customWidth="1"/>
    <col min="16" max="16" width="8.83203125" style="96" customWidth="1"/>
    <col min="17" max="17" width="9.5" style="96" hidden="1" customWidth="1"/>
    <col min="18" max="18" width="10.6640625" customWidth="1"/>
    <col min="19" max="19" width="4"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2175</v>
      </c>
      <c r="C1" s="130"/>
      <c r="F1" s="157"/>
      <c r="G1" s="128"/>
      <c r="H1" s="824"/>
      <c r="I1" s="824"/>
      <c r="X1" s="128"/>
      <c r="ALR1"/>
    </row>
    <row r="2" spans="1:1006" ht="13.5" customHeight="1">
      <c r="C2" s="141"/>
      <c r="D2" s="284"/>
      <c r="E2" s="157"/>
      <c r="F2" s="157"/>
      <c r="G2" s="128"/>
      <c r="H2" s="824"/>
      <c r="I2" s="824"/>
      <c r="X2" s="128"/>
      <c r="ALR2"/>
    </row>
    <row r="3" spans="1:1006" ht="13.5" customHeight="1">
      <c r="A3" s="128" t="s">
        <v>851</v>
      </c>
      <c r="B3" s="128" t="s">
        <v>2176</v>
      </c>
      <c r="C3" s="142"/>
      <c r="E3" s="157"/>
      <c r="G3" s="128"/>
      <c r="X3" s="128"/>
      <c r="ALR3"/>
    </row>
    <row r="4" spans="1:1006" ht="13.5" customHeight="1">
      <c r="C4" s="128" t="s">
        <v>2177</v>
      </c>
      <c r="G4" s="137"/>
      <c r="X4" s="128"/>
      <c r="ALR4"/>
    </row>
    <row r="5" spans="1:1006" s="149" customFormat="1" ht="13.5" customHeight="1">
      <c r="A5" s="128"/>
      <c r="B5" s="128" t="s">
        <v>2178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2179</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2180</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2181</v>
      </c>
      <c r="C10" s="708"/>
      <c r="D10" s="709"/>
      <c r="E10" s="709"/>
      <c r="F10" s="709"/>
      <c r="G10" s="709"/>
      <c r="H10" s="385" t="s">
        <v>2182</v>
      </c>
      <c r="I10" s="710" t="s">
        <v>2183</v>
      </c>
      <c r="J10" s="711"/>
      <c r="K10" s="712" t="s">
        <v>2184</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2062</v>
      </c>
      <c r="C11" s="240"/>
      <c r="D11" s="241"/>
      <c r="E11" s="241"/>
      <c r="F11" s="241"/>
      <c r="G11" s="241"/>
      <c r="H11" s="728" t="s">
        <v>2185</v>
      </c>
      <c r="I11" s="729"/>
      <c r="J11" s="729"/>
      <c r="K11" s="729" t="s">
        <v>2186</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2187</v>
      </c>
      <c r="D12" s="241"/>
      <c r="E12" s="241"/>
      <c r="F12" s="241"/>
      <c r="G12" s="241"/>
      <c r="H12" s="728" t="s">
        <v>2188</v>
      </c>
      <c r="I12" s="729"/>
      <c r="J12" s="729"/>
      <c r="K12" s="729" t="s">
        <v>2189</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2190</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2191</v>
      </c>
      <c r="D14" s="219"/>
      <c r="E14" s="219"/>
      <c r="F14" s="219"/>
      <c r="G14" s="219"/>
      <c r="H14" s="263" t="s">
        <v>2192</v>
      </c>
      <c r="I14" s="264" t="s">
        <v>2193</v>
      </c>
      <c r="J14" s="264"/>
      <c r="K14" s="264" t="s">
        <v>2194</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2195</v>
      </c>
      <c r="D15" s="241"/>
      <c r="E15" s="241"/>
      <c r="F15" s="241"/>
      <c r="G15" s="241"/>
      <c r="H15" s="728" t="s">
        <v>2196</v>
      </c>
      <c r="I15" s="316" t="s">
        <v>2197</v>
      </c>
      <c r="J15" s="745"/>
      <c r="K15" s="729" t="s">
        <v>2198</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2199</v>
      </c>
      <c r="D16" s="219"/>
      <c r="E16" s="219"/>
      <c r="F16" s="219"/>
      <c r="G16" s="219"/>
      <c r="H16" s="263" t="s">
        <v>2200</v>
      </c>
      <c r="I16" s="219" t="s">
        <v>2201</v>
      </c>
      <c r="J16" s="264"/>
      <c r="K16" s="264" t="s">
        <v>2202</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2203</v>
      </c>
      <c r="D17" s="219"/>
      <c r="E17" s="219"/>
      <c r="F17" s="219"/>
      <c r="G17" s="219"/>
      <c r="H17" s="263" t="s">
        <v>2204</v>
      </c>
      <c r="I17" s="264" t="s">
        <v>1341</v>
      </c>
      <c r="J17" s="264"/>
      <c r="K17" s="264" t="s">
        <v>2205</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2206</v>
      </c>
      <c r="D18" s="241"/>
      <c r="E18" s="241"/>
      <c r="F18" s="241"/>
      <c r="G18" s="241"/>
      <c r="H18" s="728" t="s">
        <v>2207</v>
      </c>
      <c r="I18" s="729" t="s">
        <v>2208</v>
      </c>
      <c r="J18" s="729"/>
      <c r="K18" s="729" t="s">
        <v>2209</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1699</v>
      </c>
      <c r="D19" s="241"/>
      <c r="E19" s="241"/>
      <c r="F19" s="241"/>
      <c r="G19" s="241"/>
      <c r="H19" s="728" t="s">
        <v>2210</v>
      </c>
      <c r="I19" s="720" t="s">
        <v>2211</v>
      </c>
      <c r="J19" s="729"/>
      <c r="K19" s="729" t="s">
        <v>1707</v>
      </c>
      <c r="L19" s="728" t="s">
        <v>820</v>
      </c>
      <c r="M19" s="730"/>
      <c r="N19" s="728" t="s">
        <v>863</v>
      </c>
      <c r="O19" s="731" t="s">
        <v>864</v>
      </c>
      <c r="P19" s="728" t="s">
        <v>1703</v>
      </c>
      <c r="Q19" s="732"/>
      <c r="R19" s="732" t="s">
        <v>864</v>
      </c>
      <c r="S19" s="232"/>
      <c r="T19" s="733" t="s">
        <v>2212</v>
      </c>
      <c r="U19" s="728"/>
      <c r="V19" s="734"/>
      <c r="W19" s="728"/>
      <c r="X19" s="731"/>
    </row>
    <row r="20" spans="1:24" s="224" customFormat="1" ht="13.5" customHeight="1">
      <c r="A20" s="225">
        <v>11</v>
      </c>
      <c r="B20" s="217"/>
      <c r="C20" s="719" t="s">
        <v>1704</v>
      </c>
      <c r="D20" s="241"/>
      <c r="E20" s="241"/>
      <c r="F20" s="241"/>
      <c r="G20" s="241"/>
      <c r="H20" s="728" t="s">
        <v>2213</v>
      </c>
      <c r="I20" s="729" t="s">
        <v>2214</v>
      </c>
      <c r="J20" s="225"/>
      <c r="K20" s="729" t="s">
        <v>2215</v>
      </c>
      <c r="L20" s="728" t="s">
        <v>817</v>
      </c>
      <c r="M20" s="730"/>
      <c r="N20" s="728" t="s">
        <v>863</v>
      </c>
      <c r="O20" s="731" t="s">
        <v>864</v>
      </c>
      <c r="P20" s="728" t="s">
        <v>1708</v>
      </c>
      <c r="Q20" s="732"/>
      <c r="R20" s="732" t="s">
        <v>864</v>
      </c>
      <c r="S20" s="232"/>
      <c r="T20" s="733" t="s">
        <v>2216</v>
      </c>
      <c r="U20" s="728" t="s">
        <v>2217</v>
      </c>
      <c r="V20" s="734"/>
      <c r="W20" s="728"/>
      <c r="X20" s="731"/>
    </row>
    <row r="21" spans="1:24" s="224" customFormat="1" ht="13.5" customHeight="1">
      <c r="A21" s="225">
        <v>12</v>
      </c>
      <c r="B21" s="217"/>
      <c r="C21" s="727" t="s">
        <v>2218</v>
      </c>
      <c r="D21" s="241"/>
      <c r="E21" s="241"/>
      <c r="F21" s="241"/>
      <c r="G21" s="241"/>
      <c r="H21" s="728" t="s">
        <v>2219</v>
      </c>
      <c r="I21" s="729"/>
      <c r="J21" s="729"/>
      <c r="K21" s="729" t="s">
        <v>2220</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2221</v>
      </c>
      <c r="I22" s="729" t="s">
        <v>2222</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2223</v>
      </c>
      <c r="D23" s="241"/>
      <c r="E23" s="241"/>
      <c r="F23" s="241"/>
      <c r="G23" s="241"/>
      <c r="H23" s="728"/>
      <c r="I23" s="729"/>
      <c r="J23" s="729"/>
      <c r="K23" s="729" t="s">
        <v>2224</v>
      </c>
      <c r="L23" s="728" t="s">
        <v>817</v>
      </c>
      <c r="M23" s="730"/>
      <c r="N23" s="728" t="s">
        <v>863</v>
      </c>
      <c r="O23" s="731"/>
      <c r="P23" s="728"/>
      <c r="Q23" s="732"/>
      <c r="R23" s="732"/>
      <c r="S23" s="232"/>
      <c r="T23" s="733" t="s">
        <v>2225</v>
      </c>
      <c r="U23" s="728"/>
      <c r="V23" s="734"/>
      <c r="W23" s="728"/>
      <c r="X23" s="731"/>
    </row>
    <row r="24" spans="1:24" s="224" customFormat="1" ht="13.5" customHeight="1">
      <c r="A24" s="225">
        <v>15</v>
      </c>
      <c r="B24" s="217"/>
      <c r="C24" s="241" t="s">
        <v>2226</v>
      </c>
      <c r="D24" s="241"/>
      <c r="E24" s="241"/>
      <c r="F24" s="241"/>
      <c r="G24" s="241"/>
      <c r="H24" s="728" t="s">
        <v>2227</v>
      </c>
      <c r="I24" s="729">
        <v>44109</v>
      </c>
      <c r="J24" s="729"/>
      <c r="K24" s="264" t="s">
        <v>2228</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2229</v>
      </c>
      <c r="D25" s="241"/>
      <c r="E25" s="241"/>
      <c r="F25" s="241"/>
      <c r="G25" s="241"/>
      <c r="H25" s="728" t="s">
        <v>2229</v>
      </c>
      <c r="I25" s="729"/>
      <c r="J25" s="729"/>
      <c r="K25" s="264" t="s">
        <v>2230</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2231</v>
      </c>
      <c r="D26" s="241"/>
      <c r="E26" s="241"/>
      <c r="F26" s="241"/>
      <c r="G26" s="241"/>
      <c r="H26" s="728" t="s">
        <v>2231</v>
      </c>
      <c r="I26" s="729"/>
      <c r="J26" s="729"/>
      <c r="K26" s="264" t="s">
        <v>2232</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2233</v>
      </c>
      <c r="D27" s="241"/>
      <c r="E27" s="241"/>
      <c r="F27" s="241"/>
      <c r="G27" s="241"/>
      <c r="H27" s="728" t="s">
        <v>2234</v>
      </c>
      <c r="I27" s="729"/>
      <c r="J27" s="729"/>
      <c r="K27" s="264" t="s">
        <v>2235</v>
      </c>
      <c r="L27" s="263" t="s">
        <v>817</v>
      </c>
      <c r="M27" s="265" t="s">
        <v>864</v>
      </c>
      <c r="N27" s="726" t="s">
        <v>2235</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2236</v>
      </c>
      <c r="I28" s="729"/>
      <c r="J28" s="729"/>
      <c r="K28" s="264" t="s">
        <v>1575</v>
      </c>
      <c r="L28" s="263" t="s">
        <v>817</v>
      </c>
      <c r="M28" s="265"/>
      <c r="N28" s="263" t="s">
        <v>863</v>
      </c>
      <c r="O28" s="731" t="s">
        <v>864</v>
      </c>
      <c r="P28" s="728" t="s">
        <v>1712</v>
      </c>
      <c r="Q28" s="732"/>
      <c r="R28" s="732" t="s">
        <v>864</v>
      </c>
      <c r="S28" s="232"/>
      <c r="T28" s="733" t="s">
        <v>2237</v>
      </c>
      <c r="U28" s="728" t="s">
        <v>2238</v>
      </c>
      <c r="V28" s="734"/>
      <c r="W28" s="728"/>
      <c r="X28" s="731"/>
    </row>
    <row r="29" spans="1:24" s="224" customFormat="1" ht="13.5" customHeight="1">
      <c r="A29" s="225">
        <v>20</v>
      </c>
      <c r="B29" s="217"/>
      <c r="C29" s="241"/>
      <c r="D29" s="241" t="s">
        <v>1104</v>
      </c>
      <c r="E29" s="241"/>
      <c r="F29" s="241"/>
      <c r="G29" s="241"/>
      <c r="H29" s="728" t="s">
        <v>2239</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2240</v>
      </c>
      <c r="D30" s="218"/>
      <c r="E30" s="218"/>
      <c r="F30" s="218"/>
      <c r="G30" s="218"/>
      <c r="H30" s="255"/>
      <c r="I30" s="497"/>
      <c r="J30" s="497"/>
      <c r="K30" s="264" t="s">
        <v>2241</v>
      </c>
      <c r="L30" s="263" t="s">
        <v>823</v>
      </c>
      <c r="M30" s="265" t="s">
        <v>864</v>
      </c>
      <c r="N30" s="726" t="s">
        <v>2241</v>
      </c>
      <c r="O30" s="373"/>
      <c r="P30" s="255"/>
      <c r="Q30" s="374"/>
      <c r="R30" s="374" t="s">
        <v>864</v>
      </c>
      <c r="S30" s="500"/>
      <c r="T30" s="379"/>
      <c r="U30" s="255"/>
      <c r="V30" s="245"/>
      <c r="W30" s="255"/>
      <c r="X30" s="373"/>
    </row>
    <row r="31" spans="1:24" s="224" customFormat="1" ht="13.5" customHeight="1">
      <c r="A31" s="225">
        <v>22</v>
      </c>
      <c r="B31" s="217"/>
      <c r="C31" s="727"/>
      <c r="D31" s="241" t="s">
        <v>2242</v>
      </c>
      <c r="E31" s="241"/>
      <c r="F31" s="241"/>
      <c r="G31" s="241"/>
      <c r="H31" s="728"/>
      <c r="I31" s="729"/>
      <c r="J31" s="729"/>
      <c r="K31" s="264" t="s">
        <v>2189</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2243</v>
      </c>
      <c r="E32" s="241"/>
      <c r="F32" s="241"/>
      <c r="G32" s="241"/>
      <c r="H32" s="728" t="s">
        <v>2244</v>
      </c>
      <c r="I32" s="729"/>
      <c r="J32" s="729"/>
      <c r="K32" s="264" t="s">
        <v>888</v>
      </c>
      <c r="L32" s="263" t="s">
        <v>817</v>
      </c>
      <c r="M32" s="265"/>
      <c r="N32" s="263" t="s">
        <v>863</v>
      </c>
      <c r="O32" s="731" t="s">
        <v>864</v>
      </c>
      <c r="P32" s="728" t="s">
        <v>2245</v>
      </c>
      <c r="Q32" s="732"/>
      <c r="R32" s="732" t="s">
        <v>864</v>
      </c>
      <c r="S32" s="232"/>
      <c r="T32" s="733" t="s">
        <v>2246</v>
      </c>
      <c r="U32" s="728"/>
      <c r="V32" s="734"/>
      <c r="W32" s="728"/>
      <c r="X32" s="731"/>
    </row>
    <row r="33" spans="1:32" s="224" customFormat="1" ht="13.5" customHeight="1">
      <c r="A33" s="225">
        <v>24</v>
      </c>
      <c r="B33" s="217"/>
      <c r="C33" s="727"/>
      <c r="D33" s="719" t="s">
        <v>2247</v>
      </c>
      <c r="E33" s="241"/>
      <c r="F33" s="241"/>
      <c r="G33" s="241"/>
      <c r="H33" s="728" t="s">
        <v>2248</v>
      </c>
      <c r="I33" s="729"/>
      <c r="J33" s="729"/>
      <c r="K33" s="264" t="s">
        <v>2249</v>
      </c>
      <c r="L33" s="263" t="s">
        <v>817</v>
      </c>
      <c r="M33" s="265"/>
      <c r="N33" s="263" t="s">
        <v>863</v>
      </c>
      <c r="O33" s="731" t="s">
        <v>864</v>
      </c>
      <c r="P33" s="728" t="s">
        <v>2250</v>
      </c>
      <c r="Q33" s="732"/>
      <c r="R33" s="732" t="s">
        <v>864</v>
      </c>
      <c r="S33" s="232"/>
      <c r="T33" s="733"/>
      <c r="U33" s="728"/>
      <c r="V33" s="734"/>
      <c r="W33" s="728"/>
      <c r="X33" s="731"/>
    </row>
    <row r="34" spans="1:32" s="249" customFormat="1" ht="13.5" customHeight="1">
      <c r="A34" s="225">
        <v>25</v>
      </c>
      <c r="B34" s="218"/>
      <c r="C34" s="727" t="s">
        <v>2251</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1653</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2252</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2253</v>
      </c>
      <c r="E42" s="241"/>
      <c r="F42" s="241"/>
      <c r="G42" s="241"/>
      <c r="H42" s="728" t="s">
        <v>2254</v>
      </c>
      <c r="I42" s="729" t="s">
        <v>1268</v>
      </c>
      <c r="J42" s="729"/>
      <c r="K42" s="729" t="s">
        <v>970</v>
      </c>
      <c r="L42" s="728" t="s">
        <v>817</v>
      </c>
      <c r="M42" s="730"/>
      <c r="N42" s="728" t="s">
        <v>863</v>
      </c>
      <c r="O42" s="731" t="s">
        <v>864</v>
      </c>
      <c r="P42" s="728" t="s">
        <v>1667</v>
      </c>
      <c r="Q42" s="732"/>
      <c r="R42" s="732" t="s">
        <v>864</v>
      </c>
      <c r="S42" s="232"/>
      <c r="T42" s="733"/>
      <c r="U42" s="728"/>
      <c r="V42" s="734"/>
      <c r="W42" s="728"/>
      <c r="X42" s="731"/>
    </row>
    <row r="43" spans="1:32" s="224" customFormat="1" ht="13.5" customHeight="1">
      <c r="A43" s="225">
        <v>34</v>
      </c>
      <c r="B43" s="217"/>
      <c r="D43" s="224" t="s">
        <v>1668</v>
      </c>
      <c r="F43" s="225"/>
      <c r="G43" s="241"/>
      <c r="H43" s="728" t="s">
        <v>2255</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2256</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2257</v>
      </c>
      <c r="D45" s="241"/>
      <c r="E45" s="241"/>
      <c r="F45" s="241"/>
      <c r="G45" s="217"/>
      <c r="H45" s="263" t="s">
        <v>2258</v>
      </c>
      <c r="I45" s="729"/>
      <c r="J45" s="729"/>
      <c r="K45" s="263" t="s">
        <v>2259</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2260</v>
      </c>
      <c r="E47" s="241"/>
      <c r="F47" s="241"/>
      <c r="G47" s="241"/>
      <c r="H47" s="728"/>
      <c r="I47" s="269" t="s">
        <v>2261</v>
      </c>
      <c r="J47" s="269"/>
      <c r="K47" s="729" t="s">
        <v>970</v>
      </c>
      <c r="L47" s="728" t="s">
        <v>817</v>
      </c>
      <c r="M47" s="730"/>
      <c r="N47" s="728" t="s">
        <v>863</v>
      </c>
      <c r="O47" s="268" t="s">
        <v>864</v>
      </c>
      <c r="P47" s="263" t="s">
        <v>1721</v>
      </c>
      <c r="Q47" s="732"/>
      <c r="R47" s="731"/>
      <c r="S47" s="232"/>
      <c r="T47" s="733" t="s">
        <v>2262</v>
      </c>
      <c r="U47" s="728" t="s">
        <v>2263</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1639</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1640</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1648</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1649</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1650</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1651</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1652</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1653</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1657</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1658</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1659</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2264</v>
      </c>
      <c r="E90" s="241"/>
      <c r="F90" s="241"/>
      <c r="G90" s="217"/>
      <c r="H90" s="263" t="s">
        <v>2265</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4" type="noConversion"/>
  <conditionalFormatting sqref="A15 C15:G15">
    <cfRule type="expression" dxfId="419" priority="5">
      <formula>#REF!=1</formula>
    </cfRule>
    <cfRule type="expression" dxfId="418" priority="7">
      <formula>AND(NOT(ISBLANK($R15)),ISBLANK(#REF!),ISBLANK($X15))</formula>
    </cfRule>
    <cfRule type="expression" dxfId="417" priority="6">
      <formula>AND($X15=1,#REF!=1)</formula>
    </cfRule>
    <cfRule type="expression" dxfId="416" priority="8">
      <formula>OR($X15="X",#REF!="X")</formula>
    </cfRule>
  </conditionalFormatting>
  <conditionalFormatting sqref="A92:F93 A96 C96:F96 A97:F98 A145:F914">
    <cfRule type="expression" dxfId="415" priority="186">
      <formula>$V92=1</formula>
    </cfRule>
    <cfRule type="expression" dxfId="414" priority="185">
      <formula>$W92=1</formula>
    </cfRule>
    <cfRule type="expression" dxfId="413" priority="184">
      <formula>AND($W92=1,$V92=1)</formula>
    </cfRule>
    <cfRule type="expression" dxfId="412" priority="183">
      <formula>OR($W92="X",$V92="X")</formula>
    </cfRule>
  </conditionalFormatting>
  <conditionalFormatting sqref="A9:G9 B10:G10 A10:A14 A16:A90">
    <cfRule type="expression" dxfId="411" priority="187">
      <formula>#REF!=1</formula>
    </cfRule>
    <cfRule type="expression" dxfId="410" priority="190">
      <formula>OR($X9="X",#REF!="X")</formula>
    </cfRule>
  </conditionalFormatting>
  <conditionalFormatting sqref="A9:G14 A16:G16 A16:A90 A17:C18 A19:G21 A22:B22 E17:G18 D22:G22 B23:C26 E23:G26 B27:G29 D30:G34 B30:B43 E35:G40 B44:G44">
    <cfRule type="expression" dxfId="409" priority="188">
      <formula>AND($X9=1,#REF!=1)</formula>
    </cfRule>
  </conditionalFormatting>
  <conditionalFormatting sqref="A9:G14 A16:G16 A16:A90 A17:C18 E17:G18 A19:G21 A22:B22 D22:G22 B23:C26 E23:G26 B27:G29 D30:G34 B30:B43 E35:G40 B44:G44">
    <cfRule type="expression" dxfId="408" priority="189">
      <formula>AND(NOT(ISBLANK($R9)),ISBLANK(#REF!),ISBLANK($X9))</formula>
    </cfRule>
  </conditionalFormatting>
  <conditionalFormatting sqref="B11:G14 B16:G16 B17:C18 E17:G18 B19:G21 B22 D22:G22 B23:C26 E23:G26 B27:G29 D30:G34 B30:B43 E35:G40 B44:G44">
    <cfRule type="expression" dxfId="407" priority="191">
      <formula>OR($X11="X",#REF!="X")</formula>
    </cfRule>
    <cfRule type="expression" dxfId="406" priority="192">
      <formula>#REF!=1</formula>
    </cfRule>
  </conditionalFormatting>
  <conditionalFormatting sqref="C9:C14 C16:C29 D22 C44">
    <cfRule type="expression" dxfId="405" priority="4273">
      <formula>AND($M9="X",$B9&lt;&gt;"")</formula>
    </cfRule>
  </conditionalFormatting>
  <conditionalFormatting sqref="C22">
    <cfRule type="expression" dxfId="404" priority="152">
      <formula>#REF!=1</formula>
    </cfRule>
    <cfRule type="expression" dxfId="403" priority="151">
      <formula>OR($X22="X",#REF!="X")</formula>
    </cfRule>
    <cfRule type="expression" dxfId="402" priority="150">
      <formula>AND(NOT(ISBLANK($R22)),ISBLANK(#REF!),ISBLANK($X22))</formula>
    </cfRule>
    <cfRule type="expression" dxfId="401" priority="149">
      <formula>AND($X22=1,#REF!=1)</formula>
    </cfRule>
    <cfRule type="expression" dxfId="400" priority="148">
      <formula>$X22=1</formula>
    </cfRule>
  </conditionalFormatting>
  <conditionalFormatting sqref="C30:C40">
    <cfRule type="expression" dxfId="399" priority="4279">
      <formula>OR($X30="X",#REF!="X")</formula>
    </cfRule>
    <cfRule type="expression" dxfId="398" priority="4281">
      <formula>AND($M30="X",$B30&lt;&gt;"")</formula>
    </cfRule>
    <cfRule type="expression" dxfId="397" priority="4277">
      <formula>$X30=1</formula>
    </cfRule>
    <cfRule type="expression" dxfId="396" priority="4280">
      <formula>#REF!=1</formula>
    </cfRule>
    <cfRule type="expression" dxfId="395" priority="4278">
      <formula>AND(NOT(ISBLANK($R30)),ISBLANK(#REF!),ISBLANK($X30))</formula>
    </cfRule>
    <cfRule type="expression" dxfId="394" priority="4276">
      <formula>AND($X30=1,#REF!=1)</formula>
    </cfRule>
  </conditionalFormatting>
  <conditionalFormatting sqref="C41 C42:F42">
    <cfRule type="expression" dxfId="393" priority="146">
      <formula>$AD41=1</formula>
    </cfRule>
  </conditionalFormatting>
  <conditionalFormatting sqref="C41 C42:F43">
    <cfRule type="expression" dxfId="392" priority="143">
      <formula>AND($AE41=1,$AD41=1)</formula>
    </cfRule>
    <cfRule type="expression" dxfId="391" priority="145">
      <formula>OR($AE41="X",$AD41="X")</formula>
    </cfRule>
    <cfRule type="expression" dxfId="390" priority="144">
      <formula>$AE41=1</formula>
    </cfRule>
    <cfRule type="expression" dxfId="389" priority="147">
      <formula>AND(NOT(ISBLANK($X41)),ISBLANK($AD41),ISBLANK($AE41))</formula>
    </cfRule>
  </conditionalFormatting>
  <conditionalFormatting sqref="C41:C43">
    <cfRule type="expression" dxfId="388" priority="4286">
      <formula>AND($S41="X",OR($B41&lt;&gt;"",$C41&lt;&gt;""))</formula>
    </cfRule>
  </conditionalFormatting>
  <conditionalFormatting sqref="C15:G15 A15:A90">
    <cfRule type="expression" dxfId="387" priority="4">
      <formula>$X15=1</formula>
    </cfRule>
  </conditionalFormatting>
  <conditionalFormatting sqref="C45:G49 C50:D50 E50:E52 C51:C52 G51:G52 C53:G90">
    <cfRule type="expression" dxfId="386" priority="29">
      <formula>OR($AF45="X",$AE45="X")</formula>
    </cfRule>
  </conditionalFormatting>
  <conditionalFormatting sqref="C45:G49 C50:E50 C51:C52 E51:E52 G51:G52 C53:G90">
    <cfRule type="expression" dxfId="385" priority="30">
      <formula>AND($AF45=1,$AE45=1)</formula>
    </cfRule>
    <cfRule type="expression" dxfId="384" priority="31">
      <formula>$AF45=1</formula>
    </cfRule>
  </conditionalFormatting>
  <conditionalFormatting sqref="C45:G49 E50:G50 C50:D52 E51:E52 G51:G52 C53:G90">
    <cfRule type="expression" dxfId="383" priority="33">
      <formula>AND(NOT(ISBLANK($X45)),ISBLANK($AE45),ISBLANK($AF45))</formula>
    </cfRule>
  </conditionalFormatting>
  <conditionalFormatting sqref="C45:G50 C51:C52 E51:E52 G51:G52 C53:G90">
    <cfRule type="expression" dxfId="382" priority="32">
      <formula>$AE45=1</formula>
    </cfRule>
  </conditionalFormatting>
  <conditionalFormatting sqref="D9:D14 D16 D19:D21 D27:D34 D44 D41">
    <cfRule type="expression" dxfId="381" priority="4288">
      <formula>AND($M9="X",OR($B9&lt;&gt;"",$C9&lt;&gt;""))</formula>
    </cfRule>
  </conditionalFormatting>
  <conditionalFormatting sqref="D15">
    <cfRule type="expression" dxfId="380" priority="4637">
      <formula>AND($M15="X",OR($C15&lt;&gt;"",#REF!&lt;&gt;""))</formula>
    </cfRule>
  </conditionalFormatting>
  <conditionalFormatting sqref="D35:D40">
    <cfRule type="expression" dxfId="379" priority="73">
      <formula>AND($AF35=1,$AE35=1)</formula>
    </cfRule>
    <cfRule type="expression" dxfId="378" priority="74">
      <formula>$AF35=1</formula>
    </cfRule>
    <cfRule type="expression" dxfId="377" priority="76">
      <formula>AND(NOT(ISBLANK($X35)),ISBLANK($AE35),ISBLANK($AF35))</formula>
    </cfRule>
    <cfRule type="expression" dxfId="376" priority="75">
      <formula>$AE35=1</formula>
    </cfRule>
    <cfRule type="expression" dxfId="375" priority="72">
      <formula>OR($AF35="X",$AE35="X")</formula>
    </cfRule>
  </conditionalFormatting>
  <conditionalFormatting sqref="D42:D43">
    <cfRule type="expression" dxfId="374" priority="4292">
      <formula>AND($S42="X",OR($B42&lt;&gt;"",$C42&lt;&gt;"",$D42&lt;&gt;""))</formula>
    </cfRule>
  </conditionalFormatting>
  <conditionalFormatting sqref="D45:D49 D53:D90">
    <cfRule type="expression" dxfId="373" priority="4580">
      <formula>AND($M45="X",$C45&lt;&gt;"")</formula>
    </cfRule>
  </conditionalFormatting>
  <conditionalFormatting sqref="D50 E50:E52">
    <cfRule type="expression" dxfId="372" priority="4589">
      <formula>AND($M50="X",OR($C50&lt;&gt;"",#REF!&lt;&gt;""))</formula>
    </cfRule>
  </conditionalFormatting>
  <conditionalFormatting sqref="D51:D52">
    <cfRule type="expression" dxfId="371" priority="4582">
      <formula>AND($M51="X",OR(#REF!&lt;&gt;"",$C51&lt;&gt;""))</formula>
    </cfRule>
    <cfRule type="expression" dxfId="370" priority="4586">
      <formula>$AE51=1</formula>
    </cfRule>
    <cfRule type="expression" dxfId="369" priority="4583">
      <formula>OR($AF51="X",$AE51="X")</formula>
    </cfRule>
    <cfRule type="expression" dxfId="368" priority="4584">
      <formula>AND($AF51=1,$AE51=1)</formula>
    </cfRule>
    <cfRule type="expression" dxfId="367" priority="4585">
      <formula>$AF51=1</formula>
    </cfRule>
  </conditionalFormatting>
  <conditionalFormatting sqref="D41:G41 E17:G18 A9:G14 A16:G16 A17:C18 A19:G21 A22:B22 D22:G22 B23:C26 E23:G26 B27:G29 D30:G34 B30:B43 E35:G40 B44:G44">
    <cfRule type="expression" dxfId="366" priority="177">
      <formula>$X9=1</formula>
    </cfRule>
  </conditionalFormatting>
  <conditionalFormatting sqref="D41:G41">
    <cfRule type="expression" dxfId="365" priority="130">
      <formula>AND($X41=1,#REF!=1)</formula>
    </cfRule>
    <cfRule type="expression" dxfId="364" priority="133">
      <formula>#REF!=1</formula>
    </cfRule>
    <cfRule type="expression" dxfId="363" priority="132">
      <formula>OR($X41="X",#REF!="X")</formula>
    </cfRule>
    <cfRule type="expression" dxfId="362" priority="131">
      <formula>AND(NOT(ISBLANK($R41)),ISBLANK(#REF!),ISBLANK($X41))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61" priority="4304">
      <formula>AND($M9="X",OR($B9&lt;&gt;"",$C9&lt;&gt;"",$D9&lt;&gt;""))</formula>
    </cfRule>
  </conditionalFormatting>
  <conditionalFormatting sqref="E15">
    <cfRule type="expression" dxfId="360" priority="4638">
      <formula>AND($M15="X",OR($C15&lt;&gt;"",#REF!&lt;&gt;"",$D15&lt;&gt;""))</formula>
    </cfRule>
  </conditionalFormatting>
  <conditionalFormatting sqref="E17:E18">
    <cfRule type="expression" dxfId="359" priority="14">
      <formula>AND($M17="X",OR($B17&lt;&gt;"",$C17&lt;&gt;"",#REF!&lt;&gt;""))</formula>
    </cfRule>
  </conditionalFormatting>
  <conditionalFormatting sqref="E22">
    <cfRule type="expression" dxfId="358" priority="4307">
      <formula>AND($M22="X",OR($B22&lt;&gt;"",$D22&lt;&gt;"",#REF!&lt;&gt;""))</formula>
    </cfRule>
  </conditionalFormatting>
  <conditionalFormatting sqref="E23:E26">
    <cfRule type="expression" dxfId="357" priority="4308">
      <formula>AND($M23="X",OR($B23&lt;&gt;"",$C23&lt;&gt;"",#REF!&lt;&gt;""))</formula>
    </cfRule>
  </conditionalFormatting>
  <conditionalFormatting sqref="E42:E43 D35:D40">
    <cfRule type="expression" dxfId="356" priority="4309">
      <formula>AND($S35="X",OR($B35&lt;&gt;"",$C35&lt;&gt;"",$D35&lt;&gt;"",$E35&lt;&gt;""))</formula>
    </cfRule>
  </conditionalFormatting>
  <conditionalFormatting sqref="E45:E49 E53:E90">
    <cfRule type="expression" dxfId="355" priority="4587">
      <formula>AND($M45="X",OR($C45&lt;&gt;"",$D45&lt;&gt;""))</formula>
    </cfRule>
  </conditionalFormatting>
  <conditionalFormatting sqref="E50">
    <cfRule type="expression" dxfId="354" priority="4597">
      <formula>$AF50=1</formula>
    </cfRule>
    <cfRule type="expression" dxfId="353" priority="4598">
      <formula>AND($M50="X",$C50&lt;&gt;"")</formula>
    </cfRule>
    <cfRule type="expression" dxfId="352" priority="4594">
      <formula>$AE50=1</formula>
    </cfRule>
    <cfRule type="expression" dxfId="351" priority="4599">
      <formula>AND($M50="X",OR($C50&lt;&gt;"",#REF!&lt;&gt;""))</formula>
    </cfRule>
    <cfRule type="expression" dxfId="350" priority="4593">
      <formula>AND($M50="X",OR($C50&lt;&gt;"",#REF!&lt;&gt;"",$E50&lt;&gt;"",#REF!&lt;&gt;""))</formula>
    </cfRule>
    <cfRule type="expression" dxfId="349" priority="4592">
      <formula>AND($M50="X",OR($C50&lt;&gt;"",#REF!&lt;&gt;"",$D50&lt;&gt;"",$E50&lt;&gt;""))</formula>
    </cfRule>
    <cfRule type="expression" dxfId="348" priority="4591">
      <formula>AND($M50="X",OR($C50&lt;&gt;"",#REF!&lt;&gt;"",$D50&lt;&gt;""))</formula>
    </cfRule>
    <cfRule type="expression" dxfId="347" priority="4595">
      <formula>AND($M50="X",OR($C50&lt;&gt;"",#REF!&lt;&gt;"",$D50&lt;&gt;""))</formula>
    </cfRule>
    <cfRule type="expression" dxfId="346" priority="4596">
      <formula>AND($AF50=1,$AE50=1)</formula>
    </cfRule>
  </conditionalFormatting>
  <conditionalFormatting sqref="E50:G50">
    <cfRule type="expression" dxfId="345" priority="4600">
      <formula>AND($M50="X",OR($C50&lt;&gt;"",$D50&lt;&gt;"",$E50&lt;&gt;"",$F50&lt;&gt;"",$G50&lt;&gt;""))</formula>
    </cfRule>
    <cfRule type="expression" dxfId="344" priority="4601">
      <formula>AND($AF50=1,$AE50=1)</formula>
    </cfRule>
    <cfRule type="expression" dxfId="343" priority="4602">
      <formula>$AF50=1</formula>
    </cfRule>
    <cfRule type="expression" dxfId="342"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41" priority="4310">
      <formula>AND($M9="X",OR($B9&lt;&gt;"",$C9&lt;&gt;"",$D9&lt;&gt;"",$E9&lt;&gt;""))</formula>
    </cfRule>
  </conditionalFormatting>
  <conditionalFormatting sqref="F15">
    <cfRule type="expression" dxfId="340" priority="4639">
      <formula>AND($M15="X",OR($C15&lt;&gt;"",#REF!&lt;&gt;"",$D15&lt;&gt;"",$E15&lt;&gt;""))</formula>
    </cfRule>
  </conditionalFormatting>
  <conditionalFormatting sqref="F17:F18">
    <cfRule type="expression" dxfId="339" priority="15">
      <formula>AND($M17="X",OR($B17&lt;&gt;"",$C17&lt;&gt;"",#REF!&lt;&gt;"",$E17&lt;&gt;""))</formula>
    </cfRule>
  </conditionalFormatting>
  <conditionalFormatting sqref="F22">
    <cfRule type="expression" dxfId="338" priority="4313">
      <formula>AND($M22="X",OR($B22&lt;&gt;"",$D22&lt;&gt;"",#REF!&lt;&gt;"",$E22&lt;&gt;""))</formula>
    </cfRule>
  </conditionalFormatting>
  <conditionalFormatting sqref="F23:F26">
    <cfRule type="expression" dxfId="337" priority="4314">
      <formula>AND($M23="X",OR($B23&lt;&gt;"",$C23&lt;&gt;"",#REF!&lt;&gt;"",$E23&lt;&gt;""))</formula>
    </cfRule>
  </conditionalFormatting>
  <conditionalFormatting sqref="F42:F43">
    <cfRule type="expression" dxfId="336" priority="4315">
      <formula>AND($S42="X",OR($B42&lt;&gt;"",$C42&lt;&gt;"",$D42&lt;&gt;"",$E42&lt;&gt;"",$F42&lt;&gt;""))</formula>
    </cfRule>
  </conditionalFormatting>
  <conditionalFormatting sqref="F45:F49 F53:F90">
    <cfRule type="expression" dxfId="335" priority="4604">
      <formula>AND($M45="X",OR($C45&lt;&gt;"",$D45&lt;&gt;"",$E45&lt;&gt;""))</formula>
    </cfRule>
  </conditionalFormatting>
  <conditionalFormatting sqref="F51:F52">
    <cfRule type="expression" dxfId="334" priority="4608">
      <formula>$AF51=1</formula>
    </cfRule>
    <cfRule type="expression" dxfId="333" priority="4610">
      <formula>AND(NOT(ISBLANK($X51)),ISBLANK($AE51),ISBLANK($AF51))</formula>
    </cfRule>
    <cfRule type="expression" dxfId="332" priority="4609">
      <formula>$AE51=1</formula>
    </cfRule>
    <cfRule type="expression" dxfId="331" priority="4607">
      <formula>AND($AF51=1,$AE51=1)</formula>
    </cfRule>
    <cfRule type="expression" dxfId="330" priority="4606">
      <formula>OR($AF51="X",$AE51="X")</formula>
    </cfRule>
    <cfRule type="expression" dxfId="329" priority="4611">
      <formula>AND($M51="X",OR($C51&lt;&gt;"",#REF!&lt;&gt;"",$E51&lt;&gt;"",#REF!&lt;&gt;""))</formula>
    </cfRule>
  </conditionalFormatting>
  <conditionalFormatting sqref="G9:G14 G16 G19:G21 G27:G41 G44">
    <cfRule type="expression" dxfId="328" priority="4316">
      <formula>AND($M9="X",OR($B9&lt;&gt;"",$C9&lt;&gt;"",$D9&lt;&gt;"",$E9&lt;&gt;"",$F9&lt;&gt;""))</formula>
    </cfRule>
  </conditionalFormatting>
  <conditionalFormatting sqref="G15">
    <cfRule type="expression" dxfId="327" priority="4640">
      <formula>AND($M15="X",OR($C15&lt;&gt;"",#REF!&lt;&gt;"",$D15&lt;&gt;"",$E15&lt;&gt;"",$F15&lt;&gt;""))</formula>
    </cfRule>
  </conditionalFormatting>
  <conditionalFormatting sqref="G17:G18">
    <cfRule type="expression" dxfId="326" priority="16">
      <formula>AND($M17="X",OR($B17&lt;&gt;"",$C17&lt;&gt;"",#REF!&lt;&gt;"",$E17&lt;&gt;"",$F17&lt;&gt;""))</formula>
    </cfRule>
  </conditionalFormatting>
  <conditionalFormatting sqref="G22">
    <cfRule type="expression" dxfId="325" priority="4319">
      <formula>AND($M22="X",OR($B22&lt;&gt;"",$D22&lt;&gt;"",#REF!&lt;&gt;"",$E22&lt;&gt;"",$F22&lt;&gt;""))</formula>
    </cfRule>
  </conditionalFormatting>
  <conditionalFormatting sqref="G23:G26">
    <cfRule type="expression" dxfId="324" priority="4320">
      <formula>AND($M23="X",OR($B23&lt;&gt;"",$C23&lt;&gt;"",#REF!&lt;&gt;"",$E23&lt;&gt;"",$F23&lt;&gt;""))</formula>
    </cfRule>
  </conditionalFormatting>
  <conditionalFormatting sqref="G45:G49 G53:G90">
    <cfRule type="expression" dxfId="323" priority="4612">
      <formula>AND($M45="X",OR($C45&lt;&gt;"",$D45&lt;&gt;"",$E45&lt;&gt;"",$F45&lt;&gt;""))</formula>
    </cfRule>
  </conditionalFormatting>
  <conditionalFormatting sqref="G51:G52">
    <cfRule type="expression" dxfId="322" priority="4614">
      <formula>AND($M51="X",OR($C51&lt;&gt;"",#REF!&lt;&gt;"",$E51&lt;&gt;"",#REF!&lt;&gt;""))</formula>
    </cfRule>
  </conditionalFormatting>
  <conditionalFormatting sqref="H92:H93 H96:H98 H145:H914">
    <cfRule type="expression" dxfId="321" priority="176">
      <formula>$K92="X"</formula>
    </cfRule>
  </conditionalFormatting>
  <conditionalFormatting sqref="I16">
    <cfRule type="expression" dxfId="320" priority="20">
      <formula>OR($X16="X",#REF!="X")</formula>
    </cfRule>
    <cfRule type="expression" dxfId="319" priority="17">
      <formula>$X16=1</formula>
    </cfRule>
    <cfRule type="expression" dxfId="318" priority="18">
      <formula>AND($X16=1,#REF!=1)</formula>
    </cfRule>
    <cfRule type="expression" dxfId="317" priority="22">
      <formula>AND($M16="X",OR($B16&lt;&gt;"",$C16&lt;&gt;"",$D16&lt;&gt;"",$E16&lt;&gt;"",$F16&lt;&gt;""))</formula>
    </cfRule>
    <cfRule type="expression" dxfId="316" priority="21">
      <formula>#REF!=1</formula>
    </cfRule>
    <cfRule type="expression" dxfId="315" priority="19">
      <formula>AND(NOT(ISBLANK($R16)),ISBLANK(#REF!),ISBLANK($X16))</formula>
    </cfRule>
  </conditionalFormatting>
  <conditionalFormatting sqref="I19">
    <cfRule type="expression" dxfId="314" priority="4621">
      <formula>$M20="X"</formula>
    </cfRule>
  </conditionalFormatting>
  <conditionalFormatting sqref="I11:J14 J16 I17:J18 J19:J20 I21:J34 I48:J90">
    <cfRule type="expression" dxfId="313" priority="174">
      <formula>$M11="X"</formula>
    </cfRule>
  </conditionalFormatting>
  <conditionalFormatting sqref="I35:J43">
    <cfRule type="expression" dxfId="312" priority="70">
      <formula>$S35="X"</formula>
    </cfRule>
  </conditionalFormatting>
  <conditionalFormatting sqref="I41:J46">
    <cfRule type="expression" dxfId="311" priority="34">
      <formula>$M41="X"</formula>
    </cfRule>
  </conditionalFormatting>
  <conditionalFormatting sqref="K50:K87 K89">
    <cfRule type="cellIs" dxfId="310" priority="24" operator="equal">
      <formula>"0..n"</formula>
    </cfRule>
    <cfRule type="cellIs" dxfId="309" priority="25" operator="equal">
      <formula>"0..1"</formula>
    </cfRule>
    <cfRule type="cellIs" dxfId="308" priority="23" operator="equal">
      <formula>"1..1"</formula>
    </cfRule>
  </conditionalFormatting>
  <conditionalFormatting sqref="L9:L89">
    <cfRule type="cellIs" dxfId="307" priority="3" operator="equal">
      <formula>"0..1"</formula>
    </cfRule>
    <cfRule type="cellIs" dxfId="306" priority="2" operator="equal">
      <formula>"0..n"</formula>
    </cfRule>
    <cfRule type="cellIs" dxfId="30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hidden="1" customWidth="1"/>
    <col min="11" max="11" width="25.5" style="96" customWidth="1"/>
    <col min="12" max="12" width="6" style="173" customWidth="1"/>
    <col min="13" max="13" width="7" style="96" customWidth="1"/>
    <col min="14" max="14" width="12.6640625" style="277" customWidth="1"/>
    <col min="15" max="15" width="28.1640625" style="96" customWidth="1"/>
    <col min="16" max="16" width="8.83203125" style="96" customWidth="1"/>
    <col min="17" max="17" width="9.5" style="96" hidden="1" customWidth="1"/>
    <col min="18" max="18" width="11"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2266</v>
      </c>
      <c r="C1" s="129"/>
      <c r="G1" s="128"/>
      <c r="H1" s="128"/>
      <c r="I1" s="128"/>
      <c r="X1" s="128"/>
      <c r="ALR1"/>
    </row>
    <row r="2" spans="1:1006" ht="13.5" customHeight="1">
      <c r="A2" s="128" t="s">
        <v>851</v>
      </c>
      <c r="B2" s="128" t="s">
        <v>2267</v>
      </c>
      <c r="C2" s="142"/>
      <c r="E2" s="157"/>
      <c r="G2" s="128"/>
      <c r="X2" s="128"/>
      <c r="ALR2"/>
    </row>
    <row r="3" spans="1:1006" ht="13.5" customHeight="1">
      <c r="C3" s="128" t="s">
        <v>2268</v>
      </c>
      <c r="G3" s="137"/>
      <c r="X3" s="128"/>
      <c r="ALR3"/>
    </row>
    <row r="4" spans="1:1006" s="149" customFormat="1" ht="13.5" customHeight="1">
      <c r="A4" s="128"/>
      <c r="B4" s="128"/>
      <c r="C4" s="128" t="s">
        <v>2269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2270</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2272</v>
      </c>
      <c r="C11" s="240"/>
      <c r="D11" s="241"/>
      <c r="E11" s="241"/>
      <c r="F11" s="241"/>
      <c r="G11" s="241"/>
      <c r="H11" s="728" t="s">
        <v>2273</v>
      </c>
      <c r="I11" s="729" t="s">
        <v>930</v>
      </c>
      <c r="J11" s="729"/>
      <c r="K11" s="728" t="s">
        <v>2274</v>
      </c>
      <c r="L11" s="728" t="s">
        <v>817</v>
      </c>
      <c r="M11" s="730" t="s">
        <v>864</v>
      </c>
      <c r="N11" s="728" t="s">
        <v>2274</v>
      </c>
      <c r="O11" s="731"/>
      <c r="P11" s="728" t="s">
        <v>932</v>
      </c>
      <c r="Q11" s="732"/>
      <c r="R11" s="732" t="s">
        <v>864</v>
      </c>
      <c r="S11" s="232"/>
      <c r="T11" s="733"/>
      <c r="U11" s="728"/>
      <c r="V11" s="734"/>
      <c r="W11" s="728"/>
      <c r="X11" s="731"/>
    </row>
    <row r="12" spans="1:1006" s="224" customFormat="1" ht="13.5" customHeight="1">
      <c r="A12" s="225">
        <v>4</v>
      </c>
      <c r="B12" s="217"/>
      <c r="C12" s="217" t="s">
        <v>2275</v>
      </c>
      <c r="D12" s="241"/>
      <c r="E12" s="241"/>
      <c r="F12" s="241"/>
      <c r="G12" s="241"/>
      <c r="H12" s="728" t="s">
        <v>2276</v>
      </c>
      <c r="I12" s="745"/>
      <c r="J12" s="745"/>
      <c r="K12" s="729" t="s">
        <v>2189</v>
      </c>
      <c r="L12" s="728" t="s">
        <v>820</v>
      </c>
      <c r="M12" s="730"/>
      <c r="N12" s="728" t="s">
        <v>879</v>
      </c>
      <c r="O12" s="731"/>
      <c r="P12" s="728" t="s">
        <v>932</v>
      </c>
      <c r="Q12" s="732"/>
      <c r="R12" s="732" t="s">
        <v>864</v>
      </c>
      <c r="S12" s="232"/>
      <c r="T12" s="733" t="s">
        <v>2277</v>
      </c>
      <c r="U12" s="728"/>
      <c r="V12" s="734"/>
      <c r="W12" s="728"/>
      <c r="X12" s="731"/>
    </row>
    <row r="13" spans="1:1006" s="224" customFormat="1" ht="13.5" customHeight="1">
      <c r="A13" s="225">
        <v>5</v>
      </c>
      <c r="B13" s="217"/>
      <c r="C13" s="722" t="s">
        <v>2278</v>
      </c>
      <c r="D13" s="241"/>
      <c r="E13" s="241"/>
      <c r="F13" s="241"/>
      <c r="G13" s="241"/>
      <c r="H13" s="728" t="s">
        <v>2279</v>
      </c>
      <c r="I13" s="748"/>
      <c r="J13" s="745"/>
      <c r="K13" s="729" t="s">
        <v>2280</v>
      </c>
      <c r="L13" s="728" t="s">
        <v>817</v>
      </c>
      <c r="M13" s="730"/>
      <c r="N13" s="728" t="s">
        <v>863</v>
      </c>
      <c r="O13" s="731" t="s">
        <v>864</v>
      </c>
      <c r="P13" s="728"/>
      <c r="Q13" s="732"/>
      <c r="R13" s="732" t="s">
        <v>864</v>
      </c>
      <c r="S13" s="232"/>
      <c r="T13" s="733" t="s">
        <v>2277</v>
      </c>
      <c r="U13" s="728"/>
      <c r="V13" s="734"/>
      <c r="W13" s="728"/>
      <c r="X13" s="731"/>
    </row>
    <row r="14" spans="1:1006" s="224" customFormat="1" ht="13.5" customHeight="1">
      <c r="A14" s="225">
        <v>6</v>
      </c>
      <c r="B14" s="217"/>
      <c r="C14" s="722" t="s">
        <v>2281</v>
      </c>
      <c r="D14" s="241"/>
      <c r="E14" s="241"/>
      <c r="F14" s="241"/>
      <c r="G14" s="241"/>
      <c r="H14" s="728" t="s">
        <v>2282</v>
      </c>
      <c r="I14" s="748"/>
      <c r="J14" s="745"/>
      <c r="K14" s="729" t="s">
        <v>2283</v>
      </c>
      <c r="L14" s="728" t="s">
        <v>817</v>
      </c>
      <c r="M14" s="730"/>
      <c r="N14" s="728" t="s">
        <v>863</v>
      </c>
      <c r="O14" s="731" t="s">
        <v>864</v>
      </c>
      <c r="P14" s="728"/>
      <c r="Q14" s="732"/>
      <c r="R14" s="732" t="s">
        <v>864</v>
      </c>
      <c r="S14" s="232"/>
      <c r="T14" s="733" t="s">
        <v>2277</v>
      </c>
      <c r="U14" s="728"/>
      <c r="V14" s="734"/>
      <c r="W14" s="728"/>
      <c r="X14" s="731"/>
    </row>
    <row r="15" spans="1:1006" s="224" customFormat="1" ht="13.5" customHeight="1">
      <c r="A15" s="225">
        <v>7</v>
      </c>
      <c r="B15" s="217"/>
      <c r="C15" s="721" t="s">
        <v>2284</v>
      </c>
      <c r="D15" s="221"/>
      <c r="E15" s="221"/>
      <c r="F15" s="221"/>
      <c r="G15" s="221"/>
      <c r="H15" s="728" t="s">
        <v>2285</v>
      </c>
      <c r="I15" s="723"/>
      <c r="J15" s="131"/>
      <c r="K15" s="729" t="s">
        <v>2286</v>
      </c>
      <c r="L15" s="728" t="s">
        <v>820</v>
      </c>
      <c r="M15" s="730"/>
      <c r="N15" s="728" t="s">
        <v>863</v>
      </c>
      <c r="O15" s="731" t="s">
        <v>864</v>
      </c>
      <c r="P15" s="729" t="s">
        <v>2287</v>
      </c>
      <c r="Q15" s="732"/>
      <c r="R15" s="732" t="s">
        <v>864</v>
      </c>
      <c r="S15" s="232"/>
      <c r="T15" s="733" t="s">
        <v>2288</v>
      </c>
      <c r="U15" s="728"/>
      <c r="V15" s="734"/>
      <c r="W15" s="728"/>
      <c r="X15" s="731"/>
    </row>
    <row r="16" spans="1:1006" s="224" customFormat="1" ht="13.5" customHeight="1">
      <c r="A16" s="225">
        <v>8</v>
      </c>
      <c r="B16" s="217"/>
      <c r="C16" s="217" t="s">
        <v>2289</v>
      </c>
      <c r="D16" s="241"/>
      <c r="E16" s="241"/>
      <c r="F16" s="241"/>
      <c r="G16" s="241"/>
      <c r="H16" s="728" t="s">
        <v>2290</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hidden="1" customHeight="1">
      <c r="A17" s="225">
        <f t="shared" ref="A17:A61" si="0">ROW()-8</f>
        <v>9</v>
      </c>
      <c r="B17" s="217" t="s">
        <v>2257</v>
      </c>
      <c r="C17" s="216"/>
      <c r="D17" s="217"/>
      <c r="E17" s="217"/>
      <c r="F17" s="217"/>
      <c r="G17" s="217"/>
      <c r="H17" s="255" t="s">
        <v>2291</v>
      </c>
      <c r="I17" s="729"/>
      <c r="J17" s="729"/>
      <c r="K17" s="255" t="s">
        <v>2259</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hidden="1" customHeight="1">
      <c r="A18" s="225">
        <f t="shared" si="0"/>
        <v>10</v>
      </c>
      <c r="B18" s="217"/>
      <c r="C18" s="217" t="s">
        <v>2260</v>
      </c>
      <c r="D18" s="241"/>
      <c r="E18" s="241"/>
      <c r="F18" s="241"/>
      <c r="G18" s="241"/>
      <c r="H18" s="269" t="s">
        <v>2261</v>
      </c>
      <c r="I18" s="729" t="s">
        <v>2292</v>
      </c>
      <c r="J18" s="269"/>
      <c r="K18" s="729" t="s">
        <v>970</v>
      </c>
      <c r="L18" s="728" t="s">
        <v>817</v>
      </c>
      <c r="M18" s="730"/>
      <c r="N18" s="728" t="s">
        <v>863</v>
      </c>
      <c r="O18" s="268" t="s">
        <v>864</v>
      </c>
      <c r="P18" s="263" t="s">
        <v>1721</v>
      </c>
      <c r="Q18" s="732"/>
      <c r="R18" s="731"/>
      <c r="S18" s="232"/>
      <c r="T18" s="733"/>
      <c r="U18" s="728"/>
      <c r="V18" s="734"/>
      <c r="W18" s="746"/>
      <c r="X18" s="732"/>
      <c r="Y18" s="731"/>
      <c r="AA18" s="733"/>
      <c r="AB18" s="728"/>
      <c r="AC18" s="729"/>
      <c r="AD18" s="728"/>
      <c r="AE18" s="731"/>
      <c r="AF18" s="731"/>
    </row>
    <row r="19" spans="1:32" s="249" customFormat="1" ht="13.5" hidden="1" customHeight="1">
      <c r="A19" s="225">
        <f t="shared" si="0"/>
        <v>11</v>
      </c>
      <c r="B19" s="217"/>
      <c r="C19" s="219" t="s">
        <v>1059</v>
      </c>
      <c r="D19" s="219"/>
      <c r="E19" s="220"/>
      <c r="F19" s="220"/>
      <c r="G19" s="220"/>
      <c r="H19" s="728" t="s">
        <v>1639</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hidden="1"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1640</v>
      </c>
      <c r="Q22" s="730"/>
      <c r="R22" s="731"/>
      <c r="S22" s="232"/>
      <c r="T22" s="733"/>
      <c r="U22" s="728"/>
      <c r="V22" s="734"/>
      <c r="W22" s="374"/>
      <c r="X22" s="260"/>
      <c r="Y22" s="731"/>
      <c r="AA22" s="266"/>
      <c r="AB22" s="728"/>
      <c r="AC22" s="497"/>
      <c r="AD22" s="728"/>
      <c r="AE22" s="731"/>
      <c r="AF22" s="731"/>
    </row>
    <row r="23" spans="1:32" s="224" customFormat="1" ht="13.5" hidden="1"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hidden="1"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hidden="1" customHeight="1">
      <c r="A25" s="225">
        <f t="shared" si="0"/>
        <v>17</v>
      </c>
      <c r="B25" s="217"/>
      <c r="C25" s="217"/>
      <c r="D25" s="727" t="s">
        <v>1083</v>
      </c>
      <c r="E25" s="253"/>
      <c r="F25" s="239"/>
      <c r="G25" s="239"/>
      <c r="H25" s="728" t="s">
        <v>1648</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hidden="1"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hidden="1"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hidden="1"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hidden="1" customHeight="1">
      <c r="A29" s="225">
        <f t="shared" si="0"/>
        <v>21</v>
      </c>
      <c r="B29" s="217"/>
      <c r="C29" s="217"/>
      <c r="D29" s="241"/>
      <c r="E29" s="241" t="s">
        <v>1102</v>
      </c>
      <c r="F29" s="241"/>
      <c r="G29" s="241"/>
      <c r="H29" s="728" t="s">
        <v>1649</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hidden="1" customHeight="1">
      <c r="A30" s="225">
        <f t="shared" si="0"/>
        <v>22</v>
      </c>
      <c r="B30" s="217"/>
      <c r="C30" s="217"/>
      <c r="D30" s="241"/>
      <c r="E30" s="241" t="s">
        <v>1104</v>
      </c>
      <c r="F30" s="241"/>
      <c r="G30" s="241"/>
      <c r="H30" s="728" t="s">
        <v>1650</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hidden="1"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hidden="1"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hidden="1"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hidden="1" customHeight="1">
      <c r="A34" s="225">
        <f t="shared" si="0"/>
        <v>26</v>
      </c>
      <c r="B34" s="217"/>
      <c r="C34" s="217"/>
      <c r="D34" s="241" t="s">
        <v>1117</v>
      </c>
      <c r="E34" s="241"/>
      <c r="F34" s="241"/>
      <c r="G34" s="241"/>
      <c r="H34" s="263" t="s">
        <v>1651</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hidden="1" customHeight="1">
      <c r="A35" s="225">
        <f t="shared" si="0"/>
        <v>27</v>
      </c>
      <c r="B35" s="217"/>
      <c r="C35" s="217" t="s">
        <v>1121</v>
      </c>
      <c r="D35" s="221"/>
      <c r="E35" s="221"/>
      <c r="F35" s="221"/>
      <c r="G35" s="221"/>
      <c r="H35" s="728" t="s">
        <v>1652</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hidden="1"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hidden="1"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hidden="1"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hidden="1"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hidden="1"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hidden="1"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hidden="1"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hidden="1"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hidden="1"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hidden="1"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hidden="1"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hidden="1"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hidden="1"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hidden="1"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hidden="1"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hidden="1"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1653</v>
      </c>
      <c r="Q52" s="730"/>
      <c r="R52" s="731"/>
      <c r="S52" s="666"/>
      <c r="T52" s="733"/>
      <c r="U52" s="728"/>
      <c r="V52" s="734"/>
      <c r="W52" s="732"/>
      <c r="X52" s="732"/>
      <c r="Y52" s="731"/>
      <c r="Z52" s="224"/>
      <c r="AA52" s="733"/>
      <c r="AB52" s="728"/>
      <c r="AC52" s="729"/>
      <c r="AD52" s="728"/>
      <c r="AE52" s="731"/>
      <c r="AF52" s="731"/>
    </row>
    <row r="53" spans="1:1009" s="256" customFormat="1" ht="13.5" hidden="1"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hidden="1"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hidden="1"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hidden="1"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1657</v>
      </c>
      <c r="Q56" s="252"/>
      <c r="R56" s="731"/>
      <c r="S56" s="232"/>
      <c r="T56" s="733"/>
      <c r="U56" s="728"/>
      <c r="V56" s="734"/>
      <c r="W56" s="732"/>
      <c r="X56" s="732"/>
      <c r="Y56" s="731"/>
      <c r="AA56" s="733"/>
      <c r="AB56" s="728"/>
      <c r="AC56" s="729"/>
      <c r="AD56" s="728"/>
      <c r="AE56" s="731"/>
      <c r="AF56" s="731"/>
    </row>
    <row r="57" spans="1:1009" s="224" customFormat="1" ht="13.5" hidden="1"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1658</v>
      </c>
      <c r="Q57" s="252"/>
      <c r="R57" s="731"/>
      <c r="S57" s="232"/>
      <c r="T57" s="733"/>
      <c r="U57" s="728"/>
      <c r="V57" s="734"/>
      <c r="W57" s="732"/>
      <c r="X57" s="732"/>
      <c r="Y57" s="731"/>
      <c r="AA57" s="733"/>
      <c r="AB57" s="728"/>
      <c r="AC57" s="729"/>
      <c r="AD57" s="728"/>
      <c r="AE57" s="731"/>
      <c r="AF57" s="731"/>
    </row>
    <row r="58" spans="1:1009" s="663" customFormat="1" ht="13.5" hidden="1"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hidden="1" customHeight="1">
      <c r="A60" s="225">
        <f t="shared" si="0"/>
        <v>52</v>
      </c>
      <c r="B60" s="217"/>
      <c r="C60" s="217" t="s">
        <v>1659</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hidden="1" customHeight="1">
      <c r="A61" s="225">
        <f t="shared" si="0"/>
        <v>53</v>
      </c>
      <c r="B61" s="217" t="s">
        <v>1577</v>
      </c>
      <c r="C61" s="216" t="s">
        <v>2264</v>
      </c>
      <c r="D61" s="217"/>
      <c r="E61" s="217"/>
      <c r="F61" s="217"/>
      <c r="G61" s="217"/>
      <c r="H61" s="255" t="s">
        <v>2265</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04" priority="138">
      <formula>OR($W63="X",$V63="X")</formula>
    </cfRule>
    <cfRule type="expression" dxfId="303" priority="139">
      <formula>AND($W63=1,$V63=1)</formula>
    </cfRule>
    <cfRule type="expression" dxfId="302" priority="140">
      <formula>$W63=1</formula>
    </cfRule>
    <cfRule type="expression" dxfId="301" priority="141">
      <formula>$V63=1</formula>
    </cfRule>
  </conditionalFormatting>
  <conditionalFormatting sqref="A9:G9 B10:G14 A10:A16 C15:G15">
    <cfRule type="expression" dxfId="300" priority="132">
      <formula>$X9=1</formula>
    </cfRule>
    <cfRule type="expression" dxfId="299" priority="143">
      <formula>AND($X9=1,#REF!=1)</formula>
    </cfRule>
    <cfRule type="expression" dxfId="298" priority="144">
      <formula>AND(NOT(ISBLANK($R9)),ISBLANK(#REF!),ISBLANK($X9))</formula>
    </cfRule>
  </conditionalFormatting>
  <conditionalFormatting sqref="A9:G9 B10:G14 A10:A16">
    <cfRule type="expression" dxfId="297" priority="145">
      <formula>OR($X9="X",#REF!="X")</formula>
    </cfRule>
    <cfRule type="expression" dxfId="296" priority="142">
      <formula>#REF!=1</formula>
    </cfRule>
  </conditionalFormatting>
  <conditionalFormatting sqref="B17:G20 A17:A61 B21:C21 D21:D23 B22:B23 F22:G23 B24:G61">
    <cfRule type="expression" dxfId="295" priority="21">
      <formula>OR($AF17="X",$AE17="X")</formula>
    </cfRule>
  </conditionalFormatting>
  <conditionalFormatting sqref="B17:G20 A17:A61 B21:D21 B22:B23 D22:D23 F22:G23 B24:G61">
    <cfRule type="expression" dxfId="294" priority="22">
      <formula>AND($AF17=1,$AE17=1)</formula>
    </cfRule>
    <cfRule type="expression" dxfId="293" priority="23">
      <formula>$AF17=1</formula>
    </cfRule>
  </conditionalFormatting>
  <conditionalFormatting sqref="B17:G20 A17:A61 D21:G21 B21:C23 D22:D23 F22:G23 B24:G61">
    <cfRule type="expression" dxfId="292" priority="25">
      <formula>AND(NOT(ISBLANK($X17)),ISBLANK($AE17),ISBLANK($AF17))</formula>
    </cfRule>
  </conditionalFormatting>
  <conditionalFormatting sqref="B17:G21 A17:A61 B22:B23 D22:D23 F22:G23 B24:G61">
    <cfRule type="expression" dxfId="291" priority="24">
      <formula>$AE17=1</formula>
    </cfRule>
  </conditionalFormatting>
  <conditionalFormatting sqref="C9:C11 C17:C20 C24:C61">
    <cfRule type="expression" dxfId="290" priority="4297">
      <formula>AND($M9="X",$B9&lt;&gt;"")</formula>
    </cfRule>
  </conditionalFormatting>
  <conditionalFormatting sqref="C12">
    <cfRule type="expression" dxfId="289" priority="162">
      <formula>$AD16=1</formula>
    </cfRule>
    <cfRule type="expression" dxfId="288" priority="163">
      <formula>AND(NOT(ISBLANK($X16)),ISBLANK($AD16),ISBLANK($AE16))</formula>
    </cfRule>
    <cfRule type="expression" dxfId="287" priority="161">
      <formula>$AE16=1</formula>
    </cfRule>
    <cfRule type="expression" dxfId="286" priority="159">
      <formula>OR($AE16="X",$AD16="X")</formula>
    </cfRule>
    <cfRule type="expression" dxfId="285" priority="160">
      <formula>AND($AE16=1,$AD16=1)</formula>
    </cfRule>
  </conditionalFormatting>
  <conditionalFormatting sqref="C13">
    <cfRule type="expression" dxfId="284" priority="1733">
      <formula>#REF!=1</formula>
    </cfRule>
    <cfRule type="expression" dxfId="283" priority="1735">
      <formula>AND(NOT(ISBLANK(#REF!)),ISBLANK(#REF!),ISBLANK(#REF!))</formula>
    </cfRule>
    <cfRule type="expression" dxfId="282" priority="1731">
      <formula>OR(#REF!="X",#REF!="X")</formula>
    </cfRule>
    <cfRule type="expression" dxfId="281" priority="1732">
      <formula>AND(#REF!=1,#REF!=1)</formula>
    </cfRule>
    <cfRule type="expression" dxfId="280" priority="1734">
      <formula>#REF!=1</formula>
    </cfRule>
  </conditionalFormatting>
  <conditionalFormatting sqref="C14">
    <cfRule type="expression" dxfId="279" priority="1708">
      <formula>AND(#REF!=1,#REF!=1)</formula>
    </cfRule>
    <cfRule type="expression" dxfId="278" priority="1707">
      <formula>OR(#REF!="X",#REF!="X")</formula>
    </cfRule>
    <cfRule type="expression" dxfId="277" priority="1709">
      <formula>#REF!=1</formula>
    </cfRule>
    <cfRule type="expression" dxfId="276" priority="1710">
      <formula>#REF!=1</formula>
    </cfRule>
    <cfRule type="expression" dxfId="275" priority="1711">
      <formula>AND(NOT(ISBLANK(#REF!)),ISBLANK(#REF!),ISBLANK(#REF!))</formula>
    </cfRule>
  </conditionalFormatting>
  <conditionalFormatting sqref="C22:C23">
    <cfRule type="expression" dxfId="274" priority="4305">
      <formula>$AF22=1</formula>
    </cfRule>
    <cfRule type="expression" dxfId="273" priority="4306">
      <formula>$AE22=1</formula>
    </cfRule>
    <cfRule type="expression" dxfId="272" priority="4303">
      <formula>OR($AF22="X",$AE22="X")</formula>
    </cfRule>
    <cfRule type="expression" dxfId="271" priority="4304">
      <formula>AND($AF22=1,$AE22=1)</formula>
    </cfRule>
    <cfRule type="expression" dxfId="270" priority="4302">
      <formula>AND($M22="X",OR(#REF!&lt;&gt;"",$B22&lt;&gt;""))</formula>
    </cfRule>
  </conditionalFormatting>
  <conditionalFormatting sqref="C15:G15">
    <cfRule type="expression" dxfId="269" priority="147">
      <formula>#REF!=1</formula>
    </cfRule>
    <cfRule type="expression" dxfId="268" priority="146">
      <formula>OR($X15="X",#REF!="X")</formula>
    </cfRule>
  </conditionalFormatting>
  <conditionalFormatting sqref="D9:D11 D17:D20 D24:D61">
    <cfRule type="expression" dxfId="267" priority="4307">
      <formula>AND($M9="X",OR($B9&lt;&gt;"",$C9&lt;&gt;""))</formula>
    </cfRule>
  </conditionalFormatting>
  <conditionalFormatting sqref="D12:D14 C21 D21:D23">
    <cfRule type="expression" dxfId="266" priority="4300">
      <formula>AND($M12="X",OR($B12&lt;&gt;"",#REF!&lt;&gt;""))</formula>
    </cfRule>
  </conditionalFormatting>
  <conditionalFormatting sqref="D15">
    <cfRule type="expression" dxfId="265" priority="4310">
      <formula>AND($M15="X",OR($C15&lt;&gt;"",#REF!&lt;&gt;""))</formula>
    </cfRule>
  </conditionalFormatting>
  <conditionalFormatting sqref="D16">
    <cfRule type="expression" dxfId="264" priority="4311">
      <formula>AND($S16="X",OR($C12&lt;&gt;"",#REF!&lt;&gt;""))</formula>
    </cfRule>
  </conditionalFormatting>
  <conditionalFormatting sqref="D21">
    <cfRule type="expression" dxfId="263" priority="4316">
      <formula>$AE21=1</formula>
    </cfRule>
    <cfRule type="expression" dxfId="262" priority="4314">
      <formula>AND($M21="X",OR($B21&lt;&gt;"",#REF!&lt;&gt;"",$C21&lt;&gt;"",$D21&lt;&gt;""))</formula>
    </cfRule>
    <cfRule type="expression" dxfId="261" priority="4317">
      <formula>AND($M21="X",OR($B21&lt;&gt;"",#REF!&lt;&gt;"",$C21&lt;&gt;""))</formula>
    </cfRule>
    <cfRule type="expression" dxfId="260" priority="4321">
      <formula>AND($M21="X",OR($B21&lt;&gt;"",#REF!&lt;&gt;""))</formula>
    </cfRule>
    <cfRule type="expression" dxfId="259" priority="4320">
      <formula>AND($M21="X",$B21&lt;&gt;"")</formula>
    </cfRule>
    <cfRule type="expression" dxfId="258" priority="4313">
      <formula>AND($M21="X",OR($B21&lt;&gt;"",#REF!&lt;&gt;"",$C21&lt;&gt;""))</formula>
    </cfRule>
    <cfRule type="expression" dxfId="257" priority="4319">
      <formula>$AF21=1</formula>
    </cfRule>
    <cfRule type="expression" dxfId="256" priority="4318">
      <formula>AND($AF21=1,$AE21=1)</formula>
    </cfRule>
    <cfRule type="expression" dxfId="255" priority="4315">
      <formula>AND($M21="X",OR($B21&lt;&gt;"",#REF!&lt;&gt;"",$D21&lt;&gt;"",#REF!&lt;&gt;""))</formula>
    </cfRule>
  </conditionalFormatting>
  <conditionalFormatting sqref="D16:G16">
    <cfRule type="expression" dxfId="254" priority="124">
      <formula>$AD16=1</formula>
    </cfRule>
    <cfRule type="expression" dxfId="253" priority="121">
      <formula>OR($AE16="X",$AD16="X")</formula>
    </cfRule>
    <cfRule type="expression" dxfId="252" priority="122">
      <formula>AND($AE16=1,$AD16=1)</formula>
    </cfRule>
    <cfRule type="expression" dxfId="251" priority="123">
      <formula>$AE16=1</formula>
    </cfRule>
    <cfRule type="expression" dxfId="250" priority="125">
      <formula>AND(NOT(ISBLANK($X16)),ISBLANK($AD16),ISBLANK($AE16))</formula>
    </cfRule>
  </conditionalFormatting>
  <conditionalFormatting sqref="D21:G21">
    <cfRule type="expression" dxfId="249" priority="4330">
      <formula>OR($AF21="X",$AE21="X")</formula>
    </cfRule>
    <cfRule type="expression" dxfId="248" priority="4327">
      <formula>AND($M21="X",OR($B21&lt;&gt;"",$C21&lt;&gt;"",$D21&lt;&gt;"",$E21&lt;&gt;"",$F21&lt;&gt;""))</formula>
    </cfRule>
    <cfRule type="expression" dxfId="247" priority="4328">
      <formula>AND($AF21=1,$AE21=1)</formula>
    </cfRule>
    <cfRule type="expression" dxfId="246" priority="4329">
      <formula>$AF21=1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45" priority="4331">
      <formula>AND($M9="X",OR($B9&lt;&gt;"",$C9&lt;&gt;"",$D9&lt;&gt;""))</formula>
    </cfRule>
  </conditionalFormatting>
  <conditionalFormatting sqref="E12:E14">
    <cfRule type="expression" dxfId="244" priority="4333">
      <formula>AND($M12="X",OR($B12&lt;&gt;"",#REF!&lt;&gt;"",$D12&lt;&gt;""))</formula>
    </cfRule>
  </conditionalFormatting>
  <conditionalFormatting sqref="E15">
    <cfRule type="expression" dxfId="243" priority="4334">
      <formula>AND($M15="X",OR($C15&lt;&gt;"",#REF!&lt;&gt;"",$D15&lt;&gt;""))</formula>
    </cfRule>
  </conditionalFormatting>
  <conditionalFormatting sqref="E16">
    <cfRule type="expression" dxfId="242" priority="4335">
      <formula>AND($S16="X",OR($C12&lt;&gt;"",#REF!&lt;&gt;"",$D16&lt;&gt;""))</formula>
    </cfRule>
  </conditionalFormatting>
  <conditionalFormatting sqref="E22:E23">
    <cfRule type="expression" dxfId="241" priority="4339">
      <formula>$AF22=1</formula>
    </cfRule>
    <cfRule type="expression" dxfId="240" priority="4338">
      <formula>AND($AF22=1,$AE22=1)</formula>
    </cfRule>
    <cfRule type="expression" dxfId="239" priority="4340">
      <formula>$AE22=1</formula>
    </cfRule>
    <cfRule type="expression" dxfId="238" priority="4341">
      <formula>AND(NOT(ISBLANK($X22)),ISBLANK($AE22),ISBLANK($AF22))</formula>
    </cfRule>
    <cfRule type="expression" dxfId="237" priority="4342">
      <formula>AND($M22="X",OR($B22&lt;&gt;"",#REF!&lt;&gt;"",$D22&lt;&gt;"",#REF!&lt;&gt;""))</formula>
    </cfRule>
    <cfRule type="expression" dxfId="236" priority="4337">
      <formula>OR($AF22="X",$AE22="X")</formula>
    </cfRule>
  </conditionalFormatting>
  <conditionalFormatting sqref="F9:F11 F17:F20 F24:F61">
    <cfRule type="expression" dxfId="235" priority="4343">
      <formula>AND($M9="X",OR($B9&lt;&gt;"",$C9&lt;&gt;"",$D9&lt;&gt;"",$E9&lt;&gt;""))</formula>
    </cfRule>
  </conditionalFormatting>
  <conditionalFormatting sqref="F12:F14">
    <cfRule type="expression" dxfId="234" priority="4345">
      <formula>AND($M12="X",OR($B12&lt;&gt;"",#REF!&lt;&gt;"",$D12&lt;&gt;"",$E12&lt;&gt;""))</formula>
    </cfRule>
  </conditionalFormatting>
  <conditionalFormatting sqref="F15">
    <cfRule type="expression" dxfId="233" priority="4346">
      <formula>AND($M15="X",OR($C15&lt;&gt;"",#REF!&lt;&gt;"",$D15&lt;&gt;"",$E15&lt;&gt;""))</formula>
    </cfRule>
  </conditionalFormatting>
  <conditionalFormatting sqref="F16">
    <cfRule type="expression" dxfId="232" priority="4347">
      <formula>AND($S16="X",OR($C12&lt;&gt;"",#REF!&lt;&gt;"",$D16&lt;&gt;"",$E16&lt;&gt;""))</formula>
    </cfRule>
  </conditionalFormatting>
  <conditionalFormatting sqref="F22:F23">
    <cfRule type="expression" dxfId="231" priority="4349">
      <formula>AND($M22="X",OR($B22&lt;&gt;"",#REF!&lt;&gt;"",$D22&lt;&gt;"",#REF!&lt;&gt;""))</formula>
    </cfRule>
  </conditionalFormatting>
  <conditionalFormatting sqref="G9:G11 G17:G20 G24:G61">
    <cfRule type="expression" dxfId="230" priority="4350">
      <formula>AND($M9="X",OR($B9&lt;&gt;"",$C9&lt;&gt;"",$D9&lt;&gt;"",$E9&lt;&gt;"",$F9&lt;&gt;""))</formula>
    </cfRule>
  </conditionalFormatting>
  <conditionalFormatting sqref="G12:G14">
    <cfRule type="expression" dxfId="229" priority="4352">
      <formula>AND($M12="X",OR($B12&lt;&gt;"",#REF!&lt;&gt;"",$D12&lt;&gt;"",$E12&lt;&gt;"",$F12&lt;&gt;""))</formula>
    </cfRule>
  </conditionalFormatting>
  <conditionalFormatting sqref="G15">
    <cfRule type="expression" dxfId="228" priority="4353">
      <formula>AND($M15="X",OR($C15&lt;&gt;"",#REF!&lt;&gt;"",$D15&lt;&gt;"",$E15&lt;&gt;"",$F15&lt;&gt;""))</formula>
    </cfRule>
  </conditionalFormatting>
  <conditionalFormatting sqref="G16">
    <cfRule type="expression" dxfId="227" priority="4354">
      <formula>AND($S16="X",OR($C12&lt;&gt;"",#REF!&lt;&gt;"",$D16&lt;&gt;"",$E16&lt;&gt;"",$F16&lt;&gt;""))</formula>
    </cfRule>
  </conditionalFormatting>
  <conditionalFormatting sqref="G22:G23">
    <cfRule type="expression" dxfId="226" priority="4356">
      <formula>AND($M22="X",OR($B22&lt;&gt;"",#REF!&lt;&gt;"",$D22&lt;&gt;"",#REF!&lt;&gt;"",$F22&lt;&gt;""))</formula>
    </cfRule>
  </conditionalFormatting>
  <conditionalFormatting sqref="H63:H64 H67:H885">
    <cfRule type="expression" dxfId="225" priority="131">
      <formula>$K63="X"</formula>
    </cfRule>
  </conditionalFormatting>
  <conditionalFormatting sqref="I11:J11">
    <cfRule type="expression" dxfId="224" priority="120">
      <formula>$S16="X"</formula>
    </cfRule>
  </conditionalFormatting>
  <conditionalFormatting sqref="I17:J17 I19:J61">
    <cfRule type="expression" dxfId="223" priority="29">
      <formula>$M17="X"</formula>
    </cfRule>
  </conditionalFormatting>
  <conditionalFormatting sqref="L9:L10">
    <cfRule type="cellIs" dxfId="222" priority="64" operator="equal">
      <formula>"0..1"</formula>
    </cfRule>
    <cfRule type="cellIs" dxfId="221" priority="62" operator="equal">
      <formula>"1..1"</formula>
    </cfRule>
    <cfRule type="cellIs" dxfId="220" priority="63" operator="equal">
      <formula>"0..n"</formula>
    </cfRule>
  </conditionalFormatting>
  <conditionalFormatting sqref="L12 L15">
    <cfRule type="cellIs" dxfId="219" priority="126" operator="equal">
      <formula>"1..1"</formula>
    </cfRule>
    <cfRule type="cellIs" dxfId="218" priority="127" operator="equal">
      <formula>"0..n"</formula>
    </cfRule>
    <cfRule type="cellIs" dxfId="217" priority="128" operator="equal">
      <formula>"0..1"</formula>
    </cfRule>
  </conditionalFormatting>
  <conditionalFormatting sqref="L18:L60 K21:K58 K60">
    <cfRule type="cellIs" dxfId="216" priority="13" operator="equal">
      <formula>"0..n"</formula>
    </cfRule>
    <cfRule type="cellIs" dxfId="215" priority="14" operator="equal">
      <formula>"0..1"</formula>
    </cfRule>
    <cfRule type="cellIs" dxfId="214"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topRight" activeCell="H1" sqref="H1"/>
      <selection pane="bottomLeft" activeCell="A9" sqref="A9"/>
      <selection pane="bottomRight" activeCell="I12" sqref="I12"/>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9.83203125" style="159" hidden="1" customWidth="1"/>
    <col min="11" max="11" width="10.5" style="96" customWidth="1"/>
    <col min="12" max="12" width="6" style="173" customWidth="1"/>
    <col min="13" max="13" width="8.6640625" style="96" customWidth="1"/>
    <col min="14" max="14" width="12.6640625" style="277" customWidth="1"/>
    <col min="15" max="15" width="28.1640625" style="96" customWidth="1"/>
    <col min="16" max="16" width="8.83203125" style="96" customWidth="1"/>
    <col min="17" max="17" width="10" style="96" hidden="1" customWidth="1"/>
    <col min="18" max="18" width="10.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2293</v>
      </c>
      <c r="C1" s="129"/>
      <c r="F1" s="157"/>
      <c r="G1" s="128"/>
      <c r="H1" s="816"/>
      <c r="I1" s="816"/>
      <c r="X1" s="128"/>
      <c r="ALR1"/>
    </row>
    <row r="2" spans="1:1006" ht="13.5" customHeight="1">
      <c r="A2" s="128" t="s">
        <v>851</v>
      </c>
      <c r="B2" s="128" t="s">
        <v>2294</v>
      </c>
      <c r="C2" s="141"/>
      <c r="D2" s="284"/>
      <c r="E2" s="284"/>
      <c r="F2" s="157"/>
      <c r="G2" s="128"/>
      <c r="H2" s="816"/>
      <c r="I2" s="816"/>
      <c r="X2" s="128"/>
      <c r="ALR2"/>
    </row>
    <row r="3" spans="1:1006" ht="13.5" customHeight="1">
      <c r="C3" s="128" t="s">
        <v>2295</v>
      </c>
      <c r="G3" s="128"/>
      <c r="X3" s="128"/>
      <c r="ALR3"/>
    </row>
    <row r="4" spans="1:1006" ht="13.5" customHeight="1">
      <c r="C4" s="128" t="s">
        <v>2296</v>
      </c>
      <c r="G4" s="137"/>
      <c r="X4" s="128"/>
      <c r="ALR4"/>
    </row>
    <row r="5" spans="1:1006" s="149" customFormat="1" ht="13.5" customHeight="1">
      <c r="A5" s="128"/>
      <c r="B5" s="128"/>
      <c r="C5" s="128" t="s">
        <v>2297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2298</v>
      </c>
      <c r="C11" s="240"/>
      <c r="D11" s="241"/>
      <c r="E11" s="241"/>
      <c r="F11" s="241"/>
      <c r="G11" s="241"/>
      <c r="H11" s="728" t="s">
        <v>2273</v>
      </c>
      <c r="I11" s="729" t="s">
        <v>930</v>
      </c>
      <c r="J11" s="729"/>
      <c r="K11" s="728" t="s">
        <v>2299</v>
      </c>
      <c r="L11" s="728" t="s">
        <v>820</v>
      </c>
      <c r="M11" s="730" t="s">
        <v>864</v>
      </c>
      <c r="N11" s="243" t="s">
        <v>2300</v>
      </c>
      <c r="O11" s="731"/>
      <c r="P11" s="728" t="s">
        <v>932</v>
      </c>
      <c r="Q11" s="732"/>
      <c r="R11" s="732" t="s">
        <v>864</v>
      </c>
      <c r="S11" s="232"/>
      <c r="T11" s="733"/>
      <c r="U11" s="728"/>
      <c r="V11" s="734"/>
      <c r="W11" s="728"/>
      <c r="X11" s="731"/>
    </row>
    <row r="12" spans="1:1006" s="224" customFormat="1" ht="13.5" customHeight="1">
      <c r="A12" s="225">
        <v>4</v>
      </c>
      <c r="B12" s="217"/>
      <c r="C12" s="217" t="s">
        <v>2301</v>
      </c>
      <c r="D12" s="241"/>
      <c r="E12" s="241"/>
      <c r="F12" s="241"/>
      <c r="G12" s="241"/>
      <c r="H12" s="728" t="s">
        <v>2276</v>
      </c>
      <c r="I12" s="745"/>
      <c r="J12" s="745"/>
      <c r="K12" s="729" t="s">
        <v>2189</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2302</v>
      </c>
      <c r="D13" s="241"/>
      <c r="E13" s="241"/>
      <c r="F13" s="241"/>
      <c r="G13" s="241"/>
      <c r="H13" s="728" t="s">
        <v>2303</v>
      </c>
      <c r="I13" s="729"/>
      <c r="J13" s="729"/>
      <c r="K13" s="729" t="s">
        <v>2304</v>
      </c>
      <c r="L13" s="728" t="s">
        <v>820</v>
      </c>
      <c r="M13" s="728"/>
      <c r="N13" s="728" t="s">
        <v>863</v>
      </c>
      <c r="O13" s="731" t="s">
        <v>864</v>
      </c>
      <c r="P13" s="773" t="s">
        <v>2718</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2305</v>
      </c>
      <c r="D14" s="241"/>
      <c r="E14" s="241"/>
      <c r="F14" s="241"/>
      <c r="G14" s="241"/>
      <c r="H14" s="728" t="s">
        <v>2306</v>
      </c>
      <c r="I14" s="729"/>
      <c r="J14" s="729"/>
      <c r="K14" s="729" t="s">
        <v>2283</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2307</v>
      </c>
      <c r="D15" s="241"/>
      <c r="E15" s="241"/>
      <c r="F15" s="241"/>
      <c r="G15" s="241"/>
      <c r="H15" s="728" t="s">
        <v>2308</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hidden="1" customHeight="1">
      <c r="A16" s="225">
        <v>8</v>
      </c>
      <c r="B16" s="217" t="s">
        <v>2062</v>
      </c>
      <c r="C16" s="240"/>
      <c r="D16" s="241"/>
      <c r="E16" s="241"/>
      <c r="F16" s="241"/>
      <c r="G16" s="241"/>
      <c r="H16" s="728" t="s">
        <v>2185</v>
      </c>
      <c r="I16" s="729"/>
      <c r="J16" s="729"/>
      <c r="K16" s="729" t="s">
        <v>2186</v>
      </c>
      <c r="L16" s="728" t="s">
        <v>823</v>
      </c>
      <c r="M16" s="730" t="s">
        <v>864</v>
      </c>
      <c r="N16" s="243" t="s">
        <v>1365</v>
      </c>
      <c r="O16" s="731"/>
      <c r="P16" s="728"/>
      <c r="Q16" s="732"/>
      <c r="R16" s="732"/>
      <c r="S16" s="232"/>
      <c r="T16" s="733"/>
      <c r="U16" s="728"/>
      <c r="V16" s="734"/>
      <c r="W16" s="728"/>
      <c r="X16" s="731"/>
    </row>
    <row r="17" spans="1:24" s="224" customFormat="1" ht="14.25" hidden="1" customHeight="1">
      <c r="A17" s="225">
        <v>9</v>
      </c>
      <c r="B17" s="217"/>
      <c r="C17" s="727" t="s">
        <v>2187</v>
      </c>
      <c r="D17" s="241"/>
      <c r="E17" s="241"/>
      <c r="F17" s="241"/>
      <c r="G17" s="241"/>
      <c r="H17" s="728" t="s">
        <v>2188</v>
      </c>
      <c r="I17" s="729"/>
      <c r="J17" s="729"/>
      <c r="K17" s="497" t="s">
        <v>2309</v>
      </c>
      <c r="L17" s="728" t="s">
        <v>820</v>
      </c>
      <c r="M17" s="730"/>
      <c r="N17" s="728" t="s">
        <v>879</v>
      </c>
      <c r="O17" s="731"/>
      <c r="P17" s="728" t="s">
        <v>932</v>
      </c>
      <c r="Q17" s="732"/>
      <c r="R17" s="732"/>
      <c r="S17" s="232"/>
      <c r="T17" s="733"/>
      <c r="U17" s="728"/>
      <c r="V17" s="734"/>
      <c r="W17" s="728"/>
      <c r="X17" s="731"/>
    </row>
    <row r="18" spans="1:24" s="224" customFormat="1" ht="14.25" hidden="1" customHeight="1">
      <c r="A18" s="225">
        <v>10</v>
      </c>
      <c r="B18" s="217"/>
      <c r="C18" s="727" t="s">
        <v>2310</v>
      </c>
      <c r="D18" s="241"/>
      <c r="E18" s="241"/>
      <c r="F18" s="241"/>
      <c r="G18" s="241"/>
      <c r="H18" s="728" t="s">
        <v>2311</v>
      </c>
      <c r="I18" s="729"/>
      <c r="J18" s="729"/>
      <c r="K18" s="497" t="s">
        <v>2312</v>
      </c>
      <c r="L18" s="728" t="s">
        <v>817</v>
      </c>
      <c r="M18" s="730"/>
      <c r="N18" s="728" t="s">
        <v>879</v>
      </c>
      <c r="O18" s="731"/>
      <c r="P18" s="728" t="s">
        <v>932</v>
      </c>
      <c r="Q18" s="732"/>
      <c r="R18" s="732"/>
      <c r="S18" s="232"/>
      <c r="T18" s="733"/>
      <c r="U18" s="728"/>
      <c r="V18" s="734"/>
      <c r="W18" s="728"/>
      <c r="X18" s="731"/>
    </row>
    <row r="19" spans="1:24" s="224" customFormat="1" ht="14.25" hidden="1" customHeight="1">
      <c r="A19" s="225">
        <v>11</v>
      </c>
      <c r="B19" s="217"/>
      <c r="C19" s="727" t="s">
        <v>2313</v>
      </c>
      <c r="D19" s="241"/>
      <c r="E19" s="241"/>
      <c r="F19" s="241"/>
      <c r="G19" s="241"/>
      <c r="H19" s="728" t="s">
        <v>2314</v>
      </c>
      <c r="I19" s="729"/>
      <c r="J19" s="729"/>
      <c r="K19" s="497" t="s">
        <v>2315</v>
      </c>
      <c r="L19" s="728" t="s">
        <v>817</v>
      </c>
      <c r="M19" s="730"/>
      <c r="N19" s="728" t="s">
        <v>879</v>
      </c>
      <c r="O19" s="731"/>
      <c r="P19" s="728" t="s">
        <v>932</v>
      </c>
      <c r="Q19" s="732"/>
      <c r="R19" s="732"/>
      <c r="S19" s="232"/>
      <c r="T19" s="733"/>
      <c r="U19" s="728"/>
      <c r="V19" s="734"/>
      <c r="W19" s="728"/>
      <c r="X19" s="731"/>
    </row>
    <row r="20" spans="1:24" s="224" customFormat="1" ht="13.5" hidden="1" customHeight="1">
      <c r="A20" s="225">
        <v>12</v>
      </c>
      <c r="B20" s="217"/>
      <c r="C20" s="219" t="s">
        <v>2316</v>
      </c>
      <c r="D20" s="241"/>
      <c r="E20" s="241"/>
      <c r="F20" s="241"/>
      <c r="G20" s="241"/>
      <c r="H20" s="263" t="s">
        <v>2317</v>
      </c>
      <c r="I20" s="264" t="s">
        <v>2193</v>
      </c>
      <c r="J20" s="729"/>
      <c r="K20" s="729" t="s">
        <v>2194</v>
      </c>
      <c r="L20" s="728" t="s">
        <v>820</v>
      </c>
      <c r="M20" s="730"/>
      <c r="N20" s="728" t="s">
        <v>863</v>
      </c>
      <c r="O20" s="731"/>
      <c r="P20" s="728"/>
      <c r="Q20" s="732"/>
      <c r="R20" s="732"/>
      <c r="S20" s="232"/>
      <c r="T20" s="733" t="s">
        <v>2318</v>
      </c>
      <c r="U20" s="728"/>
      <c r="V20" s="734"/>
      <c r="W20" s="728"/>
      <c r="X20" s="731"/>
    </row>
    <row r="21" spans="1:24" s="224" customFormat="1" ht="13.5" hidden="1" customHeight="1">
      <c r="A21" s="225">
        <v>13</v>
      </c>
      <c r="B21" s="217"/>
      <c r="C21" s="241" t="s">
        <v>2040</v>
      </c>
      <c r="D21" s="241"/>
      <c r="E21" s="241"/>
      <c r="F21" s="241"/>
      <c r="G21" s="241"/>
      <c r="H21" s="728" t="s">
        <v>2204</v>
      </c>
      <c r="I21" s="264" t="s">
        <v>1341</v>
      </c>
      <c r="J21" s="729"/>
      <c r="K21" s="729" t="s">
        <v>2205</v>
      </c>
      <c r="L21" s="728" t="s">
        <v>817</v>
      </c>
      <c r="M21" s="730"/>
      <c r="N21" s="728" t="s">
        <v>863</v>
      </c>
      <c r="O21" s="731"/>
      <c r="P21" s="728"/>
      <c r="Q21" s="732"/>
      <c r="R21" s="732"/>
      <c r="S21" s="232"/>
      <c r="T21" s="733"/>
      <c r="U21" s="728"/>
      <c r="V21" s="734"/>
      <c r="W21" s="728"/>
      <c r="X21" s="731"/>
    </row>
    <row r="22" spans="1:24" s="224" customFormat="1" ht="13.5" hidden="1" customHeight="1">
      <c r="A22" s="263">
        <v>11</v>
      </c>
      <c r="B22" s="217"/>
      <c r="C22" s="719" t="s">
        <v>1699</v>
      </c>
      <c r="D22" s="241"/>
      <c r="E22" s="241"/>
      <c r="F22" s="241"/>
      <c r="G22" s="241"/>
      <c r="H22" s="728" t="s">
        <v>2210</v>
      </c>
      <c r="I22" s="720" t="s">
        <v>2211</v>
      </c>
      <c r="J22" s="729"/>
      <c r="K22" s="729" t="s">
        <v>1707</v>
      </c>
      <c r="L22" s="728" t="s">
        <v>820</v>
      </c>
      <c r="M22" s="730"/>
      <c r="N22" s="728" t="s">
        <v>863</v>
      </c>
      <c r="O22" s="731" t="s">
        <v>864</v>
      </c>
      <c r="P22" s="728" t="s">
        <v>1703</v>
      </c>
      <c r="Q22" s="732"/>
      <c r="R22" s="732"/>
      <c r="S22" s="232"/>
      <c r="T22" s="733" t="s">
        <v>2212</v>
      </c>
      <c r="U22" s="728"/>
      <c r="V22" s="734"/>
      <c r="W22" s="728"/>
      <c r="X22" s="731"/>
    </row>
    <row r="23" spans="1:24" s="224" customFormat="1" ht="13.5" hidden="1" customHeight="1">
      <c r="A23" s="263">
        <v>12</v>
      </c>
      <c r="B23" s="217"/>
      <c r="C23" s="719" t="s">
        <v>1704</v>
      </c>
      <c r="D23" s="241"/>
      <c r="E23" s="241"/>
      <c r="F23" s="241"/>
      <c r="G23" s="241"/>
      <c r="H23" s="728" t="s">
        <v>2213</v>
      </c>
      <c r="I23" s="729" t="s">
        <v>2214</v>
      </c>
      <c r="J23" s="225"/>
      <c r="K23" s="729" t="s">
        <v>2215</v>
      </c>
      <c r="L23" s="728" t="s">
        <v>817</v>
      </c>
      <c r="M23" s="730"/>
      <c r="N23" s="728" t="s">
        <v>863</v>
      </c>
      <c r="O23" s="731" t="s">
        <v>864</v>
      </c>
      <c r="P23" s="728" t="s">
        <v>1708</v>
      </c>
      <c r="Q23" s="732"/>
      <c r="R23" s="732"/>
      <c r="S23" s="232"/>
      <c r="T23" s="733" t="s">
        <v>2216</v>
      </c>
      <c r="U23" s="728"/>
      <c r="V23" s="734"/>
      <c r="W23" s="728"/>
      <c r="X23" s="731"/>
    </row>
    <row r="24" spans="1:24" s="224" customFormat="1" ht="13.5" hidden="1" customHeight="1">
      <c r="A24" s="225">
        <v>16</v>
      </c>
      <c r="B24" s="217"/>
      <c r="C24" s="727" t="s">
        <v>2218</v>
      </c>
      <c r="D24" s="241"/>
      <c r="E24" s="241"/>
      <c r="F24" s="241"/>
      <c r="G24" s="241"/>
      <c r="H24" s="728"/>
      <c r="I24" s="729"/>
      <c r="J24" s="729"/>
      <c r="K24" s="729" t="s">
        <v>2220</v>
      </c>
      <c r="L24" s="728" t="s">
        <v>817</v>
      </c>
      <c r="M24" s="730"/>
      <c r="N24" s="728" t="s">
        <v>863</v>
      </c>
      <c r="O24" s="731"/>
      <c r="P24" s="728"/>
      <c r="Q24" s="732"/>
      <c r="R24" s="732"/>
      <c r="S24" s="232"/>
      <c r="T24" s="733"/>
      <c r="U24" s="728"/>
      <c r="V24" s="734"/>
      <c r="W24" s="728"/>
      <c r="X24" s="731"/>
    </row>
    <row r="25" spans="1:24" s="224" customFormat="1" ht="13.5" hidden="1" customHeight="1">
      <c r="A25" s="225">
        <v>17</v>
      </c>
      <c r="B25" s="217"/>
      <c r="C25" s="241" t="s">
        <v>1104</v>
      </c>
      <c r="D25" s="241"/>
      <c r="E25" s="241"/>
      <c r="F25" s="241"/>
      <c r="G25" s="241"/>
      <c r="H25" s="728" t="s">
        <v>2319</v>
      </c>
      <c r="I25" s="729"/>
      <c r="J25" s="729"/>
      <c r="K25" s="729" t="s">
        <v>871</v>
      </c>
      <c r="L25" s="728" t="s">
        <v>817</v>
      </c>
      <c r="M25" s="730"/>
      <c r="N25" s="728" t="s">
        <v>863</v>
      </c>
      <c r="O25" s="731"/>
      <c r="P25" s="728"/>
      <c r="Q25" s="732"/>
      <c r="R25" s="732"/>
      <c r="S25" s="232"/>
      <c r="T25" s="733"/>
      <c r="U25" s="728"/>
      <c r="V25" s="734"/>
      <c r="W25" s="728"/>
      <c r="X25" s="731"/>
    </row>
    <row r="26" spans="1:24" s="224" customFormat="1" ht="13.5" hidden="1" customHeight="1">
      <c r="A26" s="225">
        <v>18</v>
      </c>
      <c r="B26" s="217"/>
      <c r="C26" s="241" t="s">
        <v>2320</v>
      </c>
      <c r="D26" s="241"/>
      <c r="E26" s="241"/>
      <c r="F26" s="241"/>
      <c r="G26" s="241"/>
      <c r="H26" s="255" t="s">
        <v>2321</v>
      </c>
      <c r="I26" s="729"/>
      <c r="J26" s="729"/>
      <c r="K26" s="729" t="s">
        <v>2322</v>
      </c>
      <c r="L26" s="728" t="s">
        <v>817</v>
      </c>
      <c r="M26" s="730"/>
      <c r="N26" s="728" t="s">
        <v>863</v>
      </c>
      <c r="O26" s="731"/>
      <c r="P26" s="728"/>
      <c r="Q26" s="732"/>
      <c r="R26" s="732"/>
      <c r="S26" s="232"/>
      <c r="T26" s="733"/>
      <c r="U26" s="728"/>
      <c r="V26" s="734"/>
      <c r="W26" s="728"/>
      <c r="X26" s="731"/>
    </row>
    <row r="27" spans="1:24" s="224" customFormat="1" ht="13.5" hidden="1" customHeight="1">
      <c r="A27" s="225">
        <v>19</v>
      </c>
      <c r="B27" s="217"/>
      <c r="C27" s="241" t="s">
        <v>2323</v>
      </c>
      <c r="D27" s="241"/>
      <c r="E27" s="241"/>
      <c r="F27" s="241"/>
      <c r="G27" s="241"/>
      <c r="H27" s="728" t="s">
        <v>2207</v>
      </c>
      <c r="I27" s="729"/>
      <c r="J27" s="729"/>
      <c r="K27" s="729" t="s">
        <v>2209</v>
      </c>
      <c r="L27" s="728" t="s">
        <v>817</v>
      </c>
      <c r="M27" s="730"/>
      <c r="N27" s="728" t="s">
        <v>863</v>
      </c>
      <c r="O27" s="731"/>
      <c r="P27" s="728"/>
      <c r="Q27" s="732"/>
      <c r="R27" s="732"/>
      <c r="S27" s="232"/>
      <c r="T27" s="733"/>
      <c r="U27" s="728"/>
      <c r="V27" s="734"/>
      <c r="W27" s="728"/>
      <c r="X27" s="731"/>
    </row>
    <row r="28" spans="1:24" s="224" customFormat="1" ht="13.5" hidden="1" customHeight="1">
      <c r="A28" s="225">
        <v>20</v>
      </c>
      <c r="B28" s="217"/>
      <c r="C28" s="719" t="s">
        <v>2223</v>
      </c>
      <c r="D28" s="241"/>
      <c r="E28" s="241"/>
      <c r="F28" s="241"/>
      <c r="G28" s="241"/>
      <c r="H28" s="728"/>
      <c r="I28" s="729"/>
      <c r="J28" s="729"/>
      <c r="K28" s="729" t="s">
        <v>2224</v>
      </c>
      <c r="L28" s="728" t="s">
        <v>817</v>
      </c>
      <c r="M28" s="730"/>
      <c r="N28" s="728" t="s">
        <v>863</v>
      </c>
      <c r="O28" s="731"/>
      <c r="P28" s="728"/>
      <c r="Q28" s="732"/>
      <c r="R28" s="732"/>
      <c r="S28" s="232"/>
      <c r="T28" s="733"/>
      <c r="U28" s="728"/>
      <c r="V28" s="734"/>
      <c r="W28" s="728"/>
      <c r="X28" s="731"/>
    </row>
    <row r="29" spans="1:24" s="224" customFormat="1" ht="13.5" hidden="1" customHeight="1">
      <c r="A29" s="225">
        <v>21</v>
      </c>
      <c r="B29" s="217"/>
      <c r="C29" s="241" t="s">
        <v>2226</v>
      </c>
      <c r="D29" s="241"/>
      <c r="E29" s="241"/>
      <c r="F29" s="241"/>
      <c r="G29" s="241"/>
      <c r="H29" s="728" t="s">
        <v>2227</v>
      </c>
      <c r="I29" s="729"/>
      <c r="J29" s="729"/>
      <c r="K29" s="729" t="s">
        <v>2228</v>
      </c>
      <c r="L29" s="728" t="s">
        <v>817</v>
      </c>
      <c r="M29" s="730"/>
      <c r="N29" s="728" t="s">
        <v>863</v>
      </c>
      <c r="O29" s="731"/>
      <c r="P29" s="728"/>
      <c r="Q29" s="732"/>
      <c r="R29" s="732"/>
      <c r="S29" s="232"/>
      <c r="T29" s="733"/>
      <c r="U29" s="728"/>
      <c r="V29" s="734"/>
      <c r="W29" s="728"/>
      <c r="X29" s="731"/>
    </row>
    <row r="30" spans="1:24" s="224" customFormat="1" ht="13.5" hidden="1" customHeight="1">
      <c r="A30" s="225">
        <v>22</v>
      </c>
      <c r="B30" s="217"/>
      <c r="C30" s="241" t="s">
        <v>2229</v>
      </c>
      <c r="D30" s="241"/>
      <c r="E30" s="241"/>
      <c r="F30" s="241"/>
      <c r="G30" s="241"/>
      <c r="H30" s="728" t="s">
        <v>2229</v>
      </c>
      <c r="I30" s="729"/>
      <c r="J30" s="729"/>
      <c r="K30" s="729" t="s">
        <v>2230</v>
      </c>
      <c r="L30" s="728" t="s">
        <v>817</v>
      </c>
      <c r="M30" s="730"/>
      <c r="N30" s="728" t="s">
        <v>863</v>
      </c>
      <c r="O30" s="731"/>
      <c r="P30" s="728"/>
      <c r="Q30" s="732"/>
      <c r="R30" s="732"/>
      <c r="S30" s="232"/>
      <c r="T30" s="733"/>
      <c r="U30" s="728"/>
      <c r="V30" s="734"/>
      <c r="W30" s="728"/>
      <c r="X30" s="731"/>
    </row>
    <row r="31" spans="1:24" s="224" customFormat="1" ht="13.5" hidden="1" customHeight="1">
      <c r="A31" s="225">
        <v>23</v>
      </c>
      <c r="B31" s="217"/>
      <c r="C31" s="241" t="s">
        <v>2231</v>
      </c>
      <c r="D31" s="241"/>
      <c r="E31" s="241"/>
      <c r="F31" s="241"/>
      <c r="G31" s="241"/>
      <c r="H31" s="728" t="s">
        <v>2231</v>
      </c>
      <c r="I31" s="729"/>
      <c r="J31" s="729"/>
      <c r="K31" s="729" t="s">
        <v>2232</v>
      </c>
      <c r="L31" s="728" t="s">
        <v>817</v>
      </c>
      <c r="M31" s="730"/>
      <c r="N31" s="728" t="s">
        <v>863</v>
      </c>
      <c r="O31" s="731"/>
      <c r="P31" s="728"/>
      <c r="Q31" s="732"/>
      <c r="R31" s="732"/>
      <c r="S31" s="232"/>
      <c r="T31" s="733"/>
      <c r="U31" s="728"/>
      <c r="V31" s="734"/>
      <c r="W31" s="728"/>
      <c r="X31" s="731"/>
    </row>
    <row r="32" spans="1:24" s="224" customFormat="1" ht="13.5" hidden="1" customHeight="1">
      <c r="A32" s="225">
        <v>24</v>
      </c>
      <c r="B32" s="217"/>
      <c r="C32" s="241" t="s">
        <v>2233</v>
      </c>
      <c r="D32" s="241"/>
      <c r="E32" s="241"/>
      <c r="F32" s="241"/>
      <c r="G32" s="241"/>
      <c r="H32" s="728" t="s">
        <v>2234</v>
      </c>
      <c r="I32" s="729"/>
      <c r="J32" s="729"/>
      <c r="K32" s="729" t="s">
        <v>2235</v>
      </c>
      <c r="L32" s="728" t="s">
        <v>817</v>
      </c>
      <c r="M32" s="730" t="s">
        <v>864</v>
      </c>
      <c r="N32" s="243" t="s">
        <v>2235</v>
      </c>
      <c r="O32" s="731"/>
      <c r="P32" s="728"/>
      <c r="Q32" s="732"/>
      <c r="R32" s="732"/>
      <c r="S32" s="232"/>
      <c r="T32" s="733"/>
      <c r="U32" s="728"/>
      <c r="V32" s="734"/>
      <c r="W32" s="728"/>
      <c r="X32" s="731"/>
    </row>
    <row r="33" spans="1:1009" s="224" customFormat="1" ht="13.5" hidden="1" customHeight="1">
      <c r="A33" s="225">
        <v>25</v>
      </c>
      <c r="B33" s="217"/>
      <c r="C33" s="241"/>
      <c r="D33" s="719" t="s">
        <v>1102</v>
      </c>
      <c r="E33" s="241"/>
      <c r="F33" s="241"/>
      <c r="G33" s="241"/>
      <c r="H33" s="728" t="s">
        <v>2236</v>
      </c>
      <c r="I33" s="729"/>
      <c r="J33" s="729"/>
      <c r="K33" s="729" t="s">
        <v>970</v>
      </c>
      <c r="L33" s="728" t="s">
        <v>817</v>
      </c>
      <c r="M33" s="730"/>
      <c r="N33" s="728" t="s">
        <v>863</v>
      </c>
      <c r="O33" s="731" t="s">
        <v>864</v>
      </c>
      <c r="P33" s="728" t="s">
        <v>1712</v>
      </c>
      <c r="Q33" s="732"/>
      <c r="R33" s="732"/>
      <c r="S33" s="232"/>
      <c r="T33" s="733" t="s">
        <v>2237</v>
      </c>
      <c r="U33" s="728"/>
      <c r="V33" s="734"/>
      <c r="W33" s="728"/>
      <c r="X33" s="731"/>
    </row>
    <row r="34" spans="1:1009" s="224" customFormat="1" ht="13.5" hidden="1" customHeight="1">
      <c r="A34" s="225">
        <v>26</v>
      </c>
      <c r="B34" s="217"/>
      <c r="C34" s="241"/>
      <c r="D34" s="241" t="s">
        <v>1104</v>
      </c>
      <c r="E34" s="241"/>
      <c r="F34" s="241"/>
      <c r="G34" s="241"/>
      <c r="H34" s="728" t="s">
        <v>2239</v>
      </c>
      <c r="I34" s="729"/>
      <c r="J34" s="729"/>
      <c r="K34" s="729" t="s">
        <v>871</v>
      </c>
      <c r="L34" s="728" t="s">
        <v>817</v>
      </c>
      <c r="M34" s="730"/>
      <c r="N34" s="728" t="s">
        <v>863</v>
      </c>
      <c r="O34" s="731"/>
      <c r="P34" s="728"/>
      <c r="Q34" s="732"/>
      <c r="R34" s="732"/>
      <c r="S34" s="232"/>
      <c r="T34" s="733"/>
      <c r="U34" s="728"/>
      <c r="V34" s="734"/>
      <c r="W34" s="728"/>
      <c r="X34" s="731"/>
    </row>
    <row r="35" spans="1:1009" s="224" customFormat="1" ht="13.5" hidden="1" customHeight="1">
      <c r="A35" s="225">
        <v>27</v>
      </c>
      <c r="B35" s="217"/>
      <c r="C35" s="217" t="s">
        <v>2324</v>
      </c>
      <c r="D35" s="241"/>
      <c r="E35" s="241"/>
      <c r="F35" s="241"/>
      <c r="G35" s="241"/>
      <c r="H35" s="728"/>
      <c r="I35" s="729"/>
      <c r="J35" s="729"/>
      <c r="K35" s="729" t="s">
        <v>2241</v>
      </c>
      <c r="L35" s="728" t="s">
        <v>817</v>
      </c>
      <c r="M35" s="730" t="s">
        <v>864</v>
      </c>
      <c r="N35" s="243" t="s">
        <v>2241</v>
      </c>
      <c r="O35" s="731"/>
      <c r="P35" s="728"/>
      <c r="Q35" s="732"/>
      <c r="R35" s="732"/>
      <c r="S35" s="232"/>
      <c r="T35" s="733"/>
      <c r="U35" s="728"/>
      <c r="V35" s="734"/>
      <c r="W35" s="728"/>
      <c r="X35" s="731"/>
    </row>
    <row r="36" spans="1:1009" s="224" customFormat="1" ht="13.5" hidden="1" customHeight="1">
      <c r="A36" s="225">
        <v>28</v>
      </c>
      <c r="B36" s="217"/>
      <c r="C36" s="217"/>
      <c r="D36" s="241" t="s">
        <v>2242</v>
      </c>
      <c r="E36" s="241"/>
      <c r="F36" s="241"/>
      <c r="G36" s="241"/>
      <c r="H36" s="728"/>
      <c r="I36" s="729"/>
      <c r="J36" s="729"/>
      <c r="K36" s="729" t="s">
        <v>2189</v>
      </c>
      <c r="L36" s="728" t="s">
        <v>817</v>
      </c>
      <c r="M36" s="730"/>
      <c r="N36" s="728" t="s">
        <v>879</v>
      </c>
      <c r="O36" s="731"/>
      <c r="P36" s="728" t="s">
        <v>932</v>
      </c>
      <c r="Q36" s="732"/>
      <c r="R36" s="732"/>
      <c r="S36" s="232"/>
      <c r="T36" s="733"/>
      <c r="U36" s="728"/>
      <c r="V36" s="734"/>
      <c r="W36" s="728"/>
      <c r="X36" s="731"/>
    </row>
    <row r="37" spans="1:1009" s="224" customFormat="1" ht="13.5" hidden="1" customHeight="1">
      <c r="A37" s="225">
        <v>29</v>
      </c>
      <c r="B37" s="217"/>
      <c r="C37" s="217"/>
      <c r="D37" s="719" t="s">
        <v>2325</v>
      </c>
      <c r="E37" s="241"/>
      <c r="F37" s="241"/>
      <c r="G37" s="241"/>
      <c r="H37" s="728" t="s">
        <v>2326</v>
      </c>
      <c r="I37" s="728" t="s">
        <v>2327</v>
      </c>
      <c r="J37" s="729"/>
      <c r="K37" s="729" t="s">
        <v>888</v>
      </c>
      <c r="L37" s="728" t="s">
        <v>817</v>
      </c>
      <c r="M37" s="730"/>
      <c r="N37" s="728" t="s">
        <v>863</v>
      </c>
      <c r="O37" s="731" t="s">
        <v>864</v>
      </c>
      <c r="P37" s="728" t="s">
        <v>2245</v>
      </c>
      <c r="Q37" s="732"/>
      <c r="R37" s="732"/>
      <c r="S37" s="232"/>
      <c r="T37" s="733" t="s">
        <v>2237</v>
      </c>
      <c r="U37" s="728"/>
      <c r="V37" s="734"/>
      <c r="W37" s="728"/>
      <c r="X37" s="731"/>
    </row>
    <row r="38" spans="1:1009" s="224" customFormat="1" ht="13.5" hidden="1" customHeight="1">
      <c r="A38" s="225">
        <v>30</v>
      </c>
      <c r="B38" s="217"/>
      <c r="C38" s="217"/>
      <c r="D38" s="719" t="s">
        <v>2247</v>
      </c>
      <c r="E38" s="241"/>
      <c r="F38" s="241"/>
      <c r="G38" s="241"/>
      <c r="H38" s="728" t="s">
        <v>2248</v>
      </c>
      <c r="I38" s="728" t="s">
        <v>2328</v>
      </c>
      <c r="J38" s="729"/>
      <c r="K38" s="729" t="s">
        <v>2249</v>
      </c>
      <c r="L38" s="728" t="s">
        <v>817</v>
      </c>
      <c r="M38" s="730"/>
      <c r="N38" s="728" t="s">
        <v>863</v>
      </c>
      <c r="O38" s="731" t="s">
        <v>864</v>
      </c>
      <c r="P38" s="728" t="s">
        <v>2250</v>
      </c>
      <c r="Q38" s="732"/>
      <c r="R38" s="732"/>
      <c r="S38" s="232"/>
      <c r="T38" s="733"/>
      <c r="U38" s="728"/>
      <c r="V38" s="734"/>
      <c r="W38" s="728"/>
      <c r="X38" s="731"/>
    </row>
    <row r="39" spans="1:1009" s="224" customFormat="1" ht="13.5" hidden="1" customHeight="1">
      <c r="A39" s="225">
        <v>31</v>
      </c>
      <c r="B39" s="217"/>
      <c r="C39" s="727" t="s">
        <v>1259</v>
      </c>
      <c r="D39" s="241"/>
      <c r="E39" s="241"/>
      <c r="F39" s="241"/>
      <c r="G39" s="241"/>
      <c r="H39" s="728" t="s">
        <v>2252</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hidden="1" customHeight="1">
      <c r="A40" s="225">
        <v>32</v>
      </c>
      <c r="B40" s="217"/>
      <c r="C40" s="241"/>
      <c r="D40" s="241" t="s">
        <v>2253</v>
      </c>
      <c r="E40" s="241"/>
      <c r="F40" s="241"/>
      <c r="G40" s="241"/>
      <c r="H40" s="728" t="s">
        <v>2254</v>
      </c>
      <c r="I40" s="729" t="s">
        <v>1268</v>
      </c>
      <c r="J40" s="729"/>
      <c r="K40" s="729" t="s">
        <v>970</v>
      </c>
      <c r="L40" s="728" t="s">
        <v>817</v>
      </c>
      <c r="M40" s="730"/>
      <c r="N40" s="728" t="s">
        <v>863</v>
      </c>
      <c r="O40" s="731" t="s">
        <v>864</v>
      </c>
      <c r="P40" s="728" t="s">
        <v>1667</v>
      </c>
      <c r="Q40" s="732"/>
      <c r="R40" s="732"/>
      <c r="S40" s="232"/>
      <c r="T40" s="733"/>
      <c r="U40" s="728"/>
      <c r="V40" s="734"/>
      <c r="W40" s="728"/>
      <c r="X40" s="731"/>
    </row>
    <row r="41" spans="1:1009" s="224" customFormat="1" ht="13.5" hidden="1" customHeight="1">
      <c r="A41" s="225">
        <v>33</v>
      </c>
      <c r="B41" s="217"/>
      <c r="D41" s="224" t="s">
        <v>1668</v>
      </c>
      <c r="F41" s="225"/>
      <c r="G41" s="241"/>
      <c r="H41" s="728" t="s">
        <v>2255</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hidden="1" customHeight="1">
      <c r="A42" s="225">
        <v>34</v>
      </c>
      <c r="B42" s="217"/>
      <c r="C42" s="727" t="s">
        <v>12</v>
      </c>
      <c r="D42" s="241"/>
      <c r="E42" s="241"/>
      <c r="F42" s="241"/>
      <c r="G42" s="241"/>
      <c r="H42" s="728" t="s">
        <v>2329</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13" priority="131">
      <formula>$X10=1</formula>
    </cfRule>
  </conditionalFormatting>
  <conditionalFormatting sqref="A22:A23">
    <cfRule type="expression" dxfId="212" priority="31">
      <formula>OR($X22="X",#REF!="X")</formula>
    </cfRule>
    <cfRule type="expression" dxfId="211" priority="28">
      <formula>#REF!=1</formula>
    </cfRule>
  </conditionalFormatting>
  <conditionalFormatting sqref="A44:F45 A48:F866">
    <cfRule type="expression" dxfId="210" priority="171">
      <formula>AND($W44=1,$V44=1)</formula>
    </cfRule>
    <cfRule type="expression" dxfId="209" priority="170">
      <formula>OR($W44="X",$V44="X")</formula>
    </cfRule>
    <cfRule type="expression" dxfId="208" priority="172">
      <formula>$W44=1</formula>
    </cfRule>
    <cfRule type="expression" dxfId="207" priority="173">
      <formula>$V44=1</formula>
    </cfRule>
  </conditionalFormatting>
  <conditionalFormatting sqref="A9:G9 C10:G10 A10:A21 B11:G12 A24:A42">
    <cfRule type="expression" dxfId="206" priority="176">
      <formula>AND(NOT(ISBLANK($R9)),ISBLANK(#REF!),ISBLANK($X9))</formula>
    </cfRule>
    <cfRule type="expression" dxfId="205" priority="175">
      <formula>AND($X9=1,#REF!=1)</formula>
    </cfRule>
    <cfRule type="expression" dxfId="204" priority="177">
      <formula>OR($X9="X",#REF!="X")</formula>
    </cfRule>
  </conditionalFormatting>
  <conditionalFormatting sqref="A9:G9 C10:G10 B11:G12 A10:A21 A24:A42">
    <cfRule type="expression" dxfId="203" priority="174">
      <formula>#REF!=1</formula>
    </cfRule>
  </conditionalFormatting>
  <conditionalFormatting sqref="A22:G23">
    <cfRule type="expression" dxfId="202" priority="27">
      <formula>$X22=1</formula>
    </cfRule>
    <cfRule type="expression" dxfId="201" priority="29">
      <formula>AND($X22=1,#REF!=1)</formula>
    </cfRule>
    <cfRule type="expression" dxfId="200" priority="30">
      <formula>AND(NOT(ISBLANK($R22)),ISBLANK(#REF!),ISBLANK($X22))</formula>
    </cfRule>
  </conditionalFormatting>
  <conditionalFormatting sqref="B10">
    <cfRule type="expression" dxfId="199" priority="2">
      <formula>$X10=1</formula>
    </cfRule>
    <cfRule type="expression" dxfId="198" priority="5">
      <formula>AND(NOT(ISBLANK($R10)),ISBLANK(#REF!),ISBLANK($X10))</formula>
    </cfRule>
    <cfRule type="expression" dxfId="197" priority="6">
      <formula>OR($X10="X",#REF!="X")</formula>
    </cfRule>
    <cfRule type="expression" dxfId="196" priority="4">
      <formula>AND($X10=1,#REF!=1)</formula>
    </cfRule>
    <cfRule type="expression" dxfId="195" priority="3">
      <formula>#REF!=1</formula>
    </cfRule>
  </conditionalFormatting>
  <conditionalFormatting sqref="B25 D35:G38 B16:G20 B21:C21 E21:G21 B24:G24 D25:G25 B26:C31 E26:G31 B32:G34 B35:B41 B42:G42">
    <cfRule type="expression" dxfId="194" priority="137">
      <formula>AND($X16=1,#REF!=1)</formula>
    </cfRule>
  </conditionalFormatting>
  <conditionalFormatting sqref="B13:C14">
    <cfRule type="expression" dxfId="193" priority="100">
      <formula>OR($X36="X",#REF!="X")</formula>
    </cfRule>
    <cfRule type="expression" dxfId="192" priority="101">
      <formula>#REF!=1</formula>
    </cfRule>
    <cfRule type="expression" dxfId="191" priority="97">
      <formula>AND($X36=1,#REF!=1)</formula>
    </cfRule>
    <cfRule type="expression" dxfId="190" priority="98">
      <formula>$X36=1</formula>
    </cfRule>
    <cfRule type="expression" dxfId="189" priority="99">
      <formula>AND(NOT(ISBLANK($R36)),ISBLANK(#REF!),ISBLANK($X36))</formula>
    </cfRule>
  </conditionalFormatting>
  <conditionalFormatting sqref="B16:G20 B21:C21 E21:G21 B24:G24 B25 D25:G25 B26:C31 E26:G31 B32:G34 D35:G38 B35:B41 B42:G42">
    <cfRule type="expression" dxfId="188" priority="138">
      <formula>AND(NOT(ISBLANK($R16)),ISBLANK(#REF!),ISBLANK($X16))</formula>
    </cfRule>
  </conditionalFormatting>
  <conditionalFormatting sqref="B16:G20 B21:C21 E21:G21 B24:G24 D25:G25 B25:B31 C26:C31 E26:G31 B32:G34 D35:G38 B35:B41 B42:G42">
    <cfRule type="expression" dxfId="187" priority="140">
      <formula>#REF!=1</formula>
    </cfRule>
    <cfRule type="expression" dxfId="186" priority="139">
      <formula>OR($X16="X",#REF!="X")</formula>
    </cfRule>
  </conditionalFormatting>
  <conditionalFormatting sqref="B16:G20 B21:C21 E21:G21 B24:G24 D25:G25 B26:C31 E26:G31 B32:G34 B35:B41 B42:G42 A9:G9 C10:G10 B11:G12">
    <cfRule type="expression" dxfId="185" priority="164">
      <formula>$X9=1</formula>
    </cfRule>
  </conditionalFormatting>
  <conditionalFormatting sqref="B22:G23">
    <cfRule type="expression" dxfId="184" priority="33">
      <formula>#REF!=1</formula>
    </cfRule>
    <cfRule type="expression" dxfId="183" priority="32">
      <formula>OR($X22="X",#REF!="X")</formula>
    </cfRule>
  </conditionalFormatting>
  <conditionalFormatting sqref="C9:C11 C16:C21 C24:C34 D25 C42">
    <cfRule type="expression" dxfId="182" priority="4502">
      <formula>AND($M9="X",$B9&lt;&gt;"")</formula>
    </cfRule>
  </conditionalFormatting>
  <conditionalFormatting sqref="C12">
    <cfRule type="expression" dxfId="181" priority="1747">
      <formula>#REF!=1</formula>
    </cfRule>
    <cfRule type="expression" dxfId="180" priority="1748">
      <formula>#REF!=1</formula>
    </cfRule>
    <cfRule type="expression" dxfId="179" priority="1749">
      <formula>AND(NOT(ISBLANK(#REF!)),ISBLANK(#REF!),ISBLANK(#REF!))</formula>
    </cfRule>
    <cfRule type="expression" dxfId="178" priority="1746">
      <formula>AND(#REF!=1,#REF!=1)</formula>
    </cfRule>
    <cfRule type="expression" dxfId="177" priority="1745">
      <formula>OR(#REF!="X",#REF!="X")</formula>
    </cfRule>
  </conditionalFormatting>
  <conditionalFormatting sqref="C13:C14">
    <cfRule type="expression" dxfId="176" priority="4572">
      <formula>AND($M36="X",$B13&lt;&gt;"")</formula>
    </cfRule>
  </conditionalFormatting>
  <conditionalFormatting sqref="C22:C23">
    <cfRule type="expression" dxfId="175" priority="34">
      <formula>AND($M22="X",$B22&lt;&gt;"")</formula>
    </cfRule>
  </conditionalFormatting>
  <conditionalFormatting sqref="C25">
    <cfRule type="expression" dxfId="174" priority="126">
      <formula>#REF!=1</formula>
    </cfRule>
    <cfRule type="expression" dxfId="173" priority="125">
      <formula>OR($X25="X",#REF!="X")</formula>
    </cfRule>
    <cfRule type="expression" dxfId="172" priority="124">
      <formula>AND(NOT(ISBLANK($R25)),ISBLANK(#REF!),ISBLANK($X25))</formula>
    </cfRule>
    <cfRule type="expression" dxfId="171" priority="123">
      <formula>AND($X25=1,#REF!=1)</formula>
    </cfRule>
    <cfRule type="expression" dxfId="170" priority="122">
      <formula>$X25=1</formula>
    </cfRule>
  </conditionalFormatting>
  <conditionalFormatting sqref="C35:C38">
    <cfRule type="expression" dxfId="169" priority="4506">
      <formula>AND($X35=1,#REF!=1)</formula>
    </cfRule>
    <cfRule type="expression" dxfId="168" priority="4508">
      <formula>AND(NOT(ISBLANK($R35)),ISBLANK(#REF!),ISBLANK($X35))</formula>
    </cfRule>
    <cfRule type="expression" dxfId="167" priority="4510">
      <formula>#REF!=1</formula>
    </cfRule>
    <cfRule type="expression" dxfId="166" priority="4509">
      <formula>OR($X35="X",#REF!="X")</formula>
    </cfRule>
    <cfRule type="expression" dxfId="165" priority="4511">
      <formula>AND($M35="X",$B35&lt;&gt;"")</formula>
    </cfRule>
    <cfRule type="expression" dxfId="164" priority="4507">
      <formula>$X35=1</formula>
    </cfRule>
  </conditionalFormatting>
  <conditionalFormatting sqref="C39 C40:F40">
    <cfRule type="expression" dxfId="163" priority="120">
      <formula>$AD39=1</formula>
    </cfRule>
  </conditionalFormatting>
  <conditionalFormatting sqref="C39 C40:F41">
    <cfRule type="expression" dxfId="162" priority="117">
      <formula>AND($AE39=1,$AD39=1)</formula>
    </cfRule>
    <cfRule type="expression" dxfId="161" priority="118">
      <formula>$AE39=1</formula>
    </cfRule>
    <cfRule type="expression" dxfId="160" priority="119">
      <formula>OR($AE39="X",$AD39="X")</formula>
    </cfRule>
    <cfRule type="expression" dxfId="159" priority="121">
      <formula>AND(NOT(ISBLANK($X39)),ISBLANK($AD39),ISBLANK($AE39))</formula>
    </cfRule>
  </conditionalFormatting>
  <conditionalFormatting sqref="C39:C41">
    <cfRule type="expression" dxfId="158" priority="4516">
      <formula>AND($S39="X",OR($B39&lt;&gt;"",$C39&lt;&gt;""))</formula>
    </cfRule>
  </conditionalFormatting>
  <conditionalFormatting sqref="D9:D11 D16:D20 D24 D32:D39 D42">
    <cfRule type="expression" dxfId="157" priority="4518">
      <formula>AND($M9="X",OR($B9&lt;&gt;"",$C9&lt;&gt;""))</formula>
    </cfRule>
  </conditionalFormatting>
  <conditionalFormatting sqref="D12">
    <cfRule type="expression" dxfId="156" priority="4519">
      <formula>AND($M12="X",OR($B12&lt;&gt;"",#REF!&lt;&gt;""))</formula>
    </cfRule>
  </conditionalFormatting>
  <conditionalFormatting sqref="D13">
    <cfRule type="expression" dxfId="155" priority="4520">
      <formula>AND($S13="X",OR($C11&lt;&gt;"",#REF!&lt;&gt;""))</formula>
    </cfRule>
  </conditionalFormatting>
  <conditionalFormatting sqref="D14">
    <cfRule type="expression" dxfId="154" priority="102">
      <formula>AND($S14="X",OR(#REF!&lt;&gt;"",#REF!&lt;&gt;""))</formula>
    </cfRule>
  </conditionalFormatting>
  <conditionalFormatting sqref="D15">
    <cfRule type="expression" dxfId="153" priority="4521">
      <formula>AND($S15="X",OR($C11&lt;&gt;"",#REF!&lt;&gt;""))</formula>
    </cfRule>
  </conditionalFormatting>
  <conditionalFormatting sqref="D22:D23">
    <cfRule type="expression" dxfId="152" priority="35">
      <formula>AND($M22="X",OR($B22&lt;&gt;"",$C22&lt;&gt;""))</formula>
    </cfRule>
  </conditionalFormatting>
  <conditionalFormatting sqref="D40:D41">
    <cfRule type="expression" dxfId="151" priority="4526">
      <formula>AND($S40="X",OR($B40&lt;&gt;"",$C40&lt;&gt;"",$D40&lt;&gt;""))</formula>
    </cfRule>
  </conditionalFormatting>
  <conditionalFormatting sqref="D13:G15">
    <cfRule type="expression" dxfId="150" priority="69">
      <formula>$AD13=1</formula>
    </cfRule>
    <cfRule type="expression" dxfId="149" priority="68">
      <formula>$AE13=1</formula>
    </cfRule>
    <cfRule type="expression" dxfId="148" priority="66">
      <formula>OR($AE13="X",$AD13="X")</formula>
    </cfRule>
    <cfRule type="expression" dxfId="147" priority="67">
      <formula>AND($AE13=1,$AD13=1)</formula>
    </cfRule>
    <cfRule type="expression" dxfId="146" priority="70">
      <formula>AND(NOT(ISBLANK($X13)),ISBLANK($AD13),ISBLANK($AE13))</formula>
    </cfRule>
  </conditionalFormatting>
  <conditionalFormatting sqref="D35:G39">
    <cfRule type="expression" dxfId="145" priority="107">
      <formula>$X35=1</formula>
    </cfRule>
  </conditionalFormatting>
  <conditionalFormatting sqref="D39:G39">
    <cfRule type="expression" dxfId="144" priority="110">
      <formula>OR($X39="X",#REF!="X")</formula>
    </cfRule>
    <cfRule type="expression" dxfId="143" priority="111">
      <formula>#REF!=1</formula>
    </cfRule>
    <cfRule type="expression" dxfId="142" priority="108">
      <formula>AND($X39=1,#REF!=1)</formula>
    </cfRule>
    <cfRule type="expression" dxfId="141" priority="109">
      <formula>AND(NOT(ISBLANK($R39)),ISBLANK(#REF!),ISBLANK($X39))</formula>
    </cfRule>
  </conditionalFormatting>
  <conditionalFormatting sqref="E9:E11 E16:E20 E24 E32:E39 E42">
    <cfRule type="expression" dxfId="140" priority="4527">
      <formula>AND($M9="X",OR($B9&lt;&gt;"",$C9&lt;&gt;"",$D9&lt;&gt;""))</formula>
    </cfRule>
  </conditionalFormatting>
  <conditionalFormatting sqref="E12">
    <cfRule type="expression" dxfId="139" priority="4528">
      <formula>AND($M12="X",OR($B12&lt;&gt;"",#REF!&lt;&gt;"",$D12&lt;&gt;""))</formula>
    </cfRule>
  </conditionalFormatting>
  <conditionalFormatting sqref="E13">
    <cfRule type="expression" dxfId="138" priority="4529">
      <formula>AND($S13="X",OR($C11&lt;&gt;"",#REF!&lt;&gt;"",$D13&lt;&gt;""))</formula>
    </cfRule>
  </conditionalFormatting>
  <conditionalFormatting sqref="E14">
    <cfRule type="expression" dxfId="137" priority="4530">
      <formula>AND($S14="X",OR(#REF!&lt;&gt;"",#REF!&lt;&gt;"",$D14&lt;&gt;""))</formula>
    </cfRule>
  </conditionalFormatting>
  <conditionalFormatting sqref="E15">
    <cfRule type="expression" dxfId="136" priority="4531">
      <formula>AND($S15="X",OR($C11&lt;&gt;"",#REF!&lt;&gt;"",$D15&lt;&gt;""))</formula>
    </cfRule>
  </conditionalFormatting>
  <conditionalFormatting sqref="E21 E26:E31">
    <cfRule type="expression" dxfId="135" priority="4537">
      <formula>AND($M21="X",OR($B21&lt;&gt;"",$C21&lt;&gt;"",#REF!&lt;&gt;""))</formula>
    </cfRule>
  </conditionalFormatting>
  <conditionalFormatting sqref="E22:E23">
    <cfRule type="expression" dxfId="134" priority="36">
      <formula>AND($M22="X",OR($B22&lt;&gt;"",$C22&lt;&gt;"",$D22&lt;&gt;""))</formula>
    </cfRule>
  </conditionalFormatting>
  <conditionalFormatting sqref="E25">
    <cfRule type="expression" dxfId="133" priority="4536">
      <formula>AND($M25="X",OR($B25&lt;&gt;"",$D25&lt;&gt;"",#REF!&lt;&gt;""))</formula>
    </cfRule>
  </conditionalFormatting>
  <conditionalFormatting sqref="E40:E41">
    <cfRule type="expression" dxfId="132"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31" priority="4539">
      <formula>AND($M9="X",OR($B9&lt;&gt;"",$C9&lt;&gt;"",$D9&lt;&gt;"",$E9&lt;&gt;""))</formula>
    </cfRule>
  </conditionalFormatting>
  <conditionalFormatting sqref="F12">
    <cfRule type="expression" dxfId="130" priority="4540">
      <formula>AND($M12="X",OR($B12&lt;&gt;"",#REF!&lt;&gt;"",$D12&lt;&gt;"",$E12&lt;&gt;""))</formula>
    </cfRule>
  </conditionalFormatting>
  <conditionalFormatting sqref="F13">
    <cfRule type="expression" dxfId="129" priority="4541">
      <formula>AND($S13="X",OR($C11&lt;&gt;"",#REF!&lt;&gt;"",$D13&lt;&gt;"",$E13&lt;&gt;""))</formula>
    </cfRule>
  </conditionalFormatting>
  <conditionalFormatting sqref="F14">
    <cfRule type="expression" dxfId="128" priority="4542">
      <formula>AND($S14="X",OR(#REF!&lt;&gt;"",#REF!&lt;&gt;"",$D14&lt;&gt;"",$E14&lt;&gt;""))</formula>
    </cfRule>
  </conditionalFormatting>
  <conditionalFormatting sqref="F15">
    <cfRule type="expression" dxfId="127" priority="4543">
      <formula>AND($S15="X",OR($C11&lt;&gt;"",#REF!&lt;&gt;"",$D15&lt;&gt;"",$E15&lt;&gt;""))</formula>
    </cfRule>
  </conditionalFormatting>
  <conditionalFormatting sqref="F21 F26:F31">
    <cfRule type="expression" dxfId="126" priority="4549">
      <formula>AND($M21="X",OR($B21&lt;&gt;"",$C21&lt;&gt;"",#REF!&lt;&gt;"",$E21&lt;&gt;""))</formula>
    </cfRule>
  </conditionalFormatting>
  <conditionalFormatting sqref="F22:F23">
    <cfRule type="expression" dxfId="125" priority="37">
      <formula>AND($M22="X",OR($B22&lt;&gt;"",$C22&lt;&gt;"",$D22&lt;&gt;"",$E22&lt;&gt;""))</formula>
    </cfRule>
  </conditionalFormatting>
  <conditionalFormatting sqref="F25">
    <cfRule type="expression" dxfId="124" priority="4548">
      <formula>AND($M25="X",OR($B25&lt;&gt;"",$D25&lt;&gt;"",#REF!&lt;&gt;"",$E25&lt;&gt;""))</formula>
    </cfRule>
  </conditionalFormatting>
  <conditionalFormatting sqref="F40:F41">
    <cfRule type="expression" dxfId="123" priority="4550">
      <formula>AND($S40="X",OR($B40&lt;&gt;"",$C40&lt;&gt;"",$D40&lt;&gt;"",$E40&lt;&gt;"",$F40&lt;&gt;""))</formula>
    </cfRule>
  </conditionalFormatting>
  <conditionalFormatting sqref="G9:G11 G16:G20 G24 G32:G39 G42">
    <cfRule type="expression" dxfId="122" priority="4551">
      <formula>AND($M9="X",OR($B9&lt;&gt;"",$C9&lt;&gt;"",$D9&lt;&gt;"",$E9&lt;&gt;"",$F9&lt;&gt;""))</formula>
    </cfRule>
  </conditionalFormatting>
  <conditionalFormatting sqref="G12">
    <cfRule type="expression" dxfId="121" priority="4552">
      <formula>AND($M12="X",OR($B12&lt;&gt;"",#REF!&lt;&gt;"",$D12&lt;&gt;"",$E12&lt;&gt;"",$F12&lt;&gt;""))</formula>
    </cfRule>
  </conditionalFormatting>
  <conditionalFormatting sqref="G13">
    <cfRule type="expression" dxfId="120" priority="4553">
      <formula>AND($S13="X",OR($C11&lt;&gt;"",#REF!&lt;&gt;"",$D13&lt;&gt;"",$E13&lt;&gt;"",$F13&lt;&gt;""))</formula>
    </cfRule>
  </conditionalFormatting>
  <conditionalFormatting sqref="G14">
    <cfRule type="expression" dxfId="119" priority="4554">
      <formula>AND($S14="X",OR(#REF!&lt;&gt;"",#REF!&lt;&gt;"",$D14&lt;&gt;"",$E14&lt;&gt;"",$F14&lt;&gt;""))</formula>
    </cfRule>
  </conditionalFormatting>
  <conditionalFormatting sqref="G15">
    <cfRule type="expression" dxfId="118" priority="4555">
      <formula>AND($S15="X",OR($C11&lt;&gt;"",#REF!&lt;&gt;"",$D15&lt;&gt;"",$E15&lt;&gt;"",$F15&lt;&gt;""))</formula>
    </cfRule>
  </conditionalFormatting>
  <conditionalFormatting sqref="G21 G26:G31">
    <cfRule type="expression" dxfId="117" priority="4561">
      <formula>AND($M21="X",OR($B21&lt;&gt;"",$C21&lt;&gt;"",#REF!&lt;&gt;"",$E21&lt;&gt;"",$F21&lt;&gt;""))</formula>
    </cfRule>
  </conditionalFormatting>
  <conditionalFormatting sqref="G22:G23">
    <cfRule type="expression" dxfId="116" priority="38">
      <formula>AND($M22="X",OR($B22&lt;&gt;"",$C22&lt;&gt;"",$D22&lt;&gt;"",$E22&lt;&gt;"",$F22&lt;&gt;""))</formula>
    </cfRule>
  </conditionalFormatting>
  <conditionalFormatting sqref="G25">
    <cfRule type="expression" dxfId="115" priority="4560">
      <formula>AND($M25="X",OR($B25&lt;&gt;"",$D25&lt;&gt;"",#REF!&lt;&gt;"",$E25&lt;&gt;"",$F25&lt;&gt;""))</formula>
    </cfRule>
  </conditionalFormatting>
  <conditionalFormatting sqref="H44:H45 H48:H866">
    <cfRule type="expression" dxfId="114" priority="163">
      <formula>$K44="X"</formula>
    </cfRule>
  </conditionalFormatting>
  <conditionalFormatting sqref="I20:I21">
    <cfRule type="expression" dxfId="113" priority="1">
      <formula>$M20="X"</formula>
    </cfRule>
  </conditionalFormatting>
  <conditionalFormatting sqref="I22">
    <cfRule type="expression" dxfId="112" priority="39">
      <formula>$M23="X"</formula>
    </cfRule>
  </conditionalFormatting>
  <conditionalFormatting sqref="I11:J11">
    <cfRule type="expression" dxfId="111" priority="1750">
      <formula>#REF!="X"</formula>
    </cfRule>
  </conditionalFormatting>
  <conditionalFormatting sqref="I16:J19 I24:J36 J37:J38 I39:J42">
    <cfRule type="expression" dxfId="110" priority="45">
      <formula>$M16="X"</formula>
    </cfRule>
  </conditionalFormatting>
  <conditionalFormatting sqref="I39:J41">
    <cfRule type="expression" dxfId="109" priority="113">
      <formula>$S39="X"</formula>
    </cfRule>
  </conditionalFormatting>
  <conditionalFormatting sqref="J20:J23">
    <cfRule type="expression" dxfId="108" priority="26">
      <formula>$M20="X"</formula>
    </cfRule>
  </conditionalFormatting>
  <conditionalFormatting sqref="L9:L42">
    <cfRule type="cellIs" dxfId="107" priority="8" operator="equal">
      <formula>"1..1"</formula>
    </cfRule>
    <cfRule type="cellIs" dxfId="106" priority="9" operator="equal">
      <formula>"0..n"</formula>
    </cfRule>
    <cfRule type="cellIs" dxfId="105"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tabSelected="1" zoomScaleNormal="100" workbookViewId="0">
      <selection activeCell="D24" sqref="D24"/>
    </sheetView>
  </sheetViews>
  <sheetFormatPr baseColWidth="10" defaultColWidth="9.5" defaultRowHeight="15"/>
  <cols>
    <col min="1" max="1" width="4.6640625" style="128" customWidth="1"/>
    <col min="2" max="2" width="28.5" style="128" bestFit="1" customWidth="1"/>
    <col min="3" max="3" width="29" style="128" bestFit="1" customWidth="1"/>
    <col min="4" max="4" width="13.6640625" style="128" customWidth="1"/>
    <col min="5" max="5" width="11.6640625" style="128" customWidth="1"/>
    <col min="6" max="6" width="8.6640625" style="128" customWidth="1"/>
    <col min="7" max="7" width="10.1640625" style="96" customWidth="1"/>
    <col min="8" max="8" width="27.6640625" style="96" customWidth="1"/>
    <col min="9" max="10" width="20.1640625" style="225" customWidth="1"/>
    <col min="11" max="11" width="12.1640625" style="159" customWidth="1"/>
    <col min="12" max="12" width="10.5" style="96" customWidth="1"/>
    <col min="13" max="13" width="11" style="277" customWidth="1"/>
    <col min="14" max="14" width="18.5" style="96" customWidth="1"/>
    <col min="15" max="15" width="12.6640625" style="277" customWidth="1"/>
    <col min="16" max="16" width="28.1640625" style="96" customWidth="1"/>
    <col min="17" max="17" width="8.83203125" style="96" hidden="1" customWidth="1"/>
    <col min="18" max="18" width="12.1640625" style="96" customWidth="1"/>
    <col min="19" max="19" width="2.33203125" hidden="1" customWidth="1"/>
    <col min="20" max="20" width="22.6640625" style="179" hidden="1" customWidth="1"/>
    <col min="21" max="21" width="24.33203125" style="96" hidden="1" customWidth="1"/>
    <col min="22" max="22" width="24.5" style="159" hidden="1" customWidth="1"/>
    <col min="23" max="23" width="17.5" style="96" hidden="1" customWidth="1"/>
    <col min="24" max="24" width="9.5" hidden="1" customWidth="1"/>
    <col min="25" max="25" width="8" style="96" hidden="1" customWidth="1"/>
    <col min="26" max="26" width="8.83203125" style="128" customWidth="1"/>
    <col min="28" max="1008" width="9.5" style="128"/>
    <col min="1009" max="1009" width="9" style="128" customWidth="1"/>
    <col min="1010" max="1011" width="9" customWidth="1"/>
  </cols>
  <sheetData>
    <row r="1" spans="1:16382" ht="13.5" customHeight="1">
      <c r="A1" s="228" t="s">
        <v>2591</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19" t="s">
        <v>829</v>
      </c>
      <c r="R7" s="819"/>
      <c r="X7" s="818" t="s">
        <v>830</v>
      </c>
      <c r="Y7" s="818"/>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2191</v>
      </c>
      <c r="C10" s="217"/>
      <c r="D10" s="219"/>
      <c r="E10" s="219"/>
      <c r="F10" s="219"/>
      <c r="G10" s="219"/>
      <c r="H10" s="263" t="s">
        <v>2592</v>
      </c>
      <c r="I10" s="264" t="s">
        <v>2593</v>
      </c>
      <c r="J10" s="729"/>
      <c r="K10" s="729" t="s">
        <v>2194</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2195</v>
      </c>
      <c r="C11" s="240"/>
      <c r="D11" s="241"/>
      <c r="E11" s="241"/>
      <c r="F11" s="241"/>
      <c r="G11" s="241"/>
      <c r="H11" s="728" t="s">
        <v>2594</v>
      </c>
      <c r="I11" s="316" t="s">
        <v>2595</v>
      </c>
      <c r="J11" s="745"/>
      <c r="K11" s="729" t="s">
        <v>2198</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2240</v>
      </c>
      <c r="C12" s="218"/>
      <c r="D12" s="241"/>
      <c r="E12" s="218"/>
      <c r="F12" s="218"/>
      <c r="G12" s="218"/>
      <c r="H12" s="255"/>
      <c r="I12" s="497"/>
      <c r="J12" s="729"/>
      <c r="K12" s="729" t="s">
        <v>2241</v>
      </c>
      <c r="L12" s="263" t="s">
        <v>820</v>
      </c>
      <c r="M12" s="730" t="s">
        <v>864</v>
      </c>
      <c r="N12" s="728" t="s">
        <v>2241</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2242</v>
      </c>
      <c r="D13" s="241"/>
      <c r="E13" s="241"/>
      <c r="F13" s="241"/>
      <c r="G13" s="241"/>
      <c r="H13" s="728"/>
      <c r="I13" s="729"/>
      <c r="J13" s="729"/>
      <c r="K13" s="729" t="s">
        <v>2189</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2243</v>
      </c>
      <c r="D14" s="241"/>
      <c r="E14" s="241"/>
      <c r="F14" s="241"/>
      <c r="G14" s="241"/>
      <c r="H14" s="728" t="s">
        <v>2244</v>
      </c>
      <c r="I14" s="729"/>
      <c r="J14" s="729"/>
      <c r="K14" s="729" t="s">
        <v>888</v>
      </c>
      <c r="L14" s="728" t="s">
        <v>817</v>
      </c>
      <c r="M14" s="730"/>
      <c r="N14" s="728" t="s">
        <v>863</v>
      </c>
      <c r="O14" s="731" t="s">
        <v>864</v>
      </c>
      <c r="P14" s="728" t="s">
        <v>2245</v>
      </c>
      <c r="Q14" s="732" t="s">
        <v>864</v>
      </c>
      <c r="R14" s="732" t="s">
        <v>864</v>
      </c>
      <c r="S14" s="733" t="s">
        <v>2246</v>
      </c>
      <c r="T14" s="734"/>
      <c r="U14" s="728"/>
      <c r="V14" s="731"/>
    </row>
    <row r="15" spans="1:16382" s="224" customFormat="1" ht="13.5" customHeight="1">
      <c r="A15" s="225">
        <v>7</v>
      </c>
      <c r="B15" s="727"/>
      <c r="C15" s="241" t="s">
        <v>2247</v>
      </c>
      <c r="D15" s="241"/>
      <c r="E15" s="241"/>
      <c r="F15" s="241"/>
      <c r="G15" s="241"/>
      <c r="H15" s="728" t="s">
        <v>2248</v>
      </c>
      <c r="I15" s="729"/>
      <c r="J15" s="729"/>
      <c r="K15" s="729" t="s">
        <v>2249</v>
      </c>
      <c r="L15" s="728" t="s">
        <v>817</v>
      </c>
      <c r="M15" s="730"/>
      <c r="N15" s="728" t="s">
        <v>863</v>
      </c>
      <c r="O15" s="731" t="s">
        <v>864</v>
      </c>
      <c r="P15" s="728" t="s">
        <v>2250</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04" priority="4735">
      <formula>AND($X12=1,#REF!=1)</formula>
    </cfRule>
    <cfRule type="expression" dxfId="103" priority="4736">
      <formula>AND(NOT(ISBLANK($S12)),ISBLANK(#REF!),ISBLANK($X12))</formula>
    </cfRule>
    <cfRule type="expression" dxfId="102" priority="4737">
      <formula>OR($X12="X",#REF!="X")</formula>
    </cfRule>
  </conditionalFormatting>
  <conditionalFormatting sqref="A17:F18 A38:F878">
    <cfRule type="expression" dxfId="101" priority="148">
      <formula>OR($Y17="X",$W17="X")</formula>
    </cfRule>
    <cfRule type="expression" dxfId="100" priority="151">
      <formula>$W17=1</formula>
    </cfRule>
    <cfRule type="expression" dxfId="99" priority="149">
      <formula>AND($Y17=1,$W17=1)</formula>
    </cfRule>
    <cfRule type="expression" dxfId="98" priority="150">
      <formula>$Y17=1</formula>
    </cfRule>
  </conditionalFormatting>
  <conditionalFormatting sqref="A9:G9 A10:A11 C11:G11">
    <cfRule type="expression" dxfId="97" priority="69">
      <formula>AND($X9=1,#REF!=1)</formula>
    </cfRule>
    <cfRule type="expression" dxfId="96" priority="70">
      <formula>AND(NOT(ISBLANK($R9)),ISBLANK(#REF!),ISBLANK($X9))</formula>
    </cfRule>
    <cfRule type="expression" dxfId="95" priority="71">
      <formula>OR($X9="X",#REF!="X")</formula>
    </cfRule>
  </conditionalFormatting>
  <conditionalFormatting sqref="A9:G9 A10:A15 C11:G11">
    <cfRule type="expression" dxfId="94" priority="68">
      <formula>#REF!=1</formula>
    </cfRule>
  </conditionalFormatting>
  <conditionalFormatting sqref="A9:G9 A10:A15">
    <cfRule type="expression" dxfId="93" priority="67">
      <formula>$X9=1</formula>
    </cfRule>
  </conditionalFormatting>
  <conditionalFormatting sqref="B10 D10:G10 C12:C15 E12:G15">
    <cfRule type="expression" dxfId="92" priority="48">
      <formula>AND($X10=1,#REF!=1)</formula>
    </cfRule>
    <cfRule type="expression" dxfId="91" priority="52">
      <formula>#REF!=1</formula>
    </cfRule>
    <cfRule type="expression" dxfId="90" priority="51">
      <formula>OR($X10="X",#REF!="X")</formula>
    </cfRule>
  </conditionalFormatting>
  <conditionalFormatting sqref="B10 D10:G10">
    <cfRule type="expression" dxfId="89" priority="49">
      <formula>AND(NOT(ISBLANK($R10)),ISBLANK(#REF!),ISBLANK($X10))</formula>
    </cfRule>
  </conditionalFormatting>
  <conditionalFormatting sqref="B10">
    <cfRule type="expression" dxfId="88" priority="4703">
      <formula>AND($N10="X",#REF!&lt;&gt;"")</formula>
    </cfRule>
  </conditionalFormatting>
  <conditionalFormatting sqref="B10:B11">
    <cfRule type="expression" dxfId="87" priority="58">
      <formula>$X10=1</formula>
    </cfRule>
  </conditionalFormatting>
  <conditionalFormatting sqref="B11">
    <cfRule type="expression" dxfId="86" priority="61">
      <formula>AND(NOT(ISBLANK($R11)),ISBLANK(#REF!),ISBLANK($X11))</formula>
    </cfRule>
    <cfRule type="expression" dxfId="85" priority="59">
      <formula>#REF!=1</formula>
    </cfRule>
    <cfRule type="expression" dxfId="84" priority="62">
      <formula>OR($X11="X",#REF!="X")</formula>
    </cfRule>
  </conditionalFormatting>
  <conditionalFormatting sqref="B11:B15">
    <cfRule type="expression" dxfId="83" priority="60">
      <formula>AND($X11=1,#REF!=1)</formula>
    </cfRule>
  </conditionalFormatting>
  <conditionalFormatting sqref="B12:B15">
    <cfRule type="expression" dxfId="82" priority="4742">
      <formula>$X12=1</formula>
    </cfRule>
    <cfRule type="expression" dxfId="81" priority="4746">
      <formula>AND($N12="X",#REF!&lt;&gt;"")</formula>
    </cfRule>
    <cfRule type="expression" dxfId="80" priority="4745">
      <formula>#REF!=1</formula>
    </cfRule>
    <cfRule type="expression" dxfId="79" priority="4744">
      <formula>OR($X12="X",#REF!="X")</formula>
    </cfRule>
    <cfRule type="expression" dxfId="78" priority="4743">
      <formula>AND(NOT(ISBLANK($S12)),ISBLANK(#REF!),ISBLANK($X12))</formula>
    </cfRule>
  </conditionalFormatting>
  <conditionalFormatting sqref="C9 C11">
    <cfRule type="expression" dxfId="77" priority="72">
      <formula>AND($M9="X",$B9&lt;&gt;"")</formula>
    </cfRule>
  </conditionalFormatting>
  <conditionalFormatting sqref="C12:C15 E12:G15">
    <cfRule type="expression" dxfId="76" priority="4738">
      <formula>AND(NOT(ISBLANK($S12)),ISBLANK(#REF!),ISBLANK($X12))</formula>
    </cfRule>
  </conditionalFormatting>
  <conditionalFormatting sqref="D9 D11">
    <cfRule type="expression" dxfId="75" priority="73">
      <formula>AND($M9="X",OR($B9&lt;&gt;"",$C9&lt;&gt;""))</formula>
    </cfRule>
  </conditionalFormatting>
  <conditionalFormatting sqref="D10 C12:C15">
    <cfRule type="expression" dxfId="74" priority="4704">
      <formula>AND($N10="X",OR(#REF!&lt;&gt;"",$B10&lt;&gt;""))</formula>
    </cfRule>
  </conditionalFormatting>
  <conditionalFormatting sqref="D10:G10 C12:C15 E12:G15 C11:G11">
    <cfRule type="expression" dxfId="73" priority="66">
      <formula>$X10=1</formula>
    </cfRule>
  </conditionalFormatting>
  <conditionalFormatting sqref="E9 E11">
    <cfRule type="expression" dxfId="72" priority="74">
      <formula>AND($M9="X",OR($B9&lt;&gt;"",$C9&lt;&gt;"",$D9&lt;&gt;""))</formula>
    </cfRule>
  </conditionalFormatting>
  <conditionalFormatting sqref="E10">
    <cfRule type="expression" dxfId="71" priority="4705">
      <formula>AND($N10="X",OR(#REF!&lt;&gt;"",$B10&lt;&gt;"",$D10&lt;&gt;""))</formula>
    </cfRule>
  </conditionalFormatting>
  <conditionalFormatting sqref="E12:E15">
    <cfRule type="expression" dxfId="7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69" priority="75">
      <formula>AND($M9="X",OR($B9&lt;&gt;"",$C9&lt;&gt;"",$D9&lt;&gt;"",$E9&lt;&gt;""))</formula>
    </cfRule>
  </conditionalFormatting>
  <conditionalFormatting sqref="F10">
    <cfRule type="expression" dxfId="68" priority="4706">
      <formula>AND($N10="X",OR(#REF!&lt;&gt;"",$B10&lt;&gt;"",$D10&lt;&gt;"",$E10&lt;&gt;""))</formula>
    </cfRule>
  </conditionalFormatting>
  <conditionalFormatting sqref="F12:F15">
    <cfRule type="expression" dxfId="67" priority="4749">
      <formula>AND($N12="X",OR(#REF!&lt;&gt;"",$B12&lt;&gt;"",$C12&lt;&gt;"",$E12&lt;&gt;""))</formula>
    </cfRule>
  </conditionalFormatting>
  <conditionalFormatting sqref="G9 G11">
    <cfRule type="expression" dxfId="66" priority="76">
      <formula>AND($M9="X",OR($B9&lt;&gt;"",$C9&lt;&gt;"",$D9&lt;&gt;"",$E9&lt;&gt;"",$F9&lt;&gt;""))</formula>
    </cfRule>
  </conditionalFormatting>
  <conditionalFormatting sqref="G10">
    <cfRule type="expression" dxfId="65" priority="4707">
      <formula>AND($N10="X",OR(#REF!&lt;&gt;"",$B10&lt;&gt;"",$D10&lt;&gt;"",$E10&lt;&gt;"",$F10&lt;&gt;""))</formula>
    </cfRule>
  </conditionalFormatting>
  <conditionalFormatting sqref="G12:G15">
    <cfRule type="expression" dxfId="64" priority="4750">
      <formula>AND($N12="X",OR(#REF!&lt;&gt;"",$B12&lt;&gt;"",$C12&lt;&gt;"",$E12&lt;&gt;"",$F12&lt;&gt;""))</formula>
    </cfRule>
  </conditionalFormatting>
  <conditionalFormatting sqref="H17:H18 H38:H878">
    <cfRule type="expression" dxfId="63" priority="147">
      <formula>$L17="X"</formula>
    </cfRule>
  </conditionalFormatting>
  <conditionalFormatting sqref="I10 I12:I15">
    <cfRule type="expression" dxfId="62" priority="4692">
      <formula>$N10="X"</formula>
    </cfRule>
  </conditionalFormatting>
  <conditionalFormatting sqref="L9:L15">
    <cfRule type="cellIs" dxfId="61" priority="1" operator="equal">
      <formula>"1..1"</formula>
    </cfRule>
    <cfRule type="cellIs" dxfId="60" priority="3" operator="equal">
      <formula>"0..1"</formula>
    </cfRule>
    <cfRule type="cellIs" dxfId="59" priority="2" operator="equal">
      <formula>"0..n"</formula>
    </cfRule>
  </conditionalFormatting>
  <conditionalFormatting sqref="O11">
    <cfRule type="cellIs" dxfId="58" priority="141" operator="equal">
      <formula>"0..n"</formula>
    </cfRule>
    <cfRule type="cellIs" dxfId="57" priority="140" operator="equal">
      <formula>"1..1"</formula>
    </cfRule>
    <cfRule type="cellIs" dxfId="5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zoomScaleNormal="100" workbookViewId="0">
      <selection activeCell="R46" sqref="R46"/>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hidden="1" customWidth="1"/>
    <col min="6" max="6" width="8.6640625" style="128" hidden="1" customWidth="1"/>
    <col min="7" max="7" width="10.1640625" style="96" hidden="1" customWidth="1"/>
    <col min="8" max="8" width="26.1640625" style="96" hidden="1" customWidth="1"/>
    <col min="9" max="9" width="20.6640625" style="225" hidden="1" customWidth="1"/>
    <col min="10" max="10" width="11.6640625"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70" t="s">
        <v>2330</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818" t="s">
        <v>828</v>
      </c>
      <c r="M7" s="818"/>
      <c r="N7" s="818"/>
      <c r="O7" s="818"/>
      <c r="V7" s="702" t="s">
        <v>829</v>
      </c>
      <c r="W7" s="702" t="s">
        <v>829</v>
      </c>
      <c r="X7" s="702" t="s">
        <v>829</v>
      </c>
      <c r="Y7" s="702" t="s">
        <v>829</v>
      </c>
      <c r="AE7" s="818" t="s">
        <v>830</v>
      </c>
      <c r="AF7" s="818"/>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2331</v>
      </c>
      <c r="W8" s="229" t="s">
        <v>1611</v>
      </c>
      <c r="X8" s="229" t="s">
        <v>850</v>
      </c>
      <c r="Y8" s="229" t="s">
        <v>2332</v>
      </c>
      <c r="Z8" s="230" t="s">
        <v>852</v>
      </c>
      <c r="AA8" s="235" t="s">
        <v>853</v>
      </c>
      <c r="AB8" s="235" t="s">
        <v>854</v>
      </c>
      <c r="AC8" s="236" t="s">
        <v>855</v>
      </c>
      <c r="AD8" s="235" t="s">
        <v>856</v>
      </c>
      <c r="AE8" s="235" t="s">
        <v>857</v>
      </c>
      <c r="AF8" s="237" t="s">
        <v>915</v>
      </c>
    </row>
    <row r="9" spans="1:1016" s="224" customFormat="1" ht="13.5" hidden="1" customHeight="1">
      <c r="A9" s="225">
        <f t="shared" ref="A9:A74" si="0">ROW()-8</f>
        <v>1</v>
      </c>
      <c r="B9" s="673" t="s">
        <v>2333</v>
      </c>
      <c r="C9" s="674"/>
      <c r="D9" s="674"/>
      <c r="E9" s="674"/>
      <c r="F9" s="674"/>
      <c r="G9" s="674"/>
      <c r="H9" s="750"/>
      <c r="I9" s="675"/>
      <c r="J9" s="751"/>
      <c r="K9" s="752" t="s">
        <v>1824</v>
      </c>
      <c r="L9" s="751"/>
      <c r="M9" s="751"/>
      <c r="N9" s="751"/>
      <c r="O9" s="751"/>
      <c r="P9" s="753"/>
      <c r="Q9" s="751" t="s">
        <v>820</v>
      </c>
      <c r="R9" s="754" t="s">
        <v>864</v>
      </c>
      <c r="S9" s="676" t="s">
        <v>1824</v>
      </c>
      <c r="T9" s="751"/>
      <c r="U9" s="751"/>
      <c r="V9" s="755" t="s">
        <v>864</v>
      </c>
      <c r="W9" s="755" t="s">
        <v>864</v>
      </c>
      <c r="X9" s="755"/>
      <c r="Y9" s="755"/>
      <c r="Z9" s="677"/>
      <c r="AA9" s="756"/>
      <c r="AB9" s="751"/>
      <c r="AC9" s="757"/>
      <c r="AD9" s="751"/>
      <c r="AE9" s="754"/>
      <c r="AF9" s="754"/>
    </row>
    <row r="10" spans="1:1016" s="224" customFormat="1" ht="13.5" hidden="1" customHeight="1">
      <c r="A10" s="225">
        <f t="shared" si="0"/>
        <v>2</v>
      </c>
      <c r="B10" s="678"/>
      <c r="C10" s="679" t="s">
        <v>2334</v>
      </c>
      <c r="D10" s="680"/>
      <c r="E10" s="680"/>
      <c r="F10" s="680"/>
      <c r="G10" s="680"/>
      <c r="H10" s="751" t="s">
        <v>2335</v>
      </c>
      <c r="I10" s="752" t="s">
        <v>1341</v>
      </c>
      <c r="J10" s="751"/>
      <c r="K10" s="752" t="s">
        <v>2336</v>
      </c>
      <c r="L10" s="751"/>
      <c r="M10" s="751"/>
      <c r="N10" s="751"/>
      <c r="O10" s="751"/>
      <c r="P10" s="753"/>
      <c r="Q10" s="751" t="s">
        <v>820</v>
      </c>
      <c r="R10" s="754"/>
      <c r="S10" s="751" t="s">
        <v>863</v>
      </c>
      <c r="T10" s="751"/>
      <c r="U10" s="751" t="s">
        <v>2717</v>
      </c>
      <c r="V10" s="755" t="s">
        <v>864</v>
      </c>
      <c r="W10" s="755" t="s">
        <v>864</v>
      </c>
      <c r="X10" s="755"/>
      <c r="Y10" s="755"/>
      <c r="Z10" s="677"/>
      <c r="AA10" s="756"/>
      <c r="AB10" s="751"/>
      <c r="AC10" s="757"/>
      <c r="AD10" s="751"/>
      <c r="AE10" s="754"/>
      <c r="AF10" s="754"/>
    </row>
    <row r="11" spans="1:1016" s="224" customFormat="1" ht="13.5" hidden="1" customHeight="1">
      <c r="A11" s="225">
        <f t="shared" si="0"/>
        <v>3</v>
      </c>
      <c r="B11" s="678"/>
      <c r="C11" s="679" t="s">
        <v>2337</v>
      </c>
      <c r="D11" s="680"/>
      <c r="E11" s="680"/>
      <c r="F11" s="680"/>
      <c r="G11" s="680"/>
      <c r="H11" s="751" t="s">
        <v>2338</v>
      </c>
      <c r="I11" s="752" t="s">
        <v>2339</v>
      </c>
      <c r="J11" s="751"/>
      <c r="K11" s="752" t="s">
        <v>2340</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hidden="1" customHeight="1">
      <c r="A12" s="225">
        <f t="shared" si="0"/>
        <v>4</v>
      </c>
      <c r="B12" s="678"/>
      <c r="C12" s="679" t="s">
        <v>2341</v>
      </c>
      <c r="D12" s="680"/>
      <c r="E12" s="680"/>
      <c r="F12" s="680"/>
      <c r="G12" s="680"/>
      <c r="H12" s="751" t="s">
        <v>2342</v>
      </c>
      <c r="I12" s="752" t="s">
        <v>930</v>
      </c>
      <c r="J12" s="751"/>
      <c r="K12" s="752" t="s">
        <v>2343</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hidden="1" customHeight="1">
      <c r="A13" s="225">
        <f t="shared" si="0"/>
        <v>5</v>
      </c>
      <c r="B13" s="678"/>
      <c r="C13" s="679" t="s">
        <v>2344</v>
      </c>
      <c r="D13" s="680"/>
      <c r="E13" s="680"/>
      <c r="F13" s="680"/>
      <c r="G13" s="680"/>
      <c r="H13" s="751" t="s">
        <v>2342</v>
      </c>
      <c r="I13" s="752" t="s">
        <v>930</v>
      </c>
      <c r="J13" s="751"/>
      <c r="K13" s="752" t="s">
        <v>2345</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hidden="1" customHeight="1">
      <c r="A14" s="225">
        <f t="shared" si="0"/>
        <v>6</v>
      </c>
      <c r="B14" s="681"/>
      <c r="C14" s="758" t="s">
        <v>2346</v>
      </c>
      <c r="D14" s="758"/>
      <c r="E14" s="680"/>
      <c r="F14" s="680"/>
      <c r="G14" s="680"/>
      <c r="H14" s="758" t="s">
        <v>2347</v>
      </c>
      <c r="I14" s="752"/>
      <c r="J14" s="751"/>
      <c r="K14" s="752" t="s">
        <v>2348</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hidden="1" customHeight="1">
      <c r="A15" s="225">
        <f t="shared" si="0"/>
        <v>7</v>
      </c>
      <c r="B15" s="681"/>
      <c r="C15" s="758" t="s">
        <v>2349</v>
      </c>
      <c r="D15" s="758"/>
      <c r="E15" s="680"/>
      <c r="F15" s="680"/>
      <c r="G15" s="680"/>
      <c r="H15" s="758" t="s">
        <v>2350</v>
      </c>
      <c r="I15" s="752"/>
      <c r="J15" s="751"/>
      <c r="K15" s="752" t="s">
        <v>2351</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hidden="1" customHeight="1">
      <c r="A16" s="225">
        <f t="shared" si="0"/>
        <v>8</v>
      </c>
      <c r="B16" s="681"/>
      <c r="C16" s="680" t="s">
        <v>2352</v>
      </c>
      <c r="D16" s="680"/>
      <c r="E16" s="680"/>
      <c r="F16" s="680"/>
      <c r="G16" s="680"/>
      <c r="H16" s="751" t="s">
        <v>2353</v>
      </c>
      <c r="I16" s="752"/>
      <c r="J16" s="751"/>
      <c r="K16" s="752" t="s">
        <v>2354</v>
      </c>
      <c r="L16" s="751"/>
      <c r="M16" s="751"/>
      <c r="N16" s="751"/>
      <c r="O16" s="751"/>
      <c r="P16" s="753"/>
      <c r="Q16" s="751" t="s">
        <v>820</v>
      </c>
      <c r="R16" s="754"/>
      <c r="S16" s="751" t="s">
        <v>863</v>
      </c>
      <c r="T16" s="754" t="s">
        <v>864</v>
      </c>
      <c r="U16" s="777"/>
      <c r="V16" s="755" t="s">
        <v>864</v>
      </c>
      <c r="W16" s="755" t="s">
        <v>864</v>
      </c>
      <c r="X16" s="755"/>
      <c r="Y16" s="755"/>
      <c r="Z16" s="677"/>
      <c r="AA16" s="756"/>
      <c r="AB16" s="751"/>
      <c r="AC16" s="757"/>
      <c r="AD16" s="751"/>
      <c r="AE16" s="754"/>
      <c r="AF16" s="754"/>
    </row>
    <row r="17" spans="1:32" s="224" customFormat="1" ht="13.5" hidden="1" customHeight="1">
      <c r="A17" s="225">
        <f t="shared" si="0"/>
        <v>9</v>
      </c>
      <c r="B17" s="678"/>
      <c r="C17" s="682" t="s">
        <v>2355</v>
      </c>
      <c r="D17" s="682"/>
      <c r="E17" s="682"/>
      <c r="F17" s="682"/>
      <c r="G17" s="682"/>
      <c r="H17" s="683" t="s">
        <v>2356</v>
      </c>
      <c r="I17" s="684" t="s">
        <v>2357</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hidden="1" customHeight="1">
      <c r="A18" s="225">
        <f t="shared" si="0"/>
        <v>10</v>
      </c>
      <c r="B18" s="678"/>
      <c r="C18" s="687" t="s">
        <v>2358</v>
      </c>
      <c r="D18" s="688"/>
      <c r="E18" s="688"/>
      <c r="F18" s="688"/>
      <c r="G18" s="688"/>
      <c r="H18" s="750"/>
      <c r="I18" s="759"/>
      <c r="J18" s="751"/>
      <c r="K18" s="752"/>
      <c r="L18" s="751"/>
      <c r="M18" s="751"/>
      <c r="N18" s="751"/>
      <c r="O18" s="751"/>
      <c r="P18" s="753"/>
      <c r="Q18" s="751" t="s">
        <v>820</v>
      </c>
      <c r="R18" s="686" t="s">
        <v>864</v>
      </c>
      <c r="S18" s="689" t="s">
        <v>2359</v>
      </c>
      <c r="T18" s="754"/>
      <c r="U18" s="751"/>
      <c r="V18" s="755"/>
      <c r="W18" s="755"/>
      <c r="X18" s="755"/>
      <c r="Y18" s="755"/>
      <c r="Z18" s="677"/>
      <c r="AA18" s="756"/>
      <c r="AB18" s="751"/>
      <c r="AC18" s="757"/>
      <c r="AD18" s="751"/>
      <c r="AE18" s="754"/>
      <c r="AF18" s="754"/>
    </row>
    <row r="19" spans="1:32" s="224" customFormat="1" ht="13.5" hidden="1" customHeight="1">
      <c r="A19" s="225">
        <f t="shared" si="0"/>
        <v>11</v>
      </c>
      <c r="B19" s="678"/>
      <c r="C19" s="682"/>
      <c r="D19" s="682" t="s">
        <v>2360</v>
      </c>
      <c r="E19" s="682"/>
      <c r="F19" s="682"/>
      <c r="G19" s="682"/>
      <c r="H19" s="683" t="s">
        <v>2361</v>
      </c>
      <c r="I19" s="684" t="s">
        <v>2362</v>
      </c>
      <c r="J19" s="683"/>
      <c r="K19" s="684" t="s">
        <v>2363</v>
      </c>
      <c r="L19" s="683"/>
      <c r="M19" s="683"/>
      <c r="N19" s="683"/>
      <c r="O19" s="683"/>
      <c r="P19" s="685"/>
      <c r="Q19" s="683" t="s">
        <v>820</v>
      </c>
      <c r="R19" s="686"/>
      <c r="S19" s="683" t="s">
        <v>1655</v>
      </c>
      <c r="T19" s="751"/>
      <c r="U19" s="751"/>
      <c r="V19" s="755"/>
      <c r="W19" s="755"/>
      <c r="X19" s="755"/>
      <c r="Y19" s="755"/>
      <c r="Z19" s="677"/>
      <c r="AA19" s="756"/>
      <c r="AB19" s="751"/>
      <c r="AC19" s="757"/>
      <c r="AD19" s="751"/>
      <c r="AE19" s="754"/>
      <c r="AF19" s="754"/>
    </row>
    <row r="20" spans="1:32" s="224" customFormat="1" ht="13.5" hidden="1" customHeight="1">
      <c r="A20" s="225">
        <f t="shared" si="0"/>
        <v>12</v>
      </c>
      <c r="B20" s="678"/>
      <c r="C20" s="682"/>
      <c r="D20" s="682" t="s">
        <v>2364</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hidden="1" customHeight="1">
      <c r="A21" s="225">
        <f t="shared" si="0"/>
        <v>13</v>
      </c>
      <c r="B21" s="678" t="s">
        <v>2365</v>
      </c>
      <c r="C21" s="688"/>
      <c r="D21" s="688"/>
      <c r="E21" s="688"/>
      <c r="F21" s="688"/>
      <c r="G21" s="688"/>
      <c r="H21" s="750"/>
      <c r="I21" s="759"/>
      <c r="J21" s="751"/>
      <c r="K21" s="752" t="s">
        <v>2366</v>
      </c>
      <c r="L21" s="751"/>
      <c r="M21" s="751"/>
      <c r="N21" s="751"/>
      <c r="O21" s="751"/>
      <c r="P21" s="753"/>
      <c r="Q21" s="751" t="s">
        <v>820</v>
      </c>
      <c r="R21" s="754" t="s">
        <v>864</v>
      </c>
      <c r="S21" s="676" t="s">
        <v>2366</v>
      </c>
      <c r="T21" s="754"/>
      <c r="U21" s="751"/>
      <c r="V21" s="755" t="s">
        <v>864</v>
      </c>
      <c r="W21" s="755" t="s">
        <v>864</v>
      </c>
      <c r="X21" s="755"/>
      <c r="Y21" s="755"/>
      <c r="Z21" s="677"/>
      <c r="AA21" s="756"/>
      <c r="AB21" s="751"/>
      <c r="AC21" s="757"/>
      <c r="AD21" s="751"/>
      <c r="AE21" s="754"/>
      <c r="AF21" s="754"/>
    </row>
    <row r="22" spans="1:32" s="224" customFormat="1" ht="13.5" hidden="1" customHeight="1">
      <c r="A22" s="225">
        <f t="shared" si="0"/>
        <v>14</v>
      </c>
      <c r="B22" s="678"/>
      <c r="C22" s="679" t="s">
        <v>2367</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hidden="1" customHeight="1">
      <c r="A23" s="225">
        <f t="shared" si="0"/>
        <v>15</v>
      </c>
      <c r="B23" s="690"/>
      <c r="C23" s="680"/>
      <c r="D23" s="679" t="s">
        <v>667</v>
      </c>
      <c r="E23" s="680"/>
      <c r="F23" s="680"/>
      <c r="G23" s="680"/>
      <c r="H23" s="777" t="s">
        <v>2821</v>
      </c>
      <c r="I23" s="752" t="s">
        <v>2368</v>
      </c>
      <c r="J23" s="751"/>
      <c r="K23" s="751" t="s">
        <v>1000</v>
      </c>
      <c r="L23" s="751"/>
      <c r="M23" s="751"/>
      <c r="N23" s="751"/>
      <c r="O23" s="751"/>
      <c r="P23" s="753"/>
      <c r="Q23" s="751" t="s">
        <v>820</v>
      </c>
      <c r="R23" s="754"/>
      <c r="S23" s="751" t="s">
        <v>863</v>
      </c>
      <c r="T23" s="754" t="s">
        <v>864</v>
      </c>
      <c r="U23" s="777"/>
      <c r="V23" s="755" t="s">
        <v>864</v>
      </c>
      <c r="W23" s="755" t="s">
        <v>864</v>
      </c>
      <c r="X23" s="755"/>
      <c r="Y23" s="755"/>
      <c r="Z23" s="677"/>
      <c r="AA23" s="756"/>
      <c r="AB23" s="751"/>
      <c r="AC23" s="757"/>
      <c r="AD23" s="751"/>
      <c r="AE23" s="754"/>
      <c r="AF23" s="754"/>
    </row>
    <row r="24" spans="1:32" s="224" customFormat="1" ht="13.5" hidden="1" customHeight="1">
      <c r="A24" s="225">
        <f t="shared" si="0"/>
        <v>16</v>
      </c>
      <c r="B24" s="690"/>
      <c r="C24" s="680"/>
      <c r="D24" s="679" t="s">
        <v>2369</v>
      </c>
      <c r="E24" s="680"/>
      <c r="F24" s="680"/>
      <c r="G24" s="680"/>
      <c r="H24" s="777" t="s">
        <v>2822</v>
      </c>
      <c r="I24" s="752" t="s">
        <v>2370</v>
      </c>
      <c r="J24" s="751"/>
      <c r="K24" s="751" t="s">
        <v>1004</v>
      </c>
      <c r="L24" s="751"/>
      <c r="M24" s="751"/>
      <c r="N24" s="751"/>
      <c r="O24" s="751"/>
      <c r="P24" s="753"/>
      <c r="Q24" s="751" t="s">
        <v>820</v>
      </c>
      <c r="R24" s="754"/>
      <c r="S24" s="751" t="s">
        <v>863</v>
      </c>
      <c r="T24" s="754" t="s">
        <v>864</v>
      </c>
      <c r="U24" s="777"/>
      <c r="V24" s="755" t="s">
        <v>864</v>
      </c>
      <c r="W24" s="755" t="s">
        <v>864</v>
      </c>
      <c r="X24" s="755"/>
      <c r="Y24" s="755"/>
      <c r="Z24" s="677"/>
      <c r="AA24" s="756"/>
      <c r="AB24" s="751"/>
      <c r="AC24" s="757"/>
      <c r="AD24" s="751"/>
      <c r="AE24" s="754"/>
      <c r="AF24" s="754"/>
    </row>
    <row r="25" spans="1:32" s="224" customFormat="1" ht="13.5" hidden="1" customHeight="1">
      <c r="A25" s="225">
        <f t="shared" si="0"/>
        <v>17</v>
      </c>
      <c r="B25" s="678"/>
      <c r="C25" s="679" t="s">
        <v>2371</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hidden="1" customHeight="1">
      <c r="A26" s="225">
        <f t="shared" si="0"/>
        <v>18</v>
      </c>
      <c r="B26" s="690"/>
      <c r="C26" s="680"/>
      <c r="D26" s="679" t="s">
        <v>667</v>
      </c>
      <c r="E26" s="680"/>
      <c r="F26" s="680"/>
      <c r="G26" s="680"/>
      <c r="H26" s="777" t="s">
        <v>2823</v>
      </c>
      <c r="I26" s="752" t="s">
        <v>2368</v>
      </c>
      <c r="J26" s="751"/>
      <c r="K26" s="751" t="s">
        <v>1000</v>
      </c>
      <c r="L26" s="751"/>
      <c r="M26" s="751"/>
      <c r="N26" s="751"/>
      <c r="O26" s="751"/>
      <c r="P26" s="753"/>
      <c r="Q26" s="751" t="s">
        <v>820</v>
      </c>
      <c r="R26" s="754"/>
      <c r="S26" s="751" t="s">
        <v>863</v>
      </c>
      <c r="T26" s="754" t="s">
        <v>864</v>
      </c>
      <c r="U26" s="777"/>
      <c r="V26" s="755" t="s">
        <v>864</v>
      </c>
      <c r="W26" s="755" t="s">
        <v>864</v>
      </c>
      <c r="X26" s="755"/>
      <c r="Y26" s="755"/>
      <c r="Z26" s="677"/>
      <c r="AA26" s="756"/>
      <c r="AB26" s="751"/>
      <c r="AC26" s="757"/>
      <c r="AD26" s="751"/>
      <c r="AE26" s="754"/>
      <c r="AF26" s="754"/>
    </row>
    <row r="27" spans="1:32" s="224" customFormat="1" ht="13.5" hidden="1" customHeight="1">
      <c r="A27" s="225">
        <f t="shared" si="0"/>
        <v>19</v>
      </c>
      <c r="B27" s="690"/>
      <c r="C27" s="680"/>
      <c r="D27" s="679" t="s">
        <v>2369</v>
      </c>
      <c r="E27" s="680"/>
      <c r="F27" s="680"/>
      <c r="G27" s="680"/>
      <c r="H27" s="777" t="s">
        <v>2824</v>
      </c>
      <c r="I27" s="752" t="s">
        <v>2370</v>
      </c>
      <c r="J27" s="751"/>
      <c r="K27" s="751" t="s">
        <v>1004</v>
      </c>
      <c r="L27" s="751"/>
      <c r="M27" s="751"/>
      <c r="N27" s="751"/>
      <c r="O27" s="751"/>
      <c r="P27" s="753"/>
      <c r="Q27" s="751" t="s">
        <v>820</v>
      </c>
      <c r="R27" s="754"/>
      <c r="S27" s="751" t="s">
        <v>863</v>
      </c>
      <c r="T27" s="754" t="s">
        <v>864</v>
      </c>
      <c r="U27" s="777"/>
      <c r="V27" s="755" t="s">
        <v>864</v>
      </c>
      <c r="W27" s="755" t="s">
        <v>864</v>
      </c>
      <c r="X27" s="755"/>
      <c r="Y27" s="755"/>
      <c r="Z27" s="677"/>
      <c r="AA27" s="756"/>
      <c r="AB27" s="751"/>
      <c r="AC27" s="757"/>
      <c r="AD27" s="751"/>
      <c r="AE27" s="754"/>
      <c r="AF27" s="754"/>
    </row>
    <row r="28" spans="1:32" s="224" customFormat="1" ht="13.5" hidden="1" customHeight="1">
      <c r="A28" s="225">
        <f t="shared" si="0"/>
        <v>20</v>
      </c>
      <c r="B28" s="681"/>
      <c r="C28" s="679" t="s">
        <v>2372</v>
      </c>
      <c r="D28" s="680"/>
      <c r="E28" s="680"/>
      <c r="F28" s="680"/>
      <c r="G28" s="680"/>
      <c r="H28" s="691" t="s">
        <v>2825</v>
      </c>
      <c r="I28" s="752" t="s">
        <v>2373</v>
      </c>
      <c r="J28" s="751"/>
      <c r="K28" s="752" t="s">
        <v>2374</v>
      </c>
      <c r="L28" s="751"/>
      <c r="M28" s="751"/>
      <c r="N28" s="751"/>
      <c r="O28" s="751"/>
      <c r="P28" s="753"/>
      <c r="Q28" s="751" t="s">
        <v>820</v>
      </c>
      <c r="R28" s="754"/>
      <c r="S28" s="751" t="s">
        <v>863</v>
      </c>
      <c r="T28" s="754" t="s">
        <v>864</v>
      </c>
      <c r="U28" s="777"/>
      <c r="V28" s="755" t="s">
        <v>864</v>
      </c>
      <c r="W28" s="755" t="s">
        <v>864</v>
      </c>
      <c r="X28" s="755"/>
      <c r="Y28" s="755"/>
      <c r="Z28" s="677"/>
      <c r="AA28" s="756"/>
      <c r="AB28" s="751"/>
      <c r="AC28" s="757"/>
      <c r="AD28" s="751"/>
      <c r="AE28" s="754"/>
      <c r="AF28" s="754"/>
    </row>
    <row r="29" spans="1:32" s="224" customFormat="1" ht="13.5" hidden="1"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hidden="1" customHeight="1">
      <c r="A30" s="225">
        <f t="shared" si="0"/>
        <v>22</v>
      </c>
      <c r="B30" s="690"/>
      <c r="C30" s="758" t="s">
        <v>2375</v>
      </c>
      <c r="D30" s="680"/>
      <c r="E30" s="680"/>
      <c r="F30" s="680"/>
      <c r="G30" s="680"/>
      <c r="H30" s="751" t="s">
        <v>2376</v>
      </c>
      <c r="I30" s="752" t="s">
        <v>2377</v>
      </c>
      <c r="J30" s="751"/>
      <c r="K30" s="752" t="s">
        <v>2378</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hidden="1" customHeight="1">
      <c r="A31" s="225">
        <f t="shared" si="0"/>
        <v>23</v>
      </c>
      <c r="B31" s="690"/>
      <c r="C31" s="758" t="s">
        <v>1479</v>
      </c>
      <c r="D31" s="680"/>
      <c r="E31" s="680"/>
      <c r="F31" s="680"/>
      <c r="G31" s="680"/>
      <c r="H31" s="751" t="s">
        <v>1480</v>
      </c>
      <c r="I31" s="752" t="s">
        <v>2379</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hidden="1" customHeight="1">
      <c r="A32" s="225">
        <f t="shared" si="0"/>
        <v>24</v>
      </c>
      <c r="B32" s="690"/>
      <c r="C32" s="758" t="s">
        <v>2380</v>
      </c>
      <c r="D32" s="680"/>
      <c r="E32" s="680"/>
      <c r="F32" s="680"/>
      <c r="G32" s="680"/>
      <c r="H32" s="777" t="s">
        <v>2827</v>
      </c>
      <c r="I32" s="752" t="s">
        <v>698</v>
      </c>
      <c r="J32" s="751"/>
      <c r="K32" s="752" t="s">
        <v>1485</v>
      </c>
      <c r="L32" s="751"/>
      <c r="M32" s="751"/>
      <c r="N32" s="751"/>
      <c r="O32" s="751"/>
      <c r="P32" s="753"/>
      <c r="Q32" s="751" t="s">
        <v>820</v>
      </c>
      <c r="R32" s="754"/>
      <c r="S32" s="751" t="s">
        <v>863</v>
      </c>
      <c r="T32" s="754" t="s">
        <v>864</v>
      </c>
      <c r="U32" s="777"/>
      <c r="V32" s="755" t="s">
        <v>864</v>
      </c>
      <c r="W32" s="755" t="s">
        <v>864</v>
      </c>
      <c r="X32" s="755"/>
      <c r="Y32" s="755"/>
      <c r="Z32" s="677"/>
      <c r="AA32" s="756"/>
      <c r="AB32" s="751"/>
      <c r="AC32" s="757"/>
      <c r="AD32" s="751"/>
      <c r="AE32" s="754"/>
      <c r="AF32" s="754"/>
    </row>
    <row r="33" spans="1:32" s="224" customFormat="1" ht="13.5" hidden="1" customHeight="1">
      <c r="A33" s="225">
        <f t="shared" si="0"/>
        <v>25</v>
      </c>
      <c r="B33" s="690"/>
      <c r="C33" s="758" t="s">
        <v>2381</v>
      </c>
      <c r="D33" s="680"/>
      <c r="E33" s="680"/>
      <c r="F33" s="680"/>
      <c r="G33" s="680"/>
      <c r="H33" s="751" t="s">
        <v>2382</v>
      </c>
      <c r="I33" s="752" t="s">
        <v>2383</v>
      </c>
      <c r="J33" s="751"/>
      <c r="K33" s="752" t="s">
        <v>2384</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hidden="1" customHeight="1">
      <c r="A34" s="225">
        <f t="shared" si="0"/>
        <v>26</v>
      </c>
      <c r="B34" s="690"/>
      <c r="C34" s="758" t="s">
        <v>2385</v>
      </c>
      <c r="D34" s="688"/>
      <c r="E34" s="688"/>
      <c r="F34" s="688"/>
      <c r="G34" s="688"/>
      <c r="H34" s="750"/>
      <c r="I34" s="759"/>
      <c r="J34" s="751"/>
      <c r="K34" s="752" t="s">
        <v>2386</v>
      </c>
      <c r="L34" s="751"/>
      <c r="M34" s="751"/>
      <c r="N34" s="751"/>
      <c r="O34" s="751"/>
      <c r="P34" s="753"/>
      <c r="Q34" s="751" t="s">
        <v>817</v>
      </c>
      <c r="R34" s="754" t="s">
        <v>864</v>
      </c>
      <c r="S34" s="692" t="s">
        <v>2386</v>
      </c>
      <c r="T34" s="754"/>
      <c r="U34" s="751"/>
      <c r="V34" s="755" t="s">
        <v>864</v>
      </c>
      <c r="W34" s="755" t="s">
        <v>864</v>
      </c>
      <c r="X34" s="755"/>
      <c r="Y34" s="755"/>
      <c r="Z34" s="677"/>
      <c r="AA34" s="756"/>
      <c r="AB34" s="751"/>
      <c r="AC34" s="757"/>
      <c r="AD34" s="751"/>
      <c r="AE34" s="754"/>
      <c r="AF34" s="754"/>
    </row>
    <row r="35" spans="1:32" s="224" customFormat="1" ht="13.5" hidden="1" customHeight="1">
      <c r="A35" s="225">
        <f t="shared" si="0"/>
        <v>27</v>
      </c>
      <c r="B35" s="690"/>
      <c r="C35" s="758"/>
      <c r="D35" s="680" t="s">
        <v>2387</v>
      </c>
      <c r="E35" s="680"/>
      <c r="F35" s="680"/>
      <c r="G35" s="680"/>
      <c r="H35" s="751" t="s">
        <v>2388</v>
      </c>
      <c r="I35" s="752">
        <v>92300</v>
      </c>
      <c r="J35" s="751"/>
      <c r="K35" s="752" t="s">
        <v>2389</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hidden="1" customHeight="1">
      <c r="A36" s="225">
        <f t="shared" si="0"/>
        <v>28</v>
      </c>
      <c r="B36" s="690"/>
      <c r="C36" s="758"/>
      <c r="D36" s="680" t="s">
        <v>388</v>
      </c>
      <c r="E36" s="680"/>
      <c r="F36" s="680"/>
      <c r="G36" s="680"/>
      <c r="H36" s="751" t="s">
        <v>1108</v>
      </c>
      <c r="I36" s="752" t="s">
        <v>2390</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2391</v>
      </c>
      <c r="C37" s="688"/>
      <c r="D37" s="688"/>
      <c r="E37" s="688"/>
      <c r="F37" s="688"/>
      <c r="G37" s="688"/>
      <c r="H37" s="750"/>
      <c r="I37" s="759"/>
      <c r="J37" s="751"/>
      <c r="K37" s="752" t="s">
        <v>2392</v>
      </c>
      <c r="L37" s="751"/>
      <c r="M37" s="751"/>
      <c r="N37" s="751"/>
      <c r="O37" s="751"/>
      <c r="P37" s="753"/>
      <c r="Q37" s="751" t="s">
        <v>820</v>
      </c>
      <c r="R37" s="754" t="s">
        <v>864</v>
      </c>
      <c r="S37" s="676" t="s">
        <v>2392</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2393</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2394</v>
      </c>
      <c r="E39" s="680"/>
      <c r="F39" s="680"/>
      <c r="G39" s="680"/>
      <c r="H39" s="777" t="s">
        <v>2826</v>
      </c>
      <c r="I39" s="752" t="s">
        <v>2395</v>
      </c>
      <c r="J39" s="751"/>
      <c r="K39" s="752" t="s">
        <v>970</v>
      </c>
      <c r="L39" s="751"/>
      <c r="M39" s="751"/>
      <c r="N39" s="751"/>
      <c r="O39" s="751"/>
      <c r="P39" s="753"/>
      <c r="Q39" s="751" t="s">
        <v>817</v>
      </c>
      <c r="R39" s="754"/>
      <c r="S39" s="751" t="s">
        <v>863</v>
      </c>
      <c r="T39" s="754" t="s">
        <v>864</v>
      </c>
      <c r="U39" s="777"/>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2396</v>
      </c>
      <c r="E40" s="680"/>
      <c r="F40" s="680"/>
      <c r="G40" s="680"/>
      <c r="H40" s="751" t="s">
        <v>2397</v>
      </c>
      <c r="I40" s="752"/>
      <c r="J40" s="751"/>
      <c r="K40" s="752" t="s">
        <v>2398</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2399</v>
      </c>
      <c r="E41" s="680"/>
      <c r="F41" s="680"/>
      <c r="G41" s="680"/>
      <c r="H41" s="751" t="s">
        <v>2400</v>
      </c>
      <c r="I41" s="752"/>
      <c r="J41" s="751"/>
      <c r="K41" s="752" t="s">
        <v>2401</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2402</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2403</v>
      </c>
      <c r="I43" s="752">
        <v>92300</v>
      </c>
      <c r="J43" s="751"/>
      <c r="K43" s="752" t="s">
        <v>2389</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2390</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2404</v>
      </c>
      <c r="D45" s="680"/>
      <c r="E45" s="680"/>
      <c r="F45" s="680"/>
      <c r="G45" s="680"/>
      <c r="H45" s="683" t="s">
        <v>2405</v>
      </c>
      <c r="I45" s="752"/>
      <c r="J45" s="751"/>
      <c r="K45" s="752" t="s">
        <v>2235</v>
      </c>
      <c r="L45" s="751"/>
      <c r="M45" s="751"/>
      <c r="N45" s="751"/>
      <c r="O45" s="751"/>
      <c r="P45" s="753"/>
      <c r="Q45" s="751" t="s">
        <v>820</v>
      </c>
      <c r="R45" s="754" t="s">
        <v>864</v>
      </c>
      <c r="S45" s="676" t="s">
        <v>2235</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2406</v>
      </c>
      <c r="E46" s="680"/>
      <c r="F46" s="680"/>
      <c r="G46" s="680"/>
      <c r="H46" s="751" t="s">
        <v>2407</v>
      </c>
      <c r="I46" s="752" t="s">
        <v>774</v>
      </c>
      <c r="J46" s="751"/>
      <c r="K46" s="752" t="s">
        <v>2408</v>
      </c>
      <c r="L46" s="751"/>
      <c r="M46" s="751"/>
      <c r="N46" s="751"/>
      <c r="O46" s="751"/>
      <c r="P46" s="753"/>
      <c r="Q46" s="751" t="s">
        <v>820</v>
      </c>
      <c r="R46" s="754"/>
      <c r="S46" s="751" t="s">
        <v>1655</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2409</v>
      </c>
      <c r="E47" s="680"/>
      <c r="F47" s="680"/>
      <c r="G47" s="680"/>
      <c r="H47" s="751" t="s">
        <v>2410</v>
      </c>
      <c r="I47" s="752" t="s">
        <v>770</v>
      </c>
      <c r="J47" s="751"/>
      <c r="K47" s="752" t="s">
        <v>2411</v>
      </c>
      <c r="L47" s="751"/>
      <c r="M47" s="751"/>
      <c r="N47" s="751"/>
      <c r="O47" s="751"/>
      <c r="P47" s="753"/>
      <c r="Q47" s="751" t="s">
        <v>820</v>
      </c>
      <c r="R47" s="754"/>
      <c r="S47" s="751" t="s">
        <v>1655</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2412</v>
      </c>
      <c r="E48" s="680"/>
      <c r="F48" s="680"/>
      <c r="G48" s="680"/>
      <c r="H48" s="751" t="s">
        <v>2413</v>
      </c>
      <c r="I48" s="752" t="s">
        <v>774</v>
      </c>
      <c r="J48" s="751"/>
      <c r="K48" s="752" t="s">
        <v>2414</v>
      </c>
      <c r="L48" s="751"/>
      <c r="M48" s="751"/>
      <c r="N48" s="751"/>
      <c r="O48" s="751"/>
      <c r="P48" s="753"/>
      <c r="Q48" s="751" t="s">
        <v>820</v>
      </c>
      <c r="R48" s="754"/>
      <c r="S48" s="751" t="s">
        <v>1655</v>
      </c>
      <c r="T48" s="754"/>
      <c r="U48" s="751"/>
      <c r="V48" s="755" t="s">
        <v>864</v>
      </c>
      <c r="W48" s="755" t="s">
        <v>864</v>
      </c>
      <c r="X48" s="755"/>
      <c r="Y48" s="755"/>
      <c r="Z48" s="677"/>
      <c r="AA48" s="756"/>
      <c r="AB48" s="751"/>
      <c r="AC48" s="757"/>
      <c r="AD48" s="751"/>
      <c r="AE48" s="754"/>
      <c r="AF48" s="754"/>
    </row>
    <row r="49" spans="1:32" s="224" customFormat="1" ht="13.5" customHeight="1">
      <c r="A49" s="784">
        <f t="shared" si="0"/>
        <v>41</v>
      </c>
      <c r="B49" s="785"/>
      <c r="C49" s="679" t="s">
        <v>2415</v>
      </c>
      <c r="D49" s="679"/>
      <c r="E49" s="679"/>
      <c r="F49" s="679"/>
      <c r="G49" s="679"/>
      <c r="H49" s="786" t="s">
        <v>2416</v>
      </c>
      <c r="I49" s="787" t="s">
        <v>2417</v>
      </c>
      <c r="J49" s="786"/>
      <c r="K49" s="792" t="s">
        <v>2855</v>
      </c>
      <c r="L49" s="786"/>
      <c r="M49" s="786"/>
      <c r="N49" s="786"/>
      <c r="O49" s="786"/>
      <c r="P49" s="788"/>
      <c r="Q49" s="786" t="s">
        <v>823</v>
      </c>
      <c r="R49" s="799" t="s">
        <v>864</v>
      </c>
      <c r="S49" s="800" t="s">
        <v>2418</v>
      </c>
      <c r="T49" s="754" t="s">
        <v>864</v>
      </c>
      <c r="U49" s="777"/>
      <c r="V49" s="755" t="s">
        <v>864</v>
      </c>
      <c r="W49" s="755" t="s">
        <v>864</v>
      </c>
      <c r="X49" s="755"/>
      <c r="Y49" s="755"/>
      <c r="Z49" s="677"/>
      <c r="AA49" s="756"/>
      <c r="AB49" s="751"/>
      <c r="AC49" s="757"/>
      <c r="AD49" s="751"/>
      <c r="AE49" s="754"/>
      <c r="AF49" s="754"/>
    </row>
    <row r="50" spans="1:32" s="224" customFormat="1" ht="13.5" customHeight="1">
      <c r="A50" s="801">
        <f t="shared" ref="A50:A51" si="1">ROW()-8</f>
        <v>42</v>
      </c>
      <c r="B50" s="791"/>
      <c r="C50" s="679"/>
      <c r="D50" s="679" t="s">
        <v>2852</v>
      </c>
      <c r="E50" s="679"/>
      <c r="F50" s="679"/>
      <c r="G50" s="679"/>
      <c r="H50" s="790"/>
      <c r="I50" s="792"/>
      <c r="J50" s="790"/>
      <c r="K50" s="792" t="s">
        <v>2418</v>
      </c>
      <c r="L50" s="790"/>
      <c r="M50" s="790"/>
      <c r="N50" s="790"/>
      <c r="O50" s="790"/>
      <c r="P50" s="793"/>
      <c r="Q50" s="790" t="s">
        <v>820</v>
      </c>
      <c r="R50" s="789"/>
      <c r="S50" s="790" t="s">
        <v>863</v>
      </c>
      <c r="T50" s="794"/>
      <c r="U50" s="795"/>
      <c r="V50" s="796"/>
      <c r="W50" s="796"/>
      <c r="X50" s="796"/>
      <c r="Y50" s="796"/>
      <c r="Z50" s="677"/>
      <c r="AA50" s="797"/>
      <c r="AB50" s="795"/>
      <c r="AC50" s="798"/>
      <c r="AD50" s="795"/>
      <c r="AE50" s="794"/>
      <c r="AF50" s="794"/>
    </row>
    <row r="51" spans="1:32" s="224" customFormat="1" ht="13.5" customHeight="1">
      <c r="A51" s="801">
        <f t="shared" si="1"/>
        <v>43</v>
      </c>
      <c r="B51" s="791"/>
      <c r="C51" s="679"/>
      <c r="D51" s="679" t="s">
        <v>2853</v>
      </c>
      <c r="E51" s="679"/>
      <c r="F51" s="679"/>
      <c r="G51" s="679"/>
      <c r="H51" s="790"/>
      <c r="I51" s="792"/>
      <c r="J51" s="790"/>
      <c r="K51" s="792" t="s">
        <v>2854</v>
      </c>
      <c r="L51" s="790"/>
      <c r="M51" s="790"/>
      <c r="N51" s="790"/>
      <c r="O51" s="790"/>
      <c r="P51" s="793"/>
      <c r="Q51" s="790" t="s">
        <v>817</v>
      </c>
      <c r="R51" s="789"/>
      <c r="S51" s="790" t="s">
        <v>1655</v>
      </c>
      <c r="T51" s="794"/>
      <c r="U51" s="795"/>
      <c r="V51" s="796"/>
      <c r="W51" s="796"/>
      <c r="X51" s="796"/>
      <c r="Y51" s="796"/>
      <c r="Z51" s="677"/>
      <c r="AA51" s="797"/>
      <c r="AB51" s="795"/>
      <c r="AC51" s="798"/>
      <c r="AD51" s="795"/>
      <c r="AE51" s="794"/>
      <c r="AF51" s="794"/>
    </row>
    <row r="52" spans="1:32" s="224" customFormat="1" ht="13.5" customHeight="1">
      <c r="A52" s="225">
        <f t="shared" si="0"/>
        <v>44</v>
      </c>
      <c r="B52" s="690"/>
      <c r="C52" s="680" t="s">
        <v>2419</v>
      </c>
      <c r="D52" s="680"/>
      <c r="E52" s="680"/>
      <c r="F52" s="680"/>
      <c r="G52" s="680"/>
      <c r="H52" s="751" t="s">
        <v>2420</v>
      </c>
      <c r="I52" s="752" t="s">
        <v>2421</v>
      </c>
      <c r="J52" s="751"/>
      <c r="K52" s="752" t="s">
        <v>1514</v>
      </c>
      <c r="L52" s="751"/>
      <c r="M52" s="751"/>
      <c r="N52" s="751"/>
      <c r="O52" s="751"/>
      <c r="P52" s="753"/>
      <c r="Q52" s="751" t="s">
        <v>820</v>
      </c>
      <c r="R52" s="754"/>
      <c r="S52" s="751" t="s">
        <v>863</v>
      </c>
      <c r="T52" s="754" t="s">
        <v>864</v>
      </c>
      <c r="U52" s="777"/>
      <c r="V52" s="755" t="s">
        <v>864</v>
      </c>
      <c r="W52" s="755" t="s">
        <v>864</v>
      </c>
      <c r="X52" s="755"/>
      <c r="Y52" s="755"/>
      <c r="Z52" s="677"/>
      <c r="AA52" s="756"/>
      <c r="AB52" s="751"/>
      <c r="AC52" s="757"/>
      <c r="AD52" s="751"/>
      <c r="AE52" s="754"/>
      <c r="AF52" s="754"/>
    </row>
    <row r="53" spans="1:32" s="224" customFormat="1" ht="13.5" customHeight="1">
      <c r="A53" s="225">
        <f t="shared" si="0"/>
        <v>45</v>
      </c>
      <c r="B53" s="690"/>
      <c r="C53" s="680" t="s">
        <v>2422</v>
      </c>
      <c r="D53" s="680"/>
      <c r="E53" s="680"/>
      <c r="F53" s="680"/>
      <c r="G53" s="680"/>
      <c r="H53" s="751" t="s">
        <v>2420</v>
      </c>
      <c r="I53" s="752" t="s">
        <v>2423</v>
      </c>
      <c r="J53" s="751"/>
      <c r="K53" s="752" t="s">
        <v>2424</v>
      </c>
      <c r="L53" s="751"/>
      <c r="M53" s="751"/>
      <c r="N53" s="751"/>
      <c r="O53" s="751"/>
      <c r="P53" s="753"/>
      <c r="Q53" s="751" t="s">
        <v>817</v>
      </c>
      <c r="R53" s="754"/>
      <c r="S53" s="751" t="s">
        <v>863</v>
      </c>
      <c r="T53" s="754" t="s">
        <v>864</v>
      </c>
      <c r="U53" s="777"/>
      <c r="V53" s="755" t="s">
        <v>864</v>
      </c>
      <c r="W53" s="755" t="s">
        <v>864</v>
      </c>
      <c r="X53" s="755"/>
      <c r="Y53" s="755"/>
      <c r="Z53" s="677"/>
      <c r="AA53" s="756"/>
      <c r="AB53" s="751"/>
      <c r="AC53" s="757"/>
      <c r="AD53" s="751"/>
      <c r="AE53" s="754"/>
      <c r="AF53" s="754"/>
    </row>
    <row r="54" spans="1:32" s="224" customFormat="1" ht="13.5" customHeight="1">
      <c r="A54" s="225">
        <f t="shared" si="0"/>
        <v>46</v>
      </c>
      <c r="B54" s="690"/>
      <c r="C54" s="680" t="s">
        <v>2425</v>
      </c>
      <c r="D54" s="688"/>
      <c r="E54" s="688"/>
      <c r="F54" s="688"/>
      <c r="G54" s="688"/>
      <c r="H54" s="750"/>
      <c r="I54" s="759"/>
      <c r="J54" s="751"/>
      <c r="K54" s="752" t="s">
        <v>2426</v>
      </c>
      <c r="L54" s="751"/>
      <c r="M54" s="751"/>
      <c r="N54" s="751"/>
      <c r="O54" s="751"/>
      <c r="P54" s="753"/>
      <c r="Q54" s="751" t="s">
        <v>817</v>
      </c>
      <c r="R54" s="754" t="s">
        <v>864</v>
      </c>
      <c r="S54" s="676" t="s">
        <v>2427</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2428</v>
      </c>
      <c r="E55" s="680"/>
      <c r="F55" s="680"/>
      <c r="G55" s="680"/>
      <c r="H55" s="751" t="s">
        <v>2342</v>
      </c>
      <c r="I55" s="752" t="s">
        <v>930</v>
      </c>
      <c r="J55" s="751"/>
      <c r="K55" s="752" t="s">
        <v>2429</v>
      </c>
      <c r="L55" s="751"/>
      <c r="M55" s="751"/>
      <c r="N55" s="751"/>
      <c r="O55" s="751"/>
      <c r="P55" s="753"/>
      <c r="Q55" s="751" t="s">
        <v>820</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2430</v>
      </c>
      <c r="E56" s="680"/>
      <c r="F56" s="680"/>
      <c r="G56" s="680"/>
      <c r="H56" s="751" t="s">
        <v>2342</v>
      </c>
      <c r="I56" s="752" t="s">
        <v>930</v>
      </c>
      <c r="J56" s="751"/>
      <c r="K56" s="752" t="s">
        <v>2431</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0"/>
      <c r="C57" s="680"/>
      <c r="D57" s="680" t="s">
        <v>2432</v>
      </c>
      <c r="E57" s="680"/>
      <c r="F57" s="680"/>
      <c r="G57" s="680"/>
      <c r="H57" s="751" t="s">
        <v>2342</v>
      </c>
      <c r="I57" s="752" t="s">
        <v>930</v>
      </c>
      <c r="J57" s="751"/>
      <c r="K57" s="752" t="s">
        <v>2433</v>
      </c>
      <c r="L57" s="751"/>
      <c r="M57" s="751"/>
      <c r="N57" s="751"/>
      <c r="O57" s="751"/>
      <c r="P57" s="753"/>
      <c r="Q57" s="751" t="s">
        <v>817</v>
      </c>
      <c r="R57" s="754"/>
      <c r="S57" s="751" t="s">
        <v>879</v>
      </c>
      <c r="T57" s="754"/>
      <c r="U57" s="751"/>
      <c r="V57" s="755" t="s">
        <v>864</v>
      </c>
      <c r="W57" s="755" t="s">
        <v>864</v>
      </c>
      <c r="X57" s="755"/>
      <c r="Y57" s="755"/>
      <c r="Z57" s="677"/>
      <c r="AA57" s="756"/>
      <c r="AB57" s="751"/>
      <c r="AC57" s="757"/>
      <c r="AD57" s="751"/>
      <c r="AE57" s="754"/>
      <c r="AF57" s="754"/>
    </row>
    <row r="58" spans="1:32" s="224" customFormat="1" ht="13.5" customHeight="1">
      <c r="A58" s="225">
        <f t="shared" si="0"/>
        <v>50</v>
      </c>
      <c r="B58" s="690"/>
      <c r="C58" s="680"/>
      <c r="D58" s="680" t="s">
        <v>2434</v>
      </c>
      <c r="E58" s="680"/>
      <c r="F58" s="680"/>
      <c r="G58" s="680"/>
      <c r="H58" s="751" t="s">
        <v>2342</v>
      </c>
      <c r="I58" s="752" t="s">
        <v>930</v>
      </c>
      <c r="J58" s="751"/>
      <c r="K58" s="752" t="s">
        <v>2435</v>
      </c>
      <c r="L58" s="751"/>
      <c r="M58" s="751"/>
      <c r="N58" s="751"/>
      <c r="O58" s="751"/>
      <c r="P58" s="753"/>
      <c r="Q58" s="751" t="s">
        <v>817</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9"/>
      <c r="C59" s="700"/>
      <c r="D59" s="700" t="s">
        <v>2436</v>
      </c>
      <c r="E59" s="700"/>
      <c r="F59" s="700"/>
      <c r="G59" s="700"/>
      <c r="H59" s="761"/>
      <c r="I59" s="762"/>
      <c r="J59" s="761"/>
      <c r="K59" s="762"/>
      <c r="L59" s="761"/>
      <c r="M59" s="761"/>
      <c r="N59" s="761"/>
      <c r="O59" s="761"/>
      <c r="P59" s="763"/>
      <c r="Q59" s="761"/>
      <c r="R59" s="764"/>
      <c r="S59" s="761"/>
      <c r="T59" s="764"/>
      <c r="U59" s="761"/>
      <c r="V59" s="765"/>
      <c r="W59" s="765" t="s">
        <v>864</v>
      </c>
      <c r="X59" s="765"/>
      <c r="Y59" s="765"/>
      <c r="Z59" s="677"/>
      <c r="AA59" s="756"/>
      <c r="AB59" s="751"/>
      <c r="AC59" s="757"/>
      <c r="AD59" s="751"/>
      <c r="AE59" s="754"/>
      <c r="AF59" s="754"/>
    </row>
    <row r="60" spans="1:32" s="224" customFormat="1" ht="13.5" customHeight="1">
      <c r="A60" s="225">
        <f t="shared" si="0"/>
        <v>52</v>
      </c>
      <c r="B60" s="690"/>
      <c r="C60" s="680"/>
      <c r="D60" s="680" t="s">
        <v>2437</v>
      </c>
      <c r="E60" s="680"/>
      <c r="F60" s="680"/>
      <c r="G60" s="680"/>
      <c r="H60" s="751" t="s">
        <v>2342</v>
      </c>
      <c r="I60" s="752" t="s">
        <v>930</v>
      </c>
      <c r="J60" s="751"/>
      <c r="K60" s="752" t="s">
        <v>2438</v>
      </c>
      <c r="L60" s="751"/>
      <c r="M60" s="751"/>
      <c r="N60" s="751"/>
      <c r="O60" s="751"/>
      <c r="P60" s="753"/>
      <c r="Q60" s="751" t="s">
        <v>820</v>
      </c>
      <c r="R60" s="754"/>
      <c r="S60" s="751" t="s">
        <v>879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680"/>
      <c r="D61" s="680" t="s">
        <v>2439</v>
      </c>
      <c r="E61" s="680"/>
      <c r="F61" s="680"/>
      <c r="G61" s="680"/>
      <c r="H61" s="751" t="s">
        <v>2342</v>
      </c>
      <c r="I61" s="752" t="s">
        <v>930</v>
      </c>
      <c r="J61" s="751"/>
      <c r="K61" s="752" t="s">
        <v>2440</v>
      </c>
      <c r="L61" s="751"/>
      <c r="M61" s="751"/>
      <c r="N61" s="751"/>
      <c r="O61" s="751"/>
      <c r="P61" s="753"/>
      <c r="Q61" s="751" t="s">
        <v>820</v>
      </c>
      <c r="R61" s="754"/>
      <c r="S61" s="751" t="s">
        <v>879</v>
      </c>
      <c r="T61" s="754"/>
      <c r="U61" s="751"/>
      <c r="V61" s="755" t="s">
        <v>864</v>
      </c>
      <c r="W61" s="755" t="s">
        <v>864</v>
      </c>
      <c r="X61" s="755"/>
      <c r="Y61" s="755"/>
      <c r="Z61" s="677"/>
      <c r="AA61" s="756"/>
      <c r="AB61" s="751"/>
      <c r="AC61" s="757"/>
      <c r="AD61" s="751"/>
      <c r="AE61" s="754"/>
      <c r="AF61" s="754"/>
    </row>
    <row r="62" spans="1:32" s="224" customFormat="1" ht="13.5" customHeight="1">
      <c r="A62" s="225">
        <f t="shared" si="0"/>
        <v>54</v>
      </c>
      <c r="B62" s="690" t="s">
        <v>2441</v>
      </c>
      <c r="C62" s="760"/>
      <c r="D62" s="760"/>
      <c r="E62" s="688"/>
      <c r="F62" s="688"/>
      <c r="G62" s="688"/>
      <c r="H62" s="750"/>
      <c r="I62" s="759"/>
      <c r="J62" s="751"/>
      <c r="K62" s="752" t="s">
        <v>1559</v>
      </c>
      <c r="L62" s="751"/>
      <c r="M62" s="751"/>
      <c r="N62" s="751"/>
      <c r="O62" s="751"/>
      <c r="P62" s="753"/>
      <c r="Q62" s="751" t="s">
        <v>820</v>
      </c>
      <c r="R62" s="754" t="s">
        <v>864</v>
      </c>
      <c r="S62" s="676" t="s">
        <v>1559</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758" t="s">
        <v>1715</v>
      </c>
      <c r="D63" s="758"/>
      <c r="E63" s="680"/>
      <c r="F63" s="680"/>
      <c r="G63" s="680"/>
      <c r="H63" s="777" t="s">
        <v>2828</v>
      </c>
      <c r="I63" s="752" t="s">
        <v>2443</v>
      </c>
      <c r="J63" s="751"/>
      <c r="K63" s="752" t="s">
        <v>970</v>
      </c>
      <c r="L63" s="751"/>
      <c r="M63" s="751"/>
      <c r="N63" s="751"/>
      <c r="O63" s="751"/>
      <c r="P63" s="753"/>
      <c r="Q63" s="751" t="s">
        <v>820</v>
      </c>
      <c r="R63" s="754"/>
      <c r="S63" s="751" t="s">
        <v>863</v>
      </c>
      <c r="T63" s="754" t="s">
        <v>864</v>
      </c>
      <c r="U63" s="777"/>
      <c r="V63" s="755" t="s">
        <v>864</v>
      </c>
      <c r="W63" s="755" t="s">
        <v>864</v>
      </c>
      <c r="X63" s="755"/>
      <c r="Y63" s="755"/>
      <c r="Z63" s="677"/>
      <c r="AA63" s="756"/>
      <c r="AB63" s="751"/>
      <c r="AC63" s="757"/>
      <c r="AD63" s="751"/>
      <c r="AE63" s="754"/>
      <c r="AF63" s="754"/>
    </row>
    <row r="64" spans="1:32" s="224" customFormat="1" ht="13.5" customHeight="1">
      <c r="A64" s="225">
        <f t="shared" si="0"/>
        <v>56</v>
      </c>
      <c r="B64" s="690"/>
      <c r="C64" s="681" t="s">
        <v>1577</v>
      </c>
      <c r="D64" s="688"/>
      <c r="E64" s="688"/>
      <c r="F64" s="688"/>
      <c r="G64" s="688"/>
      <c r="H64" s="750"/>
      <c r="I64" s="759"/>
      <c r="J64" s="751"/>
      <c r="K64" s="752" t="s">
        <v>1578</v>
      </c>
      <c r="L64" s="751"/>
      <c r="M64" s="751"/>
      <c r="N64" s="751"/>
      <c r="O64" s="751"/>
      <c r="P64" s="753"/>
      <c r="Q64" s="751" t="s">
        <v>817</v>
      </c>
      <c r="R64" s="754" t="s">
        <v>864</v>
      </c>
      <c r="S64" s="676" t="s">
        <v>1578</v>
      </c>
      <c r="T64" s="754"/>
      <c r="U64" s="751"/>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2444</v>
      </c>
      <c r="E65" s="680"/>
      <c r="F65" s="680"/>
      <c r="G65" s="680"/>
      <c r="H65" s="751" t="s">
        <v>2445</v>
      </c>
      <c r="I65" s="752" t="s">
        <v>1282</v>
      </c>
      <c r="J65" s="751"/>
      <c r="K65" s="752" t="s">
        <v>2446</v>
      </c>
      <c r="L65" s="751"/>
      <c r="M65" s="751"/>
      <c r="N65" s="751"/>
      <c r="O65" s="751"/>
      <c r="P65" s="753"/>
      <c r="Q65" s="751" t="s">
        <v>820</v>
      </c>
      <c r="R65" s="754"/>
      <c r="S65" s="751" t="s">
        <v>863</v>
      </c>
      <c r="T65" s="754" t="s">
        <v>864</v>
      </c>
      <c r="U65" s="773" t="s">
        <v>1222</v>
      </c>
      <c r="V65" s="755" t="s">
        <v>864</v>
      </c>
      <c r="W65" s="755" t="s">
        <v>864</v>
      </c>
      <c r="X65" s="755"/>
      <c r="Y65" s="755"/>
      <c r="Z65" s="677"/>
      <c r="AA65" s="756"/>
      <c r="AB65" s="751"/>
      <c r="AC65" s="757"/>
      <c r="AD65" s="751"/>
      <c r="AE65" s="754"/>
      <c r="AF65" s="754"/>
    </row>
    <row r="66" spans="1:1019" s="224" customFormat="1" ht="13.5" customHeight="1">
      <c r="A66" s="225">
        <f t="shared" si="0"/>
        <v>58</v>
      </c>
      <c r="B66" s="690"/>
      <c r="C66" s="680"/>
      <c r="D66" s="680" t="s">
        <v>2447</v>
      </c>
      <c r="E66" s="680"/>
      <c r="F66" s="680"/>
      <c r="G66" s="680"/>
      <c r="H66" s="751" t="s">
        <v>2448</v>
      </c>
      <c r="I66" s="752"/>
      <c r="J66" s="751"/>
      <c r="K66" s="752" t="s">
        <v>2449</v>
      </c>
      <c r="L66" s="751"/>
      <c r="M66" s="751"/>
      <c r="N66" s="751"/>
      <c r="O66" s="751"/>
      <c r="P66" s="753"/>
      <c r="Q66" s="751" t="s">
        <v>820</v>
      </c>
      <c r="R66" s="754"/>
      <c r="S66" s="751" t="s">
        <v>863</v>
      </c>
      <c r="T66" s="754" t="s">
        <v>864</v>
      </c>
      <c r="U66" s="777"/>
      <c r="V66" s="755" t="s">
        <v>864</v>
      </c>
      <c r="W66" s="755" t="s">
        <v>864</v>
      </c>
      <c r="X66" s="755"/>
      <c r="Y66" s="755"/>
      <c r="Z66" s="677"/>
      <c r="AA66" s="756"/>
      <c r="AB66" s="751"/>
      <c r="AC66" s="757"/>
      <c r="AD66" s="751"/>
      <c r="AE66" s="754"/>
      <c r="AF66" s="754"/>
    </row>
    <row r="67" spans="1:1019" s="224" customFormat="1" ht="13.5" customHeight="1">
      <c r="A67" s="225">
        <f t="shared" si="0"/>
        <v>59</v>
      </c>
      <c r="B67" s="690"/>
      <c r="C67" s="680"/>
      <c r="D67" s="680" t="s">
        <v>2450</v>
      </c>
      <c r="E67" s="680"/>
      <c r="F67" s="680"/>
      <c r="G67" s="680"/>
      <c r="H67" s="751" t="s">
        <v>2451</v>
      </c>
      <c r="I67" s="752"/>
      <c r="J67" s="751"/>
      <c r="K67" s="752" t="s">
        <v>2452</v>
      </c>
      <c r="L67" s="751"/>
      <c r="M67" s="751"/>
      <c r="N67" s="751"/>
      <c r="O67" s="751"/>
      <c r="P67" s="753"/>
      <c r="Q67" s="751" t="s">
        <v>820</v>
      </c>
      <c r="R67" s="754"/>
      <c r="S67" s="751" t="s">
        <v>863</v>
      </c>
      <c r="T67" s="754" t="s">
        <v>864</v>
      </c>
      <c r="U67" s="777"/>
      <c r="V67" s="755" t="s">
        <v>864</v>
      </c>
      <c r="W67" s="755" t="s">
        <v>864</v>
      </c>
      <c r="X67" s="755"/>
      <c r="Y67" s="755"/>
      <c r="Z67" s="677"/>
      <c r="AA67" s="756"/>
      <c r="AB67" s="751"/>
      <c r="AC67" s="757"/>
      <c r="AD67" s="751"/>
      <c r="AE67" s="754"/>
      <c r="AF67" s="754"/>
    </row>
    <row r="68" spans="1:1019" s="224" customFormat="1" ht="13.5" customHeight="1">
      <c r="A68" s="225">
        <f t="shared" si="0"/>
        <v>60</v>
      </c>
      <c r="B68" s="681"/>
      <c r="C68" s="680"/>
      <c r="D68" s="680" t="s">
        <v>2453</v>
      </c>
      <c r="E68" s="680"/>
      <c r="F68" s="680"/>
      <c r="G68" s="680"/>
      <c r="H68" s="680" t="s">
        <v>2454</v>
      </c>
      <c r="I68" s="752"/>
      <c r="J68" s="751"/>
      <c r="K68" s="752" t="s">
        <v>2455</v>
      </c>
      <c r="L68" s="751"/>
      <c r="M68" s="751"/>
      <c r="N68" s="751"/>
      <c r="O68" s="751"/>
      <c r="P68" s="753"/>
      <c r="Q68" s="751" t="s">
        <v>820</v>
      </c>
      <c r="R68" s="754"/>
      <c r="S68" s="751" t="s">
        <v>863</v>
      </c>
      <c r="T68" s="754"/>
      <c r="U68" s="751"/>
      <c r="V68" s="755" t="s">
        <v>864</v>
      </c>
      <c r="W68" s="755" t="s">
        <v>864</v>
      </c>
      <c r="X68" s="755"/>
      <c r="Y68" s="755"/>
      <c r="Z68" s="677"/>
      <c r="AA68" s="756"/>
      <c r="AB68" s="751"/>
      <c r="AC68" s="757"/>
      <c r="AD68" s="751"/>
      <c r="AE68" s="754"/>
      <c r="AF68" s="754"/>
    </row>
    <row r="69" spans="1:1019" s="517" customFormat="1" ht="13.5" customHeight="1">
      <c r="A69" s="225">
        <f t="shared" si="0"/>
        <v>61</v>
      </c>
      <c r="B69" s="693"/>
      <c r="C69" s="682"/>
      <c r="D69" s="682" t="s">
        <v>2456</v>
      </c>
      <c r="E69" s="682"/>
      <c r="F69" s="682"/>
      <c r="G69" s="682"/>
      <c r="H69" s="682" t="s">
        <v>2457</v>
      </c>
      <c r="I69" s="684"/>
      <c r="J69" s="683"/>
      <c r="K69" s="684"/>
      <c r="L69" s="683"/>
      <c r="M69" s="683"/>
      <c r="N69" s="683"/>
      <c r="O69" s="683"/>
      <c r="P69" s="685"/>
      <c r="Q69" s="683" t="s">
        <v>820</v>
      </c>
      <c r="R69" s="686"/>
      <c r="S69" s="683" t="s">
        <v>863</v>
      </c>
      <c r="T69" s="686"/>
      <c r="U69" s="683"/>
      <c r="V69" s="755"/>
      <c r="W69" s="755"/>
      <c r="X69" s="694"/>
      <c r="Y69" s="694"/>
      <c r="Z69" s="695"/>
      <c r="AA69" s="696"/>
      <c r="AB69" s="683"/>
      <c r="AC69" s="697"/>
      <c r="AD69" s="683"/>
      <c r="AE69" s="686"/>
      <c r="AF69" s="686"/>
    </row>
    <row r="70" spans="1:1019" s="517" customFormat="1" ht="13.5" customHeight="1">
      <c r="A70" s="225">
        <f t="shared" si="0"/>
        <v>62</v>
      </c>
      <c r="B70" s="693"/>
      <c r="C70" s="682"/>
      <c r="D70" s="682" t="s">
        <v>2458</v>
      </c>
      <c r="E70" s="682"/>
      <c r="F70" s="682"/>
      <c r="G70" s="682"/>
      <c r="H70" s="682" t="s">
        <v>2459</v>
      </c>
      <c r="I70" s="684"/>
      <c r="J70" s="683"/>
      <c r="K70" s="684" t="s">
        <v>871</v>
      </c>
      <c r="L70" s="683"/>
      <c r="M70" s="683"/>
      <c r="N70" s="683"/>
      <c r="O70" s="683"/>
      <c r="P70" s="685"/>
      <c r="Q70" s="683" t="s">
        <v>820</v>
      </c>
      <c r="R70" s="686"/>
      <c r="S70" s="683" t="s">
        <v>863</v>
      </c>
      <c r="T70" s="686"/>
      <c r="U70" s="683"/>
      <c r="V70" s="755"/>
      <c r="W70" s="755"/>
      <c r="X70" s="694"/>
      <c r="Y70" s="694"/>
      <c r="Z70" s="695"/>
      <c r="AA70" s="696"/>
      <c r="AB70" s="683"/>
      <c r="AC70" s="697"/>
      <c r="AD70" s="683"/>
      <c r="AE70" s="686"/>
      <c r="AF70" s="686"/>
    </row>
    <row r="71" spans="1:1019" s="224" customFormat="1" ht="13.5" customHeight="1">
      <c r="A71" s="225">
        <f t="shared" si="0"/>
        <v>63</v>
      </c>
      <c r="B71" s="681"/>
      <c r="C71" s="681" t="s">
        <v>2460</v>
      </c>
      <c r="D71" s="760"/>
      <c r="E71" s="688"/>
      <c r="F71" s="688"/>
      <c r="G71" s="688"/>
      <c r="H71" s="750"/>
      <c r="I71" s="759"/>
      <c r="J71" s="751"/>
      <c r="K71" s="752" t="s">
        <v>1545</v>
      </c>
      <c r="L71" s="751"/>
      <c r="M71" s="751"/>
      <c r="N71" s="751"/>
      <c r="O71" s="751"/>
      <c r="P71" s="753"/>
      <c r="Q71" s="751" t="s">
        <v>817</v>
      </c>
      <c r="R71" s="754" t="s">
        <v>864</v>
      </c>
      <c r="S71" s="676" t="s">
        <v>1545</v>
      </c>
      <c r="T71" s="754"/>
      <c r="U71" s="751"/>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2461</v>
      </c>
      <c r="E72" s="680"/>
      <c r="F72" s="680"/>
      <c r="G72" s="680"/>
      <c r="H72" s="777" t="s">
        <v>2829</v>
      </c>
      <c r="I72" s="752" t="s">
        <v>2211</v>
      </c>
      <c r="J72" s="751"/>
      <c r="K72" s="752" t="s">
        <v>2462</v>
      </c>
      <c r="L72" s="751"/>
      <c r="M72" s="751"/>
      <c r="N72" s="751"/>
      <c r="O72" s="751"/>
      <c r="P72" s="753"/>
      <c r="Q72" s="751" t="s">
        <v>820</v>
      </c>
      <c r="R72" s="754"/>
      <c r="S72" s="751" t="s">
        <v>863</v>
      </c>
      <c r="T72" s="754" t="s">
        <v>864</v>
      </c>
      <c r="U72" s="777"/>
      <c r="V72" s="755" t="s">
        <v>864</v>
      </c>
      <c r="W72" s="755" t="s">
        <v>864</v>
      </c>
      <c r="X72" s="755"/>
      <c r="Y72" s="755"/>
      <c r="Z72" s="677"/>
      <c r="AA72" s="756"/>
      <c r="AB72" s="751"/>
      <c r="AC72" s="757"/>
      <c r="AD72" s="751"/>
      <c r="AE72" s="754"/>
      <c r="AF72" s="754"/>
    </row>
    <row r="73" spans="1:1019" s="224" customFormat="1" ht="13.5" customHeight="1">
      <c r="A73" s="225">
        <f t="shared" si="0"/>
        <v>65</v>
      </c>
      <c r="B73" s="681"/>
      <c r="C73" s="681"/>
      <c r="D73" s="758" t="s">
        <v>2463</v>
      </c>
      <c r="E73" s="680"/>
      <c r="F73" s="680"/>
      <c r="G73" s="680"/>
      <c r="H73" s="777" t="s">
        <v>2830</v>
      </c>
      <c r="I73" s="752" t="s">
        <v>1706</v>
      </c>
      <c r="J73" s="751"/>
      <c r="K73" s="752" t="s">
        <v>1707</v>
      </c>
      <c r="L73" s="751"/>
      <c r="M73" s="751"/>
      <c r="N73" s="751"/>
      <c r="O73" s="751"/>
      <c r="P73" s="753"/>
      <c r="Q73" s="751" t="s">
        <v>820</v>
      </c>
      <c r="R73" s="754"/>
      <c r="S73" s="751" t="s">
        <v>863</v>
      </c>
      <c r="T73" s="754" t="s">
        <v>864</v>
      </c>
      <c r="U73" s="777"/>
      <c r="V73" s="755" t="s">
        <v>864</v>
      </c>
      <c r="W73" s="755" t="s">
        <v>864</v>
      </c>
      <c r="X73" s="755"/>
      <c r="Y73" s="755"/>
      <c r="Z73" s="677"/>
      <c r="AA73" s="756"/>
      <c r="AB73" s="751"/>
      <c r="AC73" s="757"/>
      <c r="AD73" s="751"/>
      <c r="AE73" s="754"/>
      <c r="AF73" s="754"/>
    </row>
    <row r="74" spans="1:1019" s="224" customFormat="1" ht="13.5" customHeight="1">
      <c r="A74" s="225">
        <f t="shared" si="0"/>
        <v>66</v>
      </c>
      <c r="B74" s="681"/>
      <c r="C74" s="681"/>
      <c r="D74" s="758" t="s">
        <v>2464</v>
      </c>
      <c r="E74" s="680"/>
      <c r="F74" s="680"/>
      <c r="G74" s="680"/>
      <c r="H74" s="691" t="s">
        <v>2831</v>
      </c>
      <c r="I74" s="752" t="s">
        <v>2373</v>
      </c>
      <c r="J74" s="751"/>
      <c r="K74" s="752" t="s">
        <v>1575</v>
      </c>
      <c r="L74" s="751"/>
      <c r="M74" s="751"/>
      <c r="N74" s="751"/>
      <c r="O74" s="751"/>
      <c r="P74" s="753"/>
      <c r="Q74" s="751" t="s">
        <v>820</v>
      </c>
      <c r="R74" s="754"/>
      <c r="S74" s="751" t="s">
        <v>863</v>
      </c>
      <c r="T74" s="754" t="s">
        <v>864</v>
      </c>
      <c r="U74" s="777"/>
      <c r="V74" s="755" t="s">
        <v>864</v>
      </c>
      <c r="W74" s="755" t="s">
        <v>864</v>
      </c>
      <c r="X74" s="755"/>
      <c r="Y74" s="755"/>
      <c r="Z74" s="677"/>
      <c r="AA74" s="756"/>
      <c r="AB74" s="751"/>
      <c r="AC74" s="757"/>
      <c r="AD74" s="751"/>
      <c r="AE74" s="754"/>
      <c r="AF74" s="754"/>
    </row>
    <row r="75" spans="1:1019" s="224" customFormat="1" ht="12" customHeight="1">
      <c r="A75" s="225">
        <f>SUBTOTAL(103,createCase2912[ID])</f>
        <v>38</v>
      </c>
      <c r="C75" s="225">
        <f>SUBTOTAL(103,createCase2912[Donnée (Niveau 2)])</f>
        <v>9</v>
      </c>
      <c r="D75" s="225">
        <f>SUBTOTAL(103,createCase2912[Donnée (Niveau 3)])</f>
        <v>25</v>
      </c>
      <c r="E75" s="225">
        <f>SUBTOTAL(103,createCase2912[Donnée (Niveau 4)])</f>
        <v>2</v>
      </c>
      <c r="F75" s="225">
        <f>SUBTOTAL(103,createCase2912[Donnée (Niveau 5)])</f>
        <v>0</v>
      </c>
      <c r="G75" s="225">
        <f>SUBTOTAL(103,createCase2912[Donnée (Niveau 6)])</f>
        <v>0</v>
      </c>
      <c r="H75" s="225">
        <f>SUBTOTAL(103,createCase2912[Description])</f>
        <v>28</v>
      </c>
      <c r="I75" s="225">
        <f>SUBTOTAL(103,createCase2912[Exemples])</f>
        <v>20</v>
      </c>
      <c r="J75" s="225">
        <f>SUBTOTAL(103,createCase2912[Balise NexSIS])</f>
        <v>0</v>
      </c>
      <c r="K75" s="239">
        <f>SUBTOTAL(103,createCase2912[Nouvelle balise])</f>
        <v>36</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9</v>
      </c>
      <c r="S75" s="225">
        <f>SUBTOTAL(103,createCase2912[Format (ou type)])</f>
        <v>37</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9" s="128" customFormat="1" ht="12" customHeight="1">
      <c r="I81" s="224"/>
      <c r="P81" s="174"/>
      <c r="R81" s="277"/>
      <c r="S81" s="96"/>
      <c r="T81" s="277"/>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7"/>
      <c r="S83" s="96"/>
      <c r="T83" s="277"/>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7"/>
      <c r="S113" s="96"/>
      <c r="T113" s="277"/>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6"/>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2">
    <mergeCell ref="L7:O7"/>
    <mergeCell ref="AE7:AF7"/>
  </mergeCells>
  <phoneticPr fontId="128" type="noConversion"/>
  <conditionalFormatting sqref="A76:F77 A97:F937">
    <cfRule type="expression" dxfId="55" priority="244">
      <formula>$AD76=1</formula>
    </cfRule>
    <cfRule type="expression" dxfId="54" priority="243">
      <formula>$AF76=1</formula>
    </cfRule>
    <cfRule type="expression" dxfId="53" priority="242">
      <formula>AND($AF76=1,$AD76=1)</formula>
    </cfRule>
    <cfRule type="expression" dxfId="52" priority="241">
      <formula>OR($AF76="X",$AD76="X")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51" priority="240">
      <formula>$Q76="X"</formula>
    </cfRule>
  </conditionalFormatting>
  <conditionalFormatting sqref="Q9:Q74 J49:J51">
    <cfRule type="cellIs" dxfId="50" priority="110" operator="equal">
      <formula>"0..1"</formula>
    </cfRule>
    <cfRule type="cellIs" dxfId="49" priority="108" operator="equal">
      <formula>"1..1"</formula>
    </cfRule>
    <cfRule type="cellIs" dxfId="48" priority="109" operator="equal">
      <formula>"0..n"</formula>
    </cfRule>
  </conditionalFormatting>
  <conditionalFormatting sqref="T9:T11">
    <cfRule type="cellIs" dxfId="47" priority="113" operator="equal">
      <formula>"0..1"</formula>
    </cfRule>
    <cfRule type="cellIs" dxfId="46" priority="112" operator="equal">
      <formula>"0..n"</formula>
    </cfRule>
    <cfRule type="cellIs" dxfId="45" priority="111" operator="equal">
      <formula>"1..1"</formula>
    </cfRule>
  </conditionalFormatting>
  <conditionalFormatting sqref="T19:T20">
    <cfRule type="cellIs" dxfId="44" priority="66" operator="equal">
      <formula>"0..1"</formula>
    </cfRule>
    <cfRule type="cellIs" dxfId="43" priority="65" operator="equal">
      <formula>"0..n"</formula>
    </cfRule>
    <cfRule type="cellIs" dxfId="42"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2465</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18" t="s">
        <v>828</v>
      </c>
      <c r="M7" s="818"/>
      <c r="N7" s="818"/>
      <c r="O7" s="818"/>
      <c r="V7" s="819" t="s">
        <v>829</v>
      </c>
      <c r="W7" s="819"/>
      <c r="X7" s="819"/>
      <c r="AC7" s="818" t="s">
        <v>830</v>
      </c>
      <c r="AD7" s="81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2466</v>
      </c>
      <c r="Y8" s="235" t="s">
        <v>853</v>
      </c>
      <c r="Z8" s="235" t="s">
        <v>854</v>
      </c>
      <c r="AA8" s="236" t="s">
        <v>855</v>
      </c>
      <c r="AB8" s="235" t="s">
        <v>856</v>
      </c>
      <c r="AC8" s="235" t="s">
        <v>857</v>
      </c>
      <c r="AD8" s="237" t="s">
        <v>915</v>
      </c>
    </row>
    <row r="9" spans="1:1014" s="224" customFormat="1" ht="13.5" customHeight="1">
      <c r="A9" s="225">
        <v>1</v>
      </c>
      <c r="B9" s="217" t="s">
        <v>2467</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2468</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2469</v>
      </c>
      <c r="D13" s="241"/>
      <c r="E13" s="241"/>
      <c r="F13" s="241"/>
      <c r="G13" s="241"/>
      <c r="H13" s="728"/>
      <c r="I13" s="729"/>
      <c r="J13" s="728"/>
      <c r="K13" s="729" t="s">
        <v>2470</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2471</v>
      </c>
      <c r="D14" s="241"/>
      <c r="E14" s="241"/>
      <c r="F14" s="241"/>
      <c r="G14" s="241"/>
      <c r="H14" s="728"/>
      <c r="I14" s="729"/>
      <c r="J14" s="728"/>
      <c r="K14" s="729" t="s">
        <v>2472</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2473</v>
      </c>
      <c r="D15" s="241"/>
      <c r="E15" s="241"/>
      <c r="F15" s="241"/>
      <c r="G15" s="241"/>
      <c r="H15" s="728"/>
      <c r="I15" s="729"/>
      <c r="J15" s="728"/>
      <c r="K15" s="729" t="s">
        <v>2474</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2475</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2476</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2477</v>
      </c>
      <c r="I18" s="728" t="s">
        <v>2478</v>
      </c>
      <c r="J18" s="728"/>
      <c r="K18" s="729" t="s">
        <v>2479</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2480</v>
      </c>
      <c r="D19" s="241"/>
      <c r="E19" s="241"/>
      <c r="F19" s="241"/>
      <c r="G19" s="241"/>
      <c r="H19" s="728"/>
      <c r="I19" s="728" t="s">
        <v>2481</v>
      </c>
      <c r="J19" s="728"/>
      <c r="K19" s="729" t="s">
        <v>2482</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2483</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2484</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2485</v>
      </c>
      <c r="D23" s="241"/>
      <c r="E23" s="241"/>
      <c r="F23" s="241"/>
      <c r="G23" s="241"/>
      <c r="H23" s="728" t="s">
        <v>2486</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2380</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2487</v>
      </c>
      <c r="D25" s="241"/>
      <c r="E25" s="241"/>
      <c r="F25" s="241"/>
      <c r="G25" s="241"/>
      <c r="H25" s="728" t="s">
        <v>2488</v>
      </c>
      <c r="I25" s="729" t="s">
        <v>1282</v>
      </c>
      <c r="J25" s="728"/>
      <c r="K25" s="729" t="s">
        <v>2489</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2385</v>
      </c>
      <c r="D26" s="513"/>
      <c r="E26" s="513"/>
      <c r="F26" s="513"/>
      <c r="G26" s="513"/>
      <c r="H26" s="766"/>
      <c r="I26" s="767"/>
      <c r="J26" s="766"/>
      <c r="K26" s="729" t="s">
        <v>2386</v>
      </c>
      <c r="L26" s="728"/>
      <c r="M26" s="728"/>
      <c r="N26" s="728"/>
      <c r="O26" s="728"/>
      <c r="P26" s="730"/>
      <c r="Q26" s="728" t="s">
        <v>817</v>
      </c>
      <c r="R26" s="731" t="s">
        <v>864</v>
      </c>
      <c r="S26" s="378" t="s">
        <v>2386</v>
      </c>
      <c r="T26" s="731"/>
      <c r="U26" s="728"/>
      <c r="V26" s="732"/>
      <c r="W26" s="732" t="s">
        <v>864</v>
      </c>
      <c r="X26" s="732"/>
      <c r="Y26" s="733"/>
      <c r="Z26" s="728"/>
      <c r="AA26" s="734"/>
      <c r="AB26" s="728"/>
      <c r="AC26" s="731"/>
      <c r="AD26" s="731"/>
    </row>
    <row r="27" spans="1:30" s="224" customFormat="1" ht="13.5" customHeight="1">
      <c r="A27" s="225">
        <v>19</v>
      </c>
      <c r="B27" s="216"/>
      <c r="C27" s="727"/>
      <c r="D27" s="241" t="s">
        <v>2387</v>
      </c>
      <c r="E27" s="241"/>
      <c r="F27" s="241"/>
      <c r="G27" s="241"/>
      <c r="H27" s="728" t="s">
        <v>2388</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2390</v>
      </c>
      <c r="J28" s="728"/>
      <c r="K28" s="729" t="s">
        <v>2389</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2393</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2490</v>
      </c>
      <c r="C41" s="514"/>
      <c r="D41" s="513"/>
      <c r="E41" s="513"/>
      <c r="F41" s="513"/>
      <c r="G41" s="513"/>
      <c r="H41" s="766"/>
      <c r="I41" s="767"/>
      <c r="J41" s="766"/>
      <c r="K41" s="729" t="s">
        <v>2491</v>
      </c>
      <c r="L41" s="728"/>
      <c r="M41" s="728"/>
      <c r="N41" s="728"/>
      <c r="O41" s="728"/>
      <c r="P41" s="730"/>
      <c r="Q41" s="728" t="s">
        <v>820</v>
      </c>
      <c r="R41" s="731" t="s">
        <v>864</v>
      </c>
      <c r="S41" s="378" t="s">
        <v>2491</v>
      </c>
      <c r="T41" s="731"/>
      <c r="U41" s="728"/>
      <c r="V41" s="732" t="s">
        <v>2492</v>
      </c>
      <c r="W41" s="732" t="s">
        <v>864</v>
      </c>
      <c r="X41" s="732"/>
      <c r="Y41" s="733"/>
      <c r="Z41" s="728"/>
      <c r="AA41" s="734"/>
      <c r="AB41" s="728"/>
      <c r="AC41" s="731"/>
      <c r="AD41" s="731"/>
    </row>
    <row r="42" spans="1:30" ht="15" customHeight="1">
      <c r="A42" s="225">
        <v>34</v>
      </c>
      <c r="B42" s="217"/>
      <c r="C42" s="262" t="s">
        <v>2493</v>
      </c>
      <c r="D42" s="514"/>
      <c r="E42" s="513"/>
      <c r="F42" s="513"/>
      <c r="G42" s="513"/>
      <c r="H42" s="766"/>
      <c r="I42" s="767"/>
      <c r="J42" s="766"/>
      <c r="K42" s="729" t="s">
        <v>2494</v>
      </c>
      <c r="L42" s="728"/>
      <c r="M42" s="728"/>
      <c r="N42" s="728"/>
      <c r="O42" s="728"/>
      <c r="P42" s="730"/>
      <c r="Q42" s="728" t="s">
        <v>817</v>
      </c>
      <c r="R42" s="731" t="s">
        <v>864</v>
      </c>
      <c r="S42" s="378" t="s">
        <v>2495</v>
      </c>
      <c r="T42" s="731"/>
      <c r="U42" s="728"/>
      <c r="V42" s="732" t="s">
        <v>2492</v>
      </c>
      <c r="W42" s="732" t="s">
        <v>864</v>
      </c>
      <c r="X42" s="732"/>
      <c r="Y42" s="733"/>
      <c r="Z42" s="728"/>
      <c r="AA42" s="734"/>
      <c r="AB42" s="728"/>
      <c r="AC42" s="731"/>
      <c r="AD42" s="731"/>
    </row>
    <row r="43" spans="1:30" ht="15" customHeight="1">
      <c r="A43" s="225">
        <v>35</v>
      </c>
      <c r="B43" s="217"/>
      <c r="C43" s="219"/>
      <c r="D43" s="219" t="s">
        <v>1534</v>
      </c>
      <c r="E43" s="241"/>
      <c r="F43" s="241"/>
      <c r="G43" s="241"/>
      <c r="H43" s="728" t="s">
        <v>2496</v>
      </c>
      <c r="I43" s="729"/>
      <c r="J43" s="728"/>
      <c r="K43" s="729" t="s">
        <v>1536</v>
      </c>
      <c r="L43" s="728"/>
      <c r="M43" s="728"/>
      <c r="N43" s="728"/>
      <c r="O43" s="728"/>
      <c r="P43" s="730"/>
      <c r="Q43" s="728" t="s">
        <v>817</v>
      </c>
      <c r="R43" s="731"/>
      <c r="S43" s="728" t="s">
        <v>863</v>
      </c>
      <c r="T43" s="731"/>
      <c r="U43" s="728"/>
      <c r="V43" s="732" t="s">
        <v>2492</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2492</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2492</v>
      </c>
      <c r="W45" s="732" t="s">
        <v>864</v>
      </c>
      <c r="X45" s="732"/>
      <c r="Y45" s="733"/>
      <c r="Z45" s="728"/>
      <c r="AA45" s="734"/>
      <c r="AB45" s="728"/>
      <c r="AC45" s="731"/>
      <c r="AD45" s="731"/>
    </row>
    <row r="46" spans="1:30" ht="15" customHeight="1">
      <c r="A46" s="225">
        <v>38</v>
      </c>
      <c r="B46" s="217"/>
      <c r="C46" s="219"/>
      <c r="D46" s="241" t="s">
        <v>2497</v>
      </c>
      <c r="E46" s="241"/>
      <c r="F46" s="241"/>
      <c r="G46" s="241"/>
      <c r="H46" s="728" t="s">
        <v>2498</v>
      </c>
      <c r="I46" s="729"/>
      <c r="J46" s="728"/>
      <c r="K46" s="729" t="s">
        <v>2499</v>
      </c>
      <c r="L46" s="728"/>
      <c r="M46" s="728"/>
      <c r="N46" s="728"/>
      <c r="O46" s="728"/>
      <c r="P46" s="730"/>
      <c r="Q46" s="728" t="s">
        <v>817</v>
      </c>
      <c r="R46" s="731"/>
      <c r="S46" s="728" t="s">
        <v>863</v>
      </c>
      <c r="T46" s="731"/>
      <c r="U46" s="728"/>
      <c r="V46" s="732" t="s">
        <v>2492</v>
      </c>
      <c r="W46" s="732" t="s">
        <v>864</v>
      </c>
      <c r="X46" s="732"/>
      <c r="Y46" s="733"/>
      <c r="Z46" s="728"/>
      <c r="AA46" s="734"/>
      <c r="AB46" s="728"/>
      <c r="AC46" s="731"/>
      <c r="AD46" s="731"/>
    </row>
    <row r="47" spans="1:30" ht="15" customHeight="1">
      <c r="A47" s="225">
        <v>39</v>
      </c>
      <c r="B47" s="217"/>
      <c r="C47" s="262" t="s">
        <v>2500</v>
      </c>
      <c r="D47" s="513"/>
      <c r="E47" s="513"/>
      <c r="F47" s="513"/>
      <c r="G47" s="513"/>
      <c r="H47" s="766"/>
      <c r="I47" s="767"/>
      <c r="J47" s="766"/>
      <c r="K47" s="729" t="s">
        <v>2501</v>
      </c>
      <c r="L47" s="728"/>
      <c r="M47" s="728"/>
      <c r="N47" s="728"/>
      <c r="O47" s="728"/>
      <c r="P47" s="730"/>
      <c r="Q47" s="728" t="s">
        <v>817</v>
      </c>
      <c r="R47" s="731"/>
      <c r="S47" s="378" t="s">
        <v>2501</v>
      </c>
      <c r="T47" s="731"/>
      <c r="U47" s="728"/>
      <c r="V47" s="732" t="s">
        <v>864</v>
      </c>
      <c r="W47" s="732" t="s">
        <v>864</v>
      </c>
      <c r="X47" s="732"/>
      <c r="Y47" s="733"/>
      <c r="Z47" s="728"/>
      <c r="AA47" s="734"/>
      <c r="AB47" s="728"/>
      <c r="AC47" s="731"/>
      <c r="AD47" s="731"/>
    </row>
    <row r="48" spans="1:30" ht="15" customHeight="1">
      <c r="A48" s="225">
        <v>40</v>
      </c>
      <c r="B48" s="217"/>
      <c r="C48" s="219"/>
      <c r="D48" s="219" t="s">
        <v>2502</v>
      </c>
      <c r="E48" s="241"/>
      <c r="F48" s="241"/>
      <c r="G48" s="241"/>
      <c r="H48" s="728" t="s">
        <v>2503</v>
      </c>
      <c r="I48" s="729"/>
      <c r="J48" s="728"/>
      <c r="K48" s="729" t="s">
        <v>2504</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2505</v>
      </c>
      <c r="E49" s="241"/>
      <c r="F49" s="241"/>
      <c r="G49" s="241"/>
      <c r="H49" s="728" t="s">
        <v>2506</v>
      </c>
      <c r="I49" s="729"/>
      <c r="J49" s="728"/>
      <c r="K49" s="729" t="s">
        <v>2507</v>
      </c>
      <c r="L49" s="728"/>
      <c r="M49" s="728"/>
      <c r="N49" s="728"/>
      <c r="O49" s="728"/>
      <c r="P49" s="730"/>
      <c r="Q49" s="728" t="s">
        <v>817</v>
      </c>
      <c r="R49" s="731"/>
      <c r="S49" s="728" t="s">
        <v>1655</v>
      </c>
      <c r="T49" s="731"/>
      <c r="U49" s="728"/>
      <c r="V49" s="732" t="s">
        <v>864</v>
      </c>
      <c r="W49" s="732" t="s">
        <v>864</v>
      </c>
      <c r="X49" s="732"/>
      <c r="Y49" s="733"/>
      <c r="Z49" s="728"/>
      <c r="AA49" s="734"/>
      <c r="AB49" s="728"/>
      <c r="AC49" s="731"/>
      <c r="AD49" s="731"/>
    </row>
    <row r="50" spans="1:30" ht="15" customHeight="1">
      <c r="A50" s="225">
        <v>42</v>
      </c>
      <c r="B50" s="217"/>
      <c r="C50" s="219"/>
      <c r="D50" s="219" t="s">
        <v>2508</v>
      </c>
      <c r="E50" s="241"/>
      <c r="F50" s="241"/>
      <c r="G50" s="241"/>
      <c r="H50" s="728"/>
      <c r="I50" s="729"/>
      <c r="J50" s="728"/>
      <c r="K50" s="729" t="s">
        <v>2509</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2510</v>
      </c>
      <c r="E51" s="241"/>
      <c r="F51" s="241"/>
      <c r="G51" s="241"/>
      <c r="H51" s="728"/>
      <c r="I51" s="729"/>
      <c r="J51" s="728"/>
      <c r="K51" s="729" t="s">
        <v>2511</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2512</v>
      </c>
      <c r="E52" s="241"/>
      <c r="F52" s="241"/>
      <c r="G52" s="241"/>
      <c r="H52" s="728" t="s">
        <v>2513</v>
      </c>
      <c r="I52" s="729"/>
      <c r="J52" s="728"/>
      <c r="K52" s="729" t="s">
        <v>2514</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2515</v>
      </c>
      <c r="E53" s="241"/>
      <c r="F53" s="241"/>
      <c r="G53" s="241"/>
      <c r="H53" s="728"/>
      <c r="I53" s="729"/>
      <c r="J53" s="728"/>
      <c r="K53" s="729" t="s">
        <v>2516</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2517</v>
      </c>
      <c r="E54" s="241"/>
      <c r="F54" s="241"/>
      <c r="G54" s="241"/>
      <c r="H54" s="728"/>
      <c r="I54" s="729"/>
      <c r="J54" s="728"/>
      <c r="K54" s="729" t="s">
        <v>2518</v>
      </c>
      <c r="L54" s="728"/>
      <c r="M54" s="728"/>
      <c r="N54" s="728"/>
      <c r="O54" s="728"/>
      <c r="P54" s="730"/>
      <c r="Q54" s="728" t="s">
        <v>817</v>
      </c>
      <c r="R54" s="731"/>
      <c r="S54" s="728" t="s">
        <v>1655</v>
      </c>
      <c r="T54" s="731"/>
      <c r="U54" s="728"/>
      <c r="V54" s="732" t="s">
        <v>864</v>
      </c>
      <c r="W54" s="732" t="s">
        <v>864</v>
      </c>
      <c r="X54" s="732"/>
      <c r="Y54" s="733"/>
      <c r="Z54" s="728"/>
      <c r="AA54" s="734"/>
      <c r="AB54" s="728"/>
      <c r="AC54" s="731"/>
      <c r="AD54" s="731"/>
    </row>
    <row r="55" spans="1:30" ht="15" customHeight="1">
      <c r="A55" s="225">
        <v>47</v>
      </c>
      <c r="B55" s="217"/>
      <c r="C55" s="219"/>
      <c r="D55" s="219" t="s">
        <v>2519</v>
      </c>
      <c r="E55" s="241"/>
      <c r="F55" s="241"/>
      <c r="G55" s="241"/>
      <c r="H55" s="728"/>
      <c r="I55" s="729"/>
      <c r="J55" s="728"/>
      <c r="K55" s="729" t="s">
        <v>2520</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2521</v>
      </c>
      <c r="E56" s="241"/>
      <c r="F56" s="241"/>
      <c r="G56" s="241"/>
      <c r="H56" s="728"/>
      <c r="I56" s="729"/>
      <c r="J56" s="728"/>
      <c r="K56" s="729" t="s">
        <v>2522</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2523</v>
      </c>
      <c r="D57" s="513"/>
      <c r="E57" s="513"/>
      <c r="F57" s="513"/>
      <c r="G57" s="513"/>
      <c r="H57" s="766"/>
      <c r="I57" s="767"/>
      <c r="J57" s="766"/>
      <c r="K57" s="729" t="s">
        <v>2524</v>
      </c>
      <c r="L57" s="728"/>
      <c r="M57" s="728"/>
      <c r="N57" s="728"/>
      <c r="O57" s="728"/>
      <c r="P57" s="730"/>
      <c r="Q57" s="728" t="s">
        <v>817</v>
      </c>
      <c r="R57" s="731"/>
      <c r="S57" s="378" t="s">
        <v>2524</v>
      </c>
      <c r="T57" s="731"/>
      <c r="U57" s="728"/>
      <c r="V57" s="732"/>
      <c r="W57" s="732" t="s">
        <v>864</v>
      </c>
      <c r="X57" s="732"/>
      <c r="Y57" s="733"/>
      <c r="Z57" s="728"/>
      <c r="AA57" s="734"/>
      <c r="AB57" s="728"/>
      <c r="AC57" s="731"/>
      <c r="AD57" s="731"/>
    </row>
    <row r="58" spans="1:30" ht="15" customHeight="1">
      <c r="A58" s="225">
        <v>50</v>
      </c>
      <c r="B58" s="217"/>
      <c r="C58" s="219"/>
      <c r="D58" s="219" t="s">
        <v>2525</v>
      </c>
      <c r="E58" s="241"/>
      <c r="F58" s="241"/>
      <c r="G58" s="241"/>
      <c r="H58" s="728"/>
      <c r="I58" s="729"/>
      <c r="J58" s="728"/>
      <c r="K58" s="729" t="s">
        <v>2526</v>
      </c>
      <c r="L58" s="728"/>
      <c r="M58" s="728"/>
      <c r="N58" s="728"/>
      <c r="O58" s="728"/>
      <c r="P58" s="730"/>
      <c r="Q58" s="728" t="s">
        <v>817</v>
      </c>
      <c r="R58" s="731"/>
      <c r="S58" s="728" t="s">
        <v>1655</v>
      </c>
      <c r="T58" s="731"/>
      <c r="U58" s="728"/>
      <c r="V58" s="732"/>
      <c r="W58" s="732" t="s">
        <v>864</v>
      </c>
      <c r="X58" s="732"/>
      <c r="Y58" s="733"/>
      <c r="Z58" s="728"/>
      <c r="AA58" s="734"/>
      <c r="AB58" s="728"/>
      <c r="AC58" s="731"/>
      <c r="AD58" s="731"/>
    </row>
    <row r="59" spans="1:30" ht="15" customHeight="1">
      <c r="A59" s="225">
        <v>51</v>
      </c>
      <c r="B59" s="217"/>
      <c r="C59" s="219"/>
      <c r="D59" s="219" t="s">
        <v>2527</v>
      </c>
      <c r="E59" s="241"/>
      <c r="F59" s="241"/>
      <c r="G59" s="241"/>
      <c r="H59" s="728" t="s">
        <v>2528</v>
      </c>
      <c r="I59" s="729"/>
      <c r="J59" s="728"/>
      <c r="K59" s="729" t="s">
        <v>2529</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2530</v>
      </c>
      <c r="E60" s="241"/>
      <c r="F60" s="241"/>
      <c r="G60" s="241"/>
      <c r="H60" s="728" t="s">
        <v>2531</v>
      </c>
      <c r="I60" s="729"/>
      <c r="J60" s="728"/>
      <c r="K60" s="729" t="s">
        <v>2532</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2533</v>
      </c>
      <c r="E61" s="241"/>
      <c r="F61" s="241"/>
      <c r="G61" s="241"/>
      <c r="H61" s="728"/>
      <c r="I61" s="729"/>
      <c r="J61" s="728"/>
      <c r="K61" s="729" t="s">
        <v>2534</v>
      </c>
      <c r="L61" s="728"/>
      <c r="M61" s="728"/>
      <c r="N61" s="728"/>
      <c r="O61" s="728"/>
      <c r="P61" s="730"/>
      <c r="Q61" s="728" t="s">
        <v>817</v>
      </c>
      <c r="R61" s="731"/>
      <c r="S61" s="728" t="s">
        <v>1655</v>
      </c>
      <c r="T61" s="731"/>
      <c r="U61" s="728"/>
      <c r="V61" s="732"/>
      <c r="W61" s="732" t="s">
        <v>864</v>
      </c>
      <c r="X61" s="732"/>
      <c r="Y61" s="733"/>
      <c r="Z61" s="728"/>
      <c r="AA61" s="734"/>
      <c r="AB61" s="728"/>
      <c r="AC61" s="731"/>
      <c r="AD61" s="731"/>
    </row>
    <row r="62" spans="1:30" ht="15" customHeight="1">
      <c r="A62" s="225">
        <v>54</v>
      </c>
      <c r="B62" s="217"/>
      <c r="C62" s="219"/>
      <c r="D62" s="516" t="s">
        <v>2535</v>
      </c>
      <c r="E62" s="241"/>
      <c r="F62" s="241"/>
      <c r="G62" s="241"/>
      <c r="H62" s="728"/>
      <c r="I62" s="729"/>
      <c r="J62" s="728"/>
      <c r="K62" s="729" t="s">
        <v>2536</v>
      </c>
      <c r="L62" s="728"/>
      <c r="M62" s="728"/>
      <c r="N62" s="728"/>
      <c r="O62" s="728"/>
      <c r="P62" s="730"/>
      <c r="Q62" s="728" t="s">
        <v>817</v>
      </c>
      <c r="R62" s="731"/>
      <c r="S62" s="728" t="s">
        <v>1655</v>
      </c>
      <c r="T62" s="731"/>
      <c r="U62" s="728"/>
      <c r="V62" s="732"/>
      <c r="W62" s="732" t="s">
        <v>864</v>
      </c>
      <c r="X62" s="732"/>
      <c r="Y62" s="733"/>
      <c r="Z62" s="728"/>
      <c r="AA62" s="734"/>
      <c r="AB62" s="728"/>
      <c r="AC62" s="731"/>
      <c r="AD62" s="731"/>
    </row>
    <row r="63" spans="1:30" ht="15" customHeight="1">
      <c r="A63" s="225">
        <v>55</v>
      </c>
      <c r="B63" s="217"/>
      <c r="C63" s="219"/>
      <c r="D63" s="516" t="s">
        <v>2537</v>
      </c>
      <c r="E63" s="241"/>
      <c r="F63" s="241"/>
      <c r="G63" s="241"/>
      <c r="H63" s="728"/>
      <c r="I63" s="729"/>
      <c r="J63" s="728"/>
      <c r="K63" s="729" t="s">
        <v>2538</v>
      </c>
      <c r="L63" s="728"/>
      <c r="M63" s="728"/>
      <c r="N63" s="728"/>
      <c r="O63" s="728"/>
      <c r="P63" s="730"/>
      <c r="Q63" s="728" t="s">
        <v>817</v>
      </c>
      <c r="R63" s="731"/>
      <c r="S63" s="728" t="s">
        <v>1655</v>
      </c>
      <c r="T63" s="731"/>
      <c r="U63" s="728"/>
      <c r="V63" s="732"/>
      <c r="W63" s="732" t="s">
        <v>864</v>
      </c>
      <c r="X63" s="732"/>
      <c r="Y63" s="733"/>
      <c r="Z63" s="728"/>
      <c r="AA63" s="734"/>
      <c r="AB63" s="728"/>
      <c r="AC63" s="731"/>
      <c r="AD63" s="731"/>
    </row>
    <row r="64" spans="1:30" ht="15" customHeight="1">
      <c r="A64" s="225">
        <v>56</v>
      </c>
      <c r="B64" s="217"/>
      <c r="C64" s="219"/>
      <c r="D64" s="516" t="s">
        <v>2539</v>
      </c>
      <c r="E64" s="241"/>
      <c r="F64" s="241"/>
      <c r="G64" s="241"/>
      <c r="H64" s="728"/>
      <c r="I64" s="729"/>
      <c r="J64" s="728"/>
      <c r="K64" s="729" t="s">
        <v>2540</v>
      </c>
      <c r="L64" s="728"/>
      <c r="M64" s="728"/>
      <c r="N64" s="728"/>
      <c r="O64" s="728"/>
      <c r="P64" s="730"/>
      <c r="Q64" s="728" t="s">
        <v>817</v>
      </c>
      <c r="R64" s="731"/>
      <c r="S64" s="728" t="s">
        <v>1655</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2541</v>
      </c>
      <c r="E66" s="241"/>
      <c r="F66" s="241"/>
      <c r="G66" s="241"/>
      <c r="H66" s="728"/>
      <c r="I66" s="729"/>
      <c r="J66" s="728"/>
      <c r="K66" s="729" t="s">
        <v>2542</v>
      </c>
      <c r="L66" s="728"/>
      <c r="M66" s="728"/>
      <c r="N66" s="728"/>
      <c r="O66" s="728"/>
      <c r="P66" s="730"/>
      <c r="Q66" s="728" t="s">
        <v>817</v>
      </c>
      <c r="R66" s="731"/>
      <c r="S66" s="728" t="s">
        <v>1655</v>
      </c>
      <c r="T66" s="731"/>
      <c r="U66" s="728"/>
      <c r="V66" s="732"/>
      <c r="W66" s="732" t="s">
        <v>864</v>
      </c>
      <c r="X66" s="732"/>
      <c r="Y66" s="733"/>
      <c r="Z66" s="728"/>
      <c r="AA66" s="734"/>
      <c r="AB66" s="728"/>
      <c r="AC66" s="731"/>
      <c r="AD66" s="731"/>
    </row>
    <row r="67" spans="1:30" ht="15" customHeight="1">
      <c r="A67" s="225">
        <v>59</v>
      </c>
      <c r="B67" s="217"/>
      <c r="C67" s="219"/>
      <c r="D67" s="516" t="s">
        <v>2543</v>
      </c>
      <c r="E67" s="241"/>
      <c r="F67" s="241"/>
      <c r="G67" s="241"/>
      <c r="H67" s="728"/>
      <c r="I67" s="729"/>
      <c r="J67" s="728"/>
      <c r="K67" s="729" t="s">
        <v>2544</v>
      </c>
      <c r="L67" s="728"/>
      <c r="M67" s="728"/>
      <c r="N67" s="728"/>
      <c r="O67" s="728"/>
      <c r="P67" s="730"/>
      <c r="Q67" s="728" t="s">
        <v>817</v>
      </c>
      <c r="R67" s="731"/>
      <c r="S67" s="728" t="s">
        <v>1655</v>
      </c>
      <c r="T67" s="731"/>
      <c r="U67" s="728"/>
      <c r="V67" s="732"/>
      <c r="W67" s="732" t="s">
        <v>864</v>
      </c>
      <c r="X67" s="732"/>
      <c r="Y67" s="733"/>
      <c r="Z67" s="728"/>
      <c r="AA67" s="734"/>
      <c r="AB67" s="728"/>
      <c r="AC67" s="731"/>
      <c r="AD67" s="731"/>
    </row>
    <row r="68" spans="1:30" ht="15" customHeight="1">
      <c r="A68" s="225">
        <v>60</v>
      </c>
      <c r="B68" s="217"/>
      <c r="C68" s="219"/>
      <c r="D68" s="516" t="s">
        <v>2545</v>
      </c>
      <c r="E68" s="241"/>
      <c r="F68" s="241"/>
      <c r="G68" s="241"/>
      <c r="H68" s="728"/>
      <c r="I68" s="729"/>
      <c r="J68" s="728"/>
      <c r="K68" s="729" t="s">
        <v>2546</v>
      </c>
      <c r="L68" s="728"/>
      <c r="M68" s="728"/>
      <c r="N68" s="728"/>
      <c r="O68" s="728"/>
      <c r="P68" s="730"/>
      <c r="Q68" s="728" t="s">
        <v>817</v>
      </c>
      <c r="R68" s="731"/>
      <c r="S68" s="728" t="s">
        <v>1655</v>
      </c>
      <c r="T68" s="731"/>
      <c r="U68" s="728"/>
      <c r="V68" s="732"/>
      <c r="W68" s="732" t="s">
        <v>864</v>
      </c>
      <c r="X68" s="732"/>
      <c r="Y68" s="733"/>
      <c r="Z68" s="728"/>
      <c r="AA68" s="734"/>
      <c r="AB68" s="728"/>
      <c r="AC68" s="731"/>
      <c r="AD68" s="731"/>
    </row>
    <row r="69" spans="1:30" ht="15" customHeight="1">
      <c r="A69" s="225">
        <v>61</v>
      </c>
      <c r="B69" s="216" t="s">
        <v>2547</v>
      </c>
      <c r="C69" s="514"/>
      <c r="D69" s="513"/>
      <c r="E69" s="513"/>
      <c r="F69" s="513"/>
      <c r="G69" s="513"/>
      <c r="H69" s="766"/>
      <c r="I69" s="767"/>
      <c r="J69" s="766"/>
      <c r="K69" s="729" t="s">
        <v>1982</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2548</v>
      </c>
      <c r="D70" s="241"/>
      <c r="E70" s="241"/>
      <c r="F70" s="241"/>
      <c r="G70" s="241"/>
      <c r="H70" s="728" t="s">
        <v>2549</v>
      </c>
      <c r="I70" s="729"/>
      <c r="J70" s="728"/>
      <c r="K70" s="729" t="s">
        <v>2550</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2551</v>
      </c>
      <c r="D71" s="241"/>
      <c r="E71" s="241"/>
      <c r="F71" s="241"/>
      <c r="G71" s="241"/>
      <c r="H71" s="728" t="s">
        <v>2552</v>
      </c>
      <c r="I71" s="729"/>
      <c r="J71" s="728"/>
      <c r="K71" s="729" t="s">
        <v>2511</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2553</v>
      </c>
      <c r="D72" s="241"/>
      <c r="E72" s="241"/>
      <c r="F72" s="241"/>
      <c r="G72" s="241"/>
      <c r="H72" s="728"/>
      <c r="I72" s="729"/>
      <c r="J72" s="728"/>
      <c r="K72" s="729" t="s">
        <v>2554</v>
      </c>
      <c r="L72" s="728"/>
      <c r="M72" s="728"/>
      <c r="N72" s="728"/>
      <c r="O72" s="728"/>
      <c r="P72" s="730"/>
      <c r="Q72" s="728" t="s">
        <v>817</v>
      </c>
      <c r="R72" s="731"/>
      <c r="S72" s="728" t="s">
        <v>1655</v>
      </c>
      <c r="T72" s="731"/>
      <c r="U72" s="728"/>
      <c r="V72" s="732"/>
      <c r="W72" s="732" t="s">
        <v>864</v>
      </c>
      <c r="X72" s="732"/>
      <c r="Y72" s="733"/>
      <c r="Z72" s="728"/>
      <c r="AA72" s="734"/>
      <c r="AB72" s="728"/>
      <c r="AC72" s="731"/>
      <c r="AD72" s="731"/>
    </row>
    <row r="73" spans="1:30" ht="15" customHeight="1">
      <c r="A73" s="225">
        <v>65</v>
      </c>
      <c r="B73" s="217"/>
      <c r="C73" s="219" t="s">
        <v>2555</v>
      </c>
      <c r="D73" s="241"/>
      <c r="E73" s="241"/>
      <c r="F73" s="241"/>
      <c r="G73" s="241"/>
      <c r="H73" s="728"/>
      <c r="I73" s="729"/>
      <c r="J73" s="728"/>
      <c r="K73" s="729"/>
      <c r="L73" s="728"/>
      <c r="M73" s="728"/>
      <c r="N73" s="728"/>
      <c r="O73" s="728"/>
      <c r="P73" s="730"/>
      <c r="Q73" s="728" t="s">
        <v>817</v>
      </c>
      <c r="R73" s="731"/>
      <c r="S73" s="728" t="s">
        <v>1655</v>
      </c>
      <c r="T73" s="731"/>
      <c r="U73" s="728"/>
      <c r="V73" s="732"/>
      <c r="W73" s="732" t="s">
        <v>864</v>
      </c>
      <c r="X73" s="732"/>
      <c r="Y73" s="733"/>
      <c r="Z73" s="728"/>
      <c r="AA73" s="734"/>
      <c r="AB73" s="728"/>
      <c r="AC73" s="731"/>
      <c r="AD73" s="731"/>
    </row>
    <row r="74" spans="1:30" ht="15" customHeight="1">
      <c r="A74" s="225">
        <v>66</v>
      </c>
      <c r="B74" s="217"/>
      <c r="C74" s="219" t="s">
        <v>2556</v>
      </c>
      <c r="D74" s="241"/>
      <c r="E74" s="241"/>
      <c r="F74" s="241"/>
      <c r="G74" s="241"/>
      <c r="H74" s="728"/>
      <c r="I74" s="729"/>
      <c r="J74" s="728"/>
      <c r="K74" s="729" t="s">
        <v>2557</v>
      </c>
      <c r="L74" s="728"/>
      <c r="M74" s="728"/>
      <c r="N74" s="728"/>
      <c r="O74" s="728"/>
      <c r="P74" s="730"/>
      <c r="Q74" s="728" t="s">
        <v>817</v>
      </c>
      <c r="R74" s="731"/>
      <c r="S74" s="728" t="s">
        <v>1655</v>
      </c>
      <c r="T74" s="731"/>
      <c r="U74" s="728"/>
      <c r="V74" s="732"/>
      <c r="W74" s="732" t="s">
        <v>864</v>
      </c>
      <c r="X74" s="732"/>
      <c r="Y74" s="733"/>
      <c r="Z74" s="728"/>
      <c r="AA74" s="734"/>
      <c r="AB74" s="728"/>
      <c r="AC74" s="731"/>
      <c r="AD74" s="731"/>
    </row>
    <row r="75" spans="1:30" ht="15" customHeight="1">
      <c r="A75" s="225">
        <v>67</v>
      </c>
      <c r="B75" s="217"/>
      <c r="C75" s="219" t="s">
        <v>2558</v>
      </c>
      <c r="D75" s="241"/>
      <c r="E75" s="241"/>
      <c r="F75" s="241"/>
      <c r="G75" s="241"/>
      <c r="H75" s="728"/>
      <c r="I75" s="729"/>
      <c r="J75" s="728"/>
      <c r="K75" s="729" t="s">
        <v>2559</v>
      </c>
      <c r="L75" s="728"/>
      <c r="M75" s="728"/>
      <c r="N75" s="728"/>
      <c r="O75" s="728"/>
      <c r="P75" s="730"/>
      <c r="Q75" s="728" t="s">
        <v>817</v>
      </c>
      <c r="R75" s="731"/>
      <c r="S75" s="728" t="s">
        <v>1655</v>
      </c>
      <c r="T75" s="731"/>
      <c r="U75" s="728"/>
      <c r="V75" s="732"/>
      <c r="W75" s="732" t="s">
        <v>864</v>
      </c>
      <c r="X75" s="732"/>
      <c r="Y75" s="733"/>
      <c r="Z75" s="728"/>
      <c r="AA75" s="734"/>
      <c r="AB75" s="728"/>
      <c r="AC75" s="731"/>
      <c r="AD75" s="731"/>
    </row>
    <row r="76" spans="1:30" ht="15" customHeight="1">
      <c r="A76" s="225">
        <v>68</v>
      </c>
      <c r="B76" s="217"/>
      <c r="C76" s="512" t="s">
        <v>2560</v>
      </c>
      <c r="D76" s="241"/>
      <c r="E76" s="241"/>
      <c r="F76" s="241"/>
      <c r="G76" s="241"/>
      <c r="H76" s="728" t="s">
        <v>2561</v>
      </c>
      <c r="I76" s="729"/>
      <c r="J76" s="728"/>
      <c r="K76" s="729"/>
      <c r="L76" s="728"/>
      <c r="M76" s="728"/>
      <c r="N76" s="728"/>
      <c r="O76" s="728"/>
      <c r="P76" s="730"/>
      <c r="Q76" s="728" t="s">
        <v>817</v>
      </c>
      <c r="R76" s="731"/>
      <c r="S76" s="728" t="s">
        <v>1655</v>
      </c>
      <c r="T76" s="731"/>
      <c r="U76" s="728"/>
      <c r="V76" s="732"/>
      <c r="W76" s="732" t="s">
        <v>864</v>
      </c>
      <c r="X76" s="732"/>
      <c r="Y76" s="733"/>
      <c r="Z76" s="728"/>
      <c r="AA76" s="734"/>
      <c r="AB76" s="728"/>
      <c r="AC76" s="731"/>
      <c r="AD76" s="731"/>
    </row>
    <row r="77" spans="1:30" ht="15" customHeight="1">
      <c r="A77" s="225">
        <v>69</v>
      </c>
      <c r="B77" s="217"/>
      <c r="C77" s="512" t="s">
        <v>2562</v>
      </c>
      <c r="D77" s="241"/>
      <c r="E77" s="241"/>
      <c r="F77" s="241"/>
      <c r="G77" s="241"/>
      <c r="H77" s="728" t="s">
        <v>2563</v>
      </c>
      <c r="I77" s="729"/>
      <c r="J77" s="728"/>
      <c r="K77" s="729"/>
      <c r="L77" s="728"/>
      <c r="M77" s="728"/>
      <c r="N77" s="728"/>
      <c r="O77" s="728"/>
      <c r="P77" s="730"/>
      <c r="Q77" s="728" t="s">
        <v>817</v>
      </c>
      <c r="R77" s="731"/>
      <c r="S77" s="728" t="s">
        <v>1655</v>
      </c>
      <c r="T77" s="731"/>
      <c r="U77" s="728"/>
      <c r="V77" s="732"/>
      <c r="W77" s="732" t="s">
        <v>864</v>
      </c>
      <c r="X77" s="732"/>
      <c r="Y77" s="733"/>
      <c r="Z77" s="728"/>
      <c r="AA77" s="734"/>
      <c r="AB77" s="728"/>
      <c r="AC77" s="731"/>
      <c r="AD77" s="731"/>
    </row>
    <row r="78" spans="1:30" ht="15" customHeight="1">
      <c r="A78" s="225">
        <v>70</v>
      </c>
      <c r="B78" s="217"/>
      <c r="C78" s="512" t="s">
        <v>2564</v>
      </c>
      <c r="D78" s="241"/>
      <c r="E78" s="241"/>
      <c r="F78" s="241"/>
      <c r="G78" s="241"/>
      <c r="H78" s="263" t="s">
        <v>2565</v>
      </c>
      <c r="I78" s="729"/>
      <c r="J78" s="728"/>
      <c r="K78" s="729"/>
      <c r="L78" s="728"/>
      <c r="M78" s="728"/>
      <c r="N78" s="728"/>
      <c r="O78" s="728"/>
      <c r="P78" s="730"/>
      <c r="Q78" s="728" t="s">
        <v>817</v>
      </c>
      <c r="R78" s="731"/>
      <c r="S78" s="728" t="s">
        <v>1655</v>
      </c>
      <c r="T78" s="731"/>
      <c r="U78" s="728"/>
      <c r="V78" s="732"/>
      <c r="W78" s="732" t="s">
        <v>864</v>
      </c>
      <c r="X78" s="732"/>
      <c r="Y78" s="733"/>
      <c r="Z78" s="728"/>
      <c r="AA78" s="734"/>
      <c r="AB78" s="728"/>
      <c r="AC78" s="731"/>
      <c r="AD78" s="731"/>
    </row>
    <row r="79" spans="1:30" ht="15" customHeight="1">
      <c r="A79" s="225">
        <v>71</v>
      </c>
      <c r="B79" s="217"/>
      <c r="C79" s="512" t="s">
        <v>2566</v>
      </c>
      <c r="D79" s="241"/>
      <c r="E79" s="241"/>
      <c r="F79" s="241"/>
      <c r="G79" s="241"/>
      <c r="H79" s="728" t="s">
        <v>2567</v>
      </c>
      <c r="I79" s="729"/>
      <c r="J79" s="728"/>
      <c r="K79" s="729"/>
      <c r="L79" s="728"/>
      <c r="M79" s="728"/>
      <c r="N79" s="728"/>
      <c r="O79" s="728"/>
      <c r="P79" s="730"/>
      <c r="Q79" s="728" t="s">
        <v>817</v>
      </c>
      <c r="R79" s="731"/>
      <c r="S79" s="728" t="s">
        <v>1655</v>
      </c>
      <c r="T79" s="731"/>
      <c r="U79" s="728"/>
      <c r="V79" s="732"/>
      <c r="W79" s="732" t="s">
        <v>864</v>
      </c>
      <c r="X79" s="732"/>
      <c r="Y79" s="733"/>
      <c r="Z79" s="728"/>
      <c r="AA79" s="734"/>
      <c r="AB79" s="728"/>
      <c r="AC79" s="731"/>
      <c r="AD79" s="731"/>
    </row>
    <row r="80" spans="1:30" ht="15" customHeight="1">
      <c r="A80" s="225">
        <v>72</v>
      </c>
      <c r="B80" s="217"/>
      <c r="C80" s="512" t="s">
        <v>2568</v>
      </c>
      <c r="D80" s="241"/>
      <c r="E80" s="241"/>
      <c r="F80" s="241"/>
      <c r="G80" s="241"/>
      <c r="H80" s="263" t="s">
        <v>2569</v>
      </c>
      <c r="I80" s="729"/>
      <c r="J80" s="728"/>
      <c r="K80" s="729"/>
      <c r="L80" s="728"/>
      <c r="M80" s="728"/>
      <c r="N80" s="728"/>
      <c r="O80" s="728"/>
      <c r="P80" s="730"/>
      <c r="Q80" s="728" t="s">
        <v>817</v>
      </c>
      <c r="R80" s="731"/>
      <c r="S80" s="728" t="s">
        <v>1655</v>
      </c>
      <c r="T80" s="731"/>
      <c r="U80" s="728"/>
      <c r="V80" s="732"/>
      <c r="W80" s="732" t="s">
        <v>864</v>
      </c>
      <c r="X80" s="732"/>
      <c r="Y80" s="733"/>
      <c r="Z80" s="728"/>
      <c r="AA80" s="734"/>
      <c r="AB80" s="728"/>
      <c r="AC80" s="731"/>
      <c r="AD80" s="731"/>
    </row>
    <row r="81" spans="1:30" ht="15" customHeight="1">
      <c r="A81" s="225">
        <v>73</v>
      </c>
      <c r="B81" s="217"/>
      <c r="C81" s="512" t="s">
        <v>2570</v>
      </c>
      <c r="D81" s="241"/>
      <c r="E81" s="241"/>
      <c r="F81" s="241"/>
      <c r="G81" s="241"/>
      <c r="H81" s="728" t="s">
        <v>2571</v>
      </c>
      <c r="I81" s="729"/>
      <c r="J81" s="728"/>
      <c r="K81" s="729"/>
      <c r="L81" s="728"/>
      <c r="M81" s="728"/>
      <c r="N81" s="728"/>
      <c r="O81" s="728"/>
      <c r="P81" s="730"/>
      <c r="Q81" s="728" t="s">
        <v>817</v>
      </c>
      <c r="R81" s="731"/>
      <c r="S81" s="728" t="s">
        <v>1655</v>
      </c>
      <c r="T81" s="731"/>
      <c r="U81" s="728"/>
      <c r="V81" s="732"/>
      <c r="W81" s="732" t="s">
        <v>864</v>
      </c>
      <c r="X81" s="732"/>
      <c r="Y81" s="733"/>
      <c r="Z81" s="728"/>
      <c r="AA81" s="734"/>
      <c r="AB81" s="728"/>
      <c r="AC81" s="731"/>
      <c r="AD81" s="731"/>
    </row>
    <row r="82" spans="1:30" ht="15" customHeight="1">
      <c r="A82" s="225">
        <v>74</v>
      </c>
      <c r="B82" s="217"/>
      <c r="C82" s="512" t="s">
        <v>2572</v>
      </c>
      <c r="D82" s="241"/>
      <c r="E82" s="241"/>
      <c r="F82" s="241"/>
      <c r="G82" s="241"/>
      <c r="H82" s="728" t="s">
        <v>2573</v>
      </c>
      <c r="I82" s="729"/>
      <c r="J82" s="728"/>
      <c r="K82" s="729"/>
      <c r="L82" s="728"/>
      <c r="M82" s="728"/>
      <c r="N82" s="728"/>
      <c r="O82" s="728"/>
      <c r="P82" s="730"/>
      <c r="Q82" s="728" t="s">
        <v>817</v>
      </c>
      <c r="R82" s="731"/>
      <c r="S82" s="728" t="s">
        <v>1655</v>
      </c>
      <c r="T82" s="731"/>
      <c r="U82" s="728"/>
      <c r="V82" s="732"/>
      <c r="W82" s="732" t="s">
        <v>864</v>
      </c>
      <c r="X82" s="732"/>
      <c r="Y82" s="733"/>
      <c r="Z82" s="728"/>
      <c r="AA82" s="734"/>
      <c r="AB82" s="728"/>
      <c r="AC82" s="731"/>
      <c r="AD82" s="731"/>
    </row>
    <row r="83" spans="1:30" ht="15" customHeight="1">
      <c r="A83" s="225">
        <v>75</v>
      </c>
      <c r="B83" s="216" t="s">
        <v>2574</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2575</v>
      </c>
      <c r="D84" s="514"/>
      <c r="E84" s="513"/>
      <c r="F84" s="513"/>
      <c r="G84" s="513"/>
      <c r="H84" s="766"/>
      <c r="I84" s="767"/>
      <c r="J84" s="766"/>
      <c r="K84" s="729" t="s">
        <v>2576</v>
      </c>
      <c r="L84" s="728"/>
      <c r="M84" s="728"/>
      <c r="N84" s="728"/>
      <c r="O84" s="728"/>
      <c r="P84" s="730"/>
      <c r="Q84" s="728" t="s">
        <v>817</v>
      </c>
      <c r="R84" s="731" t="s">
        <v>864</v>
      </c>
      <c r="S84" s="729" t="s">
        <v>2577</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2442</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2578</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2579</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2580</v>
      </c>
      <c r="F88" s="241"/>
      <c r="G88" s="241"/>
      <c r="H88" s="728"/>
      <c r="I88" s="729"/>
      <c r="J88" s="728"/>
      <c r="K88" s="729" t="s">
        <v>2462</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1704</v>
      </c>
      <c r="F89" s="241"/>
      <c r="G89" s="241"/>
      <c r="H89" s="728"/>
      <c r="I89" s="729"/>
      <c r="J89" s="728"/>
      <c r="K89" s="729" t="s">
        <v>1707</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1710</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2581</v>
      </c>
      <c r="D91" s="217"/>
      <c r="E91" s="241"/>
      <c r="F91" s="241"/>
      <c r="G91" s="241"/>
      <c r="H91" s="728"/>
      <c r="I91" s="729"/>
      <c r="J91" s="728"/>
      <c r="K91" s="729" t="s">
        <v>2582</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2583</v>
      </c>
      <c r="D92" s="217"/>
      <c r="E92" s="241"/>
      <c r="F92" s="241"/>
      <c r="G92" s="241"/>
      <c r="H92" s="728"/>
      <c r="I92" s="729"/>
      <c r="J92" s="728"/>
      <c r="K92" s="729" t="s">
        <v>2584</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1" priority="272">
      <formula>$AB94=1</formula>
    </cfRule>
    <cfRule type="expression" dxfId="40" priority="271">
      <formula>$AD94=1</formula>
    </cfRule>
    <cfRule type="expression" dxfId="39" priority="270">
      <formula>AND($AD94=1,$AB94=1)</formula>
    </cfRule>
    <cfRule type="expression" dxfId="38"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 priority="268">
      <formula>$Q94="X"</formula>
    </cfRule>
  </conditionalFormatting>
  <conditionalFormatting sqref="Q9:Q92">
    <cfRule type="cellIs" dxfId="36" priority="3" operator="equal">
      <formula>"0..1"</formula>
    </cfRule>
    <cfRule type="cellIs" dxfId="35" priority="2" operator="equal">
      <formula>"0..n"</formula>
    </cfRule>
    <cfRule type="cellIs" dxfId="3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2585</v>
      </c>
      <c r="C1" s="129" t="s">
        <v>813</v>
      </c>
      <c r="E1" s="150" t="s">
        <v>814</v>
      </c>
      <c r="G1" s="128"/>
      <c r="H1" s="128"/>
      <c r="I1" s="128"/>
      <c r="J1" s="128"/>
      <c r="K1" s="128"/>
      <c r="L1" s="128"/>
      <c r="Q1" s="817" t="s">
        <v>816</v>
      </c>
      <c r="R1" s="817"/>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818" t="s">
        <v>828</v>
      </c>
      <c r="O7" s="818"/>
      <c r="P7" s="818"/>
      <c r="Q7" s="818"/>
      <c r="X7" s="819" t="s">
        <v>829</v>
      </c>
      <c r="Y7" s="819"/>
      <c r="AE7" s="818" t="s">
        <v>830</v>
      </c>
      <c r="AF7" s="818"/>
      <c r="ALZ7"/>
    </row>
    <row r="8" spans="1:1014" s="238" customFormat="1" ht="55.5" customHeight="1">
      <c r="A8" s="233" t="s">
        <v>831</v>
      </c>
      <c r="B8" s="381" t="s">
        <v>832</v>
      </c>
      <c r="C8" s="278" t="s">
        <v>833</v>
      </c>
      <c r="D8" s="278" t="s">
        <v>834</v>
      </c>
      <c r="E8" s="278" t="s">
        <v>835</v>
      </c>
      <c r="F8" s="278" t="s">
        <v>836</v>
      </c>
      <c r="G8" s="278" t="s">
        <v>837</v>
      </c>
      <c r="H8" s="278" t="s">
        <v>2586</v>
      </c>
      <c r="I8" s="278" t="s">
        <v>2587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2588</v>
      </c>
      <c r="Z8" s="230" t="s">
        <v>852</v>
      </c>
      <c r="AA8" s="235" t="s">
        <v>853</v>
      </c>
      <c r="AB8" s="235" t="s">
        <v>854</v>
      </c>
      <c r="AC8" s="236" t="s">
        <v>855</v>
      </c>
      <c r="AD8" s="235" t="s">
        <v>856</v>
      </c>
      <c r="AE8" s="235" t="s">
        <v>857</v>
      </c>
      <c r="AF8" s="237" t="s">
        <v>915</v>
      </c>
    </row>
    <row r="9" spans="1:1014" s="224" customFormat="1" ht="13.5" customHeight="1">
      <c r="A9" s="225">
        <v>1</v>
      </c>
      <c r="B9" s="216" t="s">
        <v>2589</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1692</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1715</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2460</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1704</v>
      </c>
      <c r="E15" s="241"/>
      <c r="F15" s="241"/>
      <c r="G15" s="241"/>
      <c r="H15" s="241"/>
      <c r="I15" s="241"/>
      <c r="J15" s="742"/>
      <c r="K15" s="729" t="s">
        <v>2590</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1720</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3"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3"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3"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3"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33" priority="262">
      <formula>$AD66=1</formula>
    </cfRule>
    <cfRule type="expression" dxfId="32" priority="261">
      <formula>$AF66=1</formula>
    </cfRule>
    <cfRule type="expression" dxfId="31" priority="260">
      <formula>AND($AF66=1,$AD66=1)</formula>
    </cfRule>
    <cfRule type="expression" dxfId="30" priority="259">
      <formula>OR($AF66="X",$AD66="X")</formula>
    </cfRule>
  </conditionalFormatting>
  <conditionalFormatting sqref="C9:I9 K9:K64">
    <cfRule type="expression" dxfId="29" priority="1">
      <formula>$T9="X"</formula>
    </cfRule>
  </conditionalFormatting>
  <conditionalFormatting sqref="C18:J18">
    <cfRule type="expression" dxfId="28" priority="2">
      <formula>$T18="X"</formula>
    </cfRule>
  </conditionalFormatting>
  <conditionalFormatting sqref="J66:J67 J87:J927">
    <cfRule type="expression" dxfId="27" priority="258">
      <formula>$S66="X"</formula>
    </cfRule>
  </conditionalFormatting>
  <conditionalFormatting sqref="S9:S64">
    <cfRule type="cellIs" dxfId="26" priority="170" operator="equal">
      <formula>"0..1"</formula>
    </cfRule>
    <cfRule type="cellIs" dxfId="25" priority="169" operator="equal">
      <formula>"0..n"</formula>
    </cfRule>
    <cfRule type="cellIs" dxfId="24"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2596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18" t="s">
        <v>828</v>
      </c>
      <c r="M7" s="818"/>
      <c r="N7" s="818"/>
      <c r="O7" s="818"/>
      <c r="V7" s="819" t="s">
        <v>829</v>
      </c>
      <c r="W7" s="819"/>
      <c r="AC7" s="818" t="s">
        <v>830</v>
      </c>
      <c r="AD7" s="81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2">
      <formula>$AD20=1</formula>
    </cfRule>
    <cfRule type="expression" dxfId="20" priority="21">
      <formula>AND($AD20=1,$AB20=1)</formula>
    </cfRule>
    <cfRule type="expression" dxfId="19" priority="23">
      <formula>$AB20=1</formula>
    </cfRule>
  </conditionalFormatting>
  <conditionalFormatting sqref="A9:G9 A10:A18">
    <cfRule type="expression" dxfId="18" priority="27">
      <formula>$AC9=1</formula>
    </cfRule>
    <cfRule type="expression" dxfId="17" priority="26">
      <formula>$AD9=1</formula>
    </cfRule>
    <cfRule type="expression" dxfId="16" priority="25">
      <formula>AND($AD9=1,$AC9=1)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2597</v>
      </c>
      <c r="B1" s="128"/>
      <c r="C1" s="129" t="s">
        <v>813</v>
      </c>
      <c r="D1" s="128"/>
      <c r="E1" s="150" t="s">
        <v>814</v>
      </c>
      <c r="F1" s="157"/>
      <c r="G1" s="128"/>
      <c r="H1" s="148"/>
      <c r="I1" s="275"/>
      <c r="J1" s="148"/>
      <c r="K1" s="159"/>
      <c r="L1" s="96"/>
      <c r="M1" s="96"/>
      <c r="N1" s="96"/>
      <c r="O1" s="817" t="s">
        <v>816</v>
      </c>
      <c r="P1" s="817"/>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18" t="s">
        <v>828</v>
      </c>
      <c r="M7" s="818"/>
      <c r="N7" s="818"/>
      <c r="O7" s="818"/>
      <c r="P7" s="173"/>
      <c r="Q7" s="96"/>
      <c r="R7" s="96"/>
      <c r="S7" s="96"/>
      <c r="T7" s="277"/>
      <c r="U7" s="96"/>
      <c r="V7" s="702" t="s">
        <v>829</v>
      </c>
      <c r="W7" s="702" t="s">
        <v>829</v>
      </c>
      <c r="Y7" s="179"/>
      <c r="Z7" s="96"/>
      <c r="AA7" s="159"/>
      <c r="AB7" s="96"/>
      <c r="AC7" s="818" t="s">
        <v>830</v>
      </c>
      <c r="AD7" s="81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2599</v>
      </c>
      <c r="C9" s="414"/>
      <c r="D9" s="414"/>
      <c r="E9" s="414"/>
      <c r="F9" s="414"/>
      <c r="G9" s="414"/>
      <c r="H9" s="316" t="s">
        <v>2600</v>
      </c>
      <c r="I9" s="416" t="s">
        <v>1725</v>
      </c>
      <c r="J9" s="316" t="s">
        <v>2601</v>
      </c>
      <c r="K9" s="316" t="s">
        <v>1982</v>
      </c>
      <c r="L9" s="341" t="s">
        <v>864</v>
      </c>
      <c r="M9" s="341" t="s">
        <v>1982</v>
      </c>
      <c r="N9" s="417"/>
      <c r="O9" s="417"/>
      <c r="P9" s="417" t="s">
        <v>864</v>
      </c>
      <c r="Q9" s="416" t="s">
        <v>823</v>
      </c>
      <c r="R9" s="341" t="s">
        <v>864</v>
      </c>
      <c r="S9" s="341" t="s">
        <v>1982</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2602</v>
      </c>
      <c r="D10" s="465"/>
      <c r="E10" s="465"/>
      <c r="F10" s="465"/>
      <c r="G10" s="465"/>
      <c r="H10" s="322" t="s">
        <v>2603</v>
      </c>
      <c r="I10" s="322" t="s">
        <v>2604</v>
      </c>
      <c r="K10" s="322" t="s">
        <v>1218</v>
      </c>
      <c r="Q10" s="324" t="s">
        <v>820</v>
      </c>
      <c r="R10" s="224"/>
      <c r="S10" s="224" t="s">
        <v>863</v>
      </c>
      <c r="V10" s="95" t="s">
        <v>864</v>
      </c>
      <c r="W10" s="95" t="s">
        <v>864</v>
      </c>
    </row>
    <row r="11" spans="1:1014" ht="14.25" customHeight="1">
      <c r="A11" s="395">
        <v>3</v>
      </c>
      <c r="B11" s="396"/>
      <c r="C11" s="396" t="s">
        <v>2605</v>
      </c>
      <c r="D11" s="396"/>
      <c r="E11" s="396"/>
      <c r="F11" s="396"/>
      <c r="G11" s="396"/>
      <c r="H11" s="316" t="s">
        <v>2606</v>
      </c>
      <c r="I11" s="316" t="s">
        <v>2607</v>
      </c>
      <c r="K11" s="316" t="s">
        <v>879</v>
      </c>
      <c r="Q11" s="319" t="s">
        <v>820</v>
      </c>
      <c r="R11" s="224"/>
      <c r="S11" s="224" t="s">
        <v>879</v>
      </c>
      <c r="V11" s="95" t="s">
        <v>864</v>
      </c>
      <c r="W11" s="95" t="s">
        <v>864</v>
      </c>
    </row>
    <row r="12" spans="1:1014" ht="14.25" customHeight="1">
      <c r="A12" s="469">
        <v>4</v>
      </c>
      <c r="B12" s="396"/>
      <c r="C12" s="396" t="s">
        <v>2608</v>
      </c>
      <c r="D12" s="396"/>
      <c r="E12" s="396"/>
      <c r="F12" s="396"/>
      <c r="G12" s="396"/>
      <c r="H12" s="399" t="s">
        <v>2609</v>
      </c>
      <c r="I12" s="399" t="s">
        <v>2610</v>
      </c>
      <c r="K12" s="399" t="s">
        <v>2611</v>
      </c>
      <c r="Q12" s="332" t="s">
        <v>817</v>
      </c>
      <c r="R12" s="224"/>
      <c r="S12" s="224" t="s">
        <v>879</v>
      </c>
      <c r="V12" s="95" t="s">
        <v>864</v>
      </c>
      <c r="W12" s="95" t="s">
        <v>864</v>
      </c>
    </row>
    <row r="13" spans="1:1014" ht="14.25" customHeight="1">
      <c r="A13" s="395">
        <v>5</v>
      </c>
      <c r="B13" s="396"/>
      <c r="C13" s="396" t="s">
        <v>1167</v>
      </c>
      <c r="D13" s="396"/>
      <c r="E13" s="396"/>
      <c r="F13" s="396"/>
      <c r="G13" s="396"/>
      <c r="H13" s="398" t="s">
        <v>2612</v>
      </c>
      <c r="I13" s="393"/>
      <c r="K13" s="398" t="s">
        <v>1169</v>
      </c>
      <c r="Q13" s="394" t="s">
        <v>823</v>
      </c>
      <c r="R13" s="224" t="s">
        <v>864</v>
      </c>
      <c r="S13" s="316" t="s">
        <v>1169</v>
      </c>
      <c r="V13" s="95" t="s">
        <v>864</v>
      </c>
      <c r="W13" s="95" t="s">
        <v>864</v>
      </c>
    </row>
    <row r="14" spans="1:1014" ht="14.25" customHeight="1">
      <c r="A14" s="395">
        <v>6</v>
      </c>
      <c r="B14" s="396"/>
      <c r="C14" s="396"/>
      <c r="D14" s="396" t="s">
        <v>2001</v>
      </c>
      <c r="E14" s="396"/>
      <c r="F14" s="396"/>
      <c r="G14" s="396"/>
      <c r="H14" s="399" t="s">
        <v>2613</v>
      </c>
      <c r="I14" s="399" t="s">
        <v>2004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2614</v>
      </c>
      <c r="I15" s="400" t="s">
        <v>2008</v>
      </c>
      <c r="K15" s="398" t="s">
        <v>1179</v>
      </c>
      <c r="Q15" s="319" t="s">
        <v>820</v>
      </c>
      <c r="R15" s="224"/>
      <c r="S15" s="316" t="s">
        <v>1092</v>
      </c>
      <c r="V15" s="95" t="s">
        <v>864</v>
      </c>
      <c r="W15" s="95" t="s">
        <v>864</v>
      </c>
    </row>
    <row r="16" spans="1:1014" ht="14.25" customHeight="1">
      <c r="A16" s="395">
        <v>8</v>
      </c>
      <c r="B16" s="396"/>
      <c r="C16" s="396"/>
      <c r="D16" s="396" t="s">
        <v>2010</v>
      </c>
      <c r="E16" s="396"/>
      <c r="F16" s="396"/>
      <c r="G16" s="396"/>
      <c r="H16" s="399" t="s">
        <v>2615</v>
      </c>
      <c r="I16" s="401">
        <v>1</v>
      </c>
      <c r="K16" s="399" t="s">
        <v>1182</v>
      </c>
      <c r="Q16" s="332" t="s">
        <v>817</v>
      </c>
      <c r="R16" s="224"/>
      <c r="S16" s="322" t="s">
        <v>1092</v>
      </c>
      <c r="V16" s="95" t="s">
        <v>864</v>
      </c>
      <c r="W16" s="95" t="s">
        <v>864</v>
      </c>
    </row>
    <row r="17" spans="1:23" ht="14.25" customHeight="1">
      <c r="A17" s="395">
        <v>9</v>
      </c>
      <c r="B17" s="396"/>
      <c r="C17" s="396" t="s">
        <v>2616</v>
      </c>
      <c r="D17" s="396"/>
      <c r="E17" s="396"/>
      <c r="F17" s="396"/>
      <c r="G17" s="396"/>
      <c r="H17" s="398" t="s">
        <v>2617</v>
      </c>
      <c r="I17" s="463">
        <v>80</v>
      </c>
      <c r="K17" s="398" t="s">
        <v>1190</v>
      </c>
      <c r="Q17" s="332" t="s">
        <v>817</v>
      </c>
      <c r="R17" s="224"/>
      <c r="S17" s="322" t="s">
        <v>1092</v>
      </c>
      <c r="V17" s="95" t="s">
        <v>864</v>
      </c>
      <c r="W17" s="95" t="s">
        <v>864</v>
      </c>
    </row>
    <row r="18" spans="1:23" ht="14.25" customHeight="1">
      <c r="A18" s="469">
        <v>10</v>
      </c>
      <c r="B18" s="396"/>
      <c r="C18" s="396" t="s">
        <v>2618</v>
      </c>
      <c r="D18" s="396"/>
      <c r="E18" s="396"/>
      <c r="F18" s="396"/>
      <c r="G18" s="396"/>
      <c r="H18" s="399" t="s">
        <v>2619</v>
      </c>
      <c r="I18" s="401">
        <v>96</v>
      </c>
      <c r="K18" s="399" t="s">
        <v>2620</v>
      </c>
      <c r="Q18" s="332" t="s">
        <v>817</v>
      </c>
      <c r="R18" s="224"/>
      <c r="S18" s="224" t="s">
        <v>863</v>
      </c>
      <c r="V18" s="95" t="s">
        <v>864</v>
      </c>
      <c r="W18" s="95" t="s">
        <v>864</v>
      </c>
    </row>
    <row r="19" spans="1:23" ht="14.25" customHeight="1">
      <c r="A19" s="395">
        <v>11</v>
      </c>
      <c r="B19" s="396"/>
      <c r="C19" s="396" t="s">
        <v>2621</v>
      </c>
      <c r="D19" s="396"/>
      <c r="E19" s="396"/>
      <c r="F19" s="396"/>
      <c r="G19" s="396"/>
      <c r="H19" s="398" t="s">
        <v>2622</v>
      </c>
      <c r="I19" s="463" t="s">
        <v>2623</v>
      </c>
      <c r="K19" s="398" t="s">
        <v>2624</v>
      </c>
      <c r="Q19" s="332" t="s">
        <v>817</v>
      </c>
      <c r="R19" s="224"/>
      <c r="S19" s="224" t="s">
        <v>863</v>
      </c>
      <c r="T19" s="456" t="s">
        <v>864</v>
      </c>
      <c r="U19" t="s">
        <v>2625</v>
      </c>
      <c r="V19" s="95" t="s">
        <v>864</v>
      </c>
      <c r="W19" s="95" t="s">
        <v>864</v>
      </c>
    </row>
    <row r="20" spans="1:23" ht="14.25" customHeight="1">
      <c r="A20" s="395">
        <v>12</v>
      </c>
      <c r="B20" s="396"/>
      <c r="C20" s="396" t="s">
        <v>2626</v>
      </c>
      <c r="D20" s="396"/>
      <c r="E20" s="396"/>
      <c r="F20" s="396"/>
      <c r="G20" s="396"/>
      <c r="H20" s="322" t="s">
        <v>2627</v>
      </c>
      <c r="I20" s="375" t="b">
        <v>1</v>
      </c>
      <c r="K20" s="322" t="s">
        <v>2628</v>
      </c>
      <c r="Q20" s="332" t="s">
        <v>817</v>
      </c>
      <c r="R20" s="224"/>
      <c r="S20" s="322" t="s">
        <v>1655</v>
      </c>
      <c r="T20" s="456"/>
      <c r="U20" s="225"/>
      <c r="V20" s="95" t="s">
        <v>864</v>
      </c>
      <c r="W20" s="95" t="s">
        <v>864</v>
      </c>
    </row>
    <row r="21" spans="1:23" ht="14.25" customHeight="1">
      <c r="A21" s="469">
        <v>13</v>
      </c>
      <c r="B21" s="396"/>
      <c r="C21" s="396" t="s">
        <v>2629</v>
      </c>
      <c r="D21" s="396"/>
      <c r="E21" s="396"/>
      <c r="F21" s="396"/>
      <c r="G21" s="396"/>
      <c r="H21" s="398" t="s">
        <v>2630</v>
      </c>
      <c r="I21" s="375" t="b">
        <v>1</v>
      </c>
      <c r="K21" s="398" t="s">
        <v>2631</v>
      </c>
      <c r="Q21" s="332" t="s">
        <v>817</v>
      </c>
      <c r="R21" s="224"/>
      <c r="S21" s="322" t="s">
        <v>1655</v>
      </c>
      <c r="T21" s="456"/>
      <c r="U21" s="225"/>
      <c r="V21" s="95" t="s">
        <v>864</v>
      </c>
      <c r="W21" s="95" t="s">
        <v>864</v>
      </c>
    </row>
    <row r="22" spans="1:23" ht="14.25" customHeight="1">
      <c r="A22" s="395">
        <v>14</v>
      </c>
      <c r="B22" s="396"/>
      <c r="C22" s="396" t="s">
        <v>2156</v>
      </c>
      <c r="D22" s="396"/>
      <c r="E22" s="396"/>
      <c r="F22" s="396"/>
      <c r="G22" s="396"/>
      <c r="H22" s="322" t="s">
        <v>2632</v>
      </c>
      <c r="I22" s="375" t="s">
        <v>2633</v>
      </c>
      <c r="K22" s="322" t="s">
        <v>888</v>
      </c>
      <c r="Q22" s="332" t="s">
        <v>817</v>
      </c>
      <c r="R22" s="224"/>
      <c r="S22" s="224" t="s">
        <v>863</v>
      </c>
      <c r="T22" s="238" t="s">
        <v>864</v>
      </c>
      <c r="U22" s="225" t="s">
        <v>2634</v>
      </c>
      <c r="V22" s="95" t="s">
        <v>864</v>
      </c>
      <c r="W22" s="95" t="s">
        <v>864</v>
      </c>
    </row>
    <row r="23" spans="1:23" ht="14.25" customHeight="1" thickBot="1">
      <c r="A23" s="490">
        <v>15</v>
      </c>
      <c r="B23" s="475"/>
      <c r="C23" s="475" t="s">
        <v>2635</v>
      </c>
      <c r="D23" s="475"/>
      <c r="E23" s="475"/>
      <c r="F23" s="475"/>
      <c r="G23" s="475"/>
      <c r="H23" s="493" t="s">
        <v>2636</v>
      </c>
      <c r="I23" s="494" t="s">
        <v>2637</v>
      </c>
      <c r="J23" s="478"/>
      <c r="K23" s="493" t="s">
        <v>2638</v>
      </c>
      <c r="L23" s="478"/>
      <c r="M23" s="478"/>
      <c r="N23" s="478"/>
      <c r="O23" s="478"/>
      <c r="P23" s="478"/>
      <c r="Q23" s="479" t="s">
        <v>817</v>
      </c>
      <c r="R23" s="481"/>
      <c r="S23" s="481" t="s">
        <v>863</v>
      </c>
      <c r="T23" s="480" t="s">
        <v>864</v>
      </c>
      <c r="U23" s="495" t="s">
        <v>2639</v>
      </c>
      <c r="V23" s="496" t="s">
        <v>864</v>
      </c>
      <c r="W23" s="496" t="s">
        <v>864</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817" t="s">
        <v>816</v>
      </c>
      <c r="P1" s="81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18" t="s">
        <v>828</v>
      </c>
      <c r="M7" s="818"/>
      <c r="N7" s="818"/>
      <c r="O7" s="818"/>
      <c r="P7" s="173"/>
      <c r="Q7" s="96"/>
      <c r="R7" s="96"/>
      <c r="S7" s="96"/>
      <c r="T7" s="277"/>
      <c r="U7" s="96"/>
      <c r="V7" s="704" t="s">
        <v>829</v>
      </c>
      <c r="W7" s="704" t="s">
        <v>829</v>
      </c>
      <c r="Y7" s="179"/>
      <c r="Z7" s="96"/>
      <c r="AA7" s="159"/>
      <c r="AB7" s="96"/>
      <c r="AC7" s="818" t="s">
        <v>830</v>
      </c>
      <c r="AD7" s="81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2641</v>
      </c>
      <c r="C9" s="491"/>
      <c r="D9" s="474"/>
      <c r="E9" s="475"/>
      <c r="F9" s="475"/>
      <c r="G9" s="475"/>
      <c r="H9" s="492" t="s">
        <v>2642</v>
      </c>
      <c r="I9" s="492" t="s">
        <v>2604</v>
      </c>
      <c r="J9" s="478"/>
      <c r="K9" s="492" t="s">
        <v>1710</v>
      </c>
      <c r="L9" s="478"/>
      <c r="M9" s="478"/>
      <c r="N9" s="478"/>
      <c r="O9" s="478"/>
      <c r="P9" s="478"/>
      <c r="Q9" s="479" t="s">
        <v>893</v>
      </c>
      <c r="R9" s="481"/>
      <c r="S9" s="481" t="s">
        <v>863</v>
      </c>
      <c r="T9" s="478"/>
      <c r="U9" s="478"/>
      <c r="V9" s="478" t="s">
        <v>864</v>
      </c>
      <c r="W9" s="478" t="s">
        <v>864</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817" t="s">
        <v>816</v>
      </c>
      <c r="P1" s="81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18" t="s">
        <v>828</v>
      </c>
      <c r="M7" s="818"/>
      <c r="N7" s="818"/>
      <c r="O7" s="818"/>
      <c r="P7" s="173"/>
      <c r="Q7" s="96"/>
      <c r="R7" s="96"/>
      <c r="S7" s="96"/>
      <c r="T7" s="277"/>
      <c r="U7" s="96"/>
      <c r="V7" s="704" t="s">
        <v>829</v>
      </c>
      <c r="W7" s="704" t="s">
        <v>829</v>
      </c>
      <c r="Y7" s="179"/>
      <c r="Z7" s="96"/>
      <c r="AA7" s="159"/>
      <c r="AB7" s="96"/>
      <c r="AC7" s="818" t="s">
        <v>830</v>
      </c>
      <c r="AD7" s="81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2089</v>
      </c>
      <c r="C9" s="392"/>
      <c r="D9" s="392"/>
      <c r="E9" s="396"/>
      <c r="F9" s="396"/>
      <c r="G9" s="396"/>
      <c r="H9" s="316" t="s">
        <v>2644</v>
      </c>
      <c r="I9" s="394"/>
      <c r="K9" s="316" t="s">
        <v>1365</v>
      </c>
      <c r="Q9" s="394" t="s">
        <v>823</v>
      </c>
      <c r="R9" s="224" t="s">
        <v>864</v>
      </c>
      <c r="S9" s="224" t="s">
        <v>1365</v>
      </c>
      <c r="T9" s="456"/>
      <c r="U9" s="224"/>
      <c r="V9" t="s">
        <v>864</v>
      </c>
      <c r="W9" t="s">
        <v>864</v>
      </c>
    </row>
    <row r="10" spans="1:1014" ht="13.5" customHeight="1">
      <c r="A10" s="395">
        <v>2</v>
      </c>
      <c r="B10" s="467"/>
      <c r="C10" s="467" t="s">
        <v>2602</v>
      </c>
      <c r="D10" s="467"/>
      <c r="E10" s="465"/>
      <c r="F10" s="465"/>
      <c r="G10" s="396"/>
      <c r="H10" s="322" t="s">
        <v>2603</v>
      </c>
      <c r="I10" s="322" t="s">
        <v>2604</v>
      </c>
      <c r="K10" s="322" t="s">
        <v>1218</v>
      </c>
      <c r="Q10" s="319" t="s">
        <v>820</v>
      </c>
      <c r="R10" s="224"/>
      <c r="S10" s="224" t="s">
        <v>863</v>
      </c>
      <c r="T10" s="456"/>
      <c r="U10" s="224"/>
      <c r="V10" t="s">
        <v>864</v>
      </c>
      <c r="W10" t="s">
        <v>864</v>
      </c>
    </row>
    <row r="11" spans="1:1014" ht="13.5" customHeight="1">
      <c r="A11" s="397">
        <v>3</v>
      </c>
      <c r="B11" s="392"/>
      <c r="C11" s="392" t="s">
        <v>2040</v>
      </c>
      <c r="D11" s="392"/>
      <c r="E11" s="396"/>
      <c r="F11" s="396"/>
      <c r="G11" s="396"/>
      <c r="H11" s="316" t="s">
        <v>2645</v>
      </c>
      <c r="I11" s="316" t="s">
        <v>2646</v>
      </c>
      <c r="K11" s="316" t="s">
        <v>2647</v>
      </c>
      <c r="Q11" s="319" t="s">
        <v>820</v>
      </c>
      <c r="R11" s="224"/>
      <c r="S11" s="224" t="s">
        <v>863</v>
      </c>
      <c r="T11" s="456"/>
      <c r="U11" s="224"/>
      <c r="V11" t="s">
        <v>864</v>
      </c>
      <c r="W11" t="s">
        <v>864</v>
      </c>
    </row>
    <row r="12" spans="1:1014" ht="13.5" customHeight="1">
      <c r="A12" s="395">
        <v>4</v>
      </c>
      <c r="B12" s="392"/>
      <c r="C12" s="392" t="s">
        <v>2119</v>
      </c>
      <c r="D12" s="392"/>
      <c r="E12" s="396"/>
      <c r="F12" s="396"/>
      <c r="G12" s="396"/>
      <c r="H12" s="322" t="s">
        <v>2648</v>
      </c>
      <c r="I12" s="322" t="s">
        <v>2649</v>
      </c>
      <c r="K12" s="322" t="s">
        <v>871</v>
      </c>
      <c r="Q12" s="332" t="s">
        <v>817</v>
      </c>
      <c r="R12" s="224"/>
      <c r="S12" s="224" t="s">
        <v>863</v>
      </c>
      <c r="T12" s="456"/>
      <c r="U12" s="224"/>
      <c r="V12" t="s">
        <v>864</v>
      </c>
      <c r="W12" t="s">
        <v>864</v>
      </c>
    </row>
    <row r="13" spans="1:1014" ht="13.5" customHeight="1">
      <c r="A13" s="397">
        <v>5</v>
      </c>
      <c r="B13" s="392"/>
      <c r="C13" s="392" t="s">
        <v>1699</v>
      </c>
      <c r="D13" s="392"/>
      <c r="E13" s="396"/>
      <c r="F13" s="396"/>
      <c r="G13" s="396"/>
      <c r="H13" s="316" t="s">
        <v>2650</v>
      </c>
      <c r="I13" s="316" t="s">
        <v>2211</v>
      </c>
      <c r="K13" s="316" t="s">
        <v>970</v>
      </c>
      <c r="Q13" s="324" t="s">
        <v>820</v>
      </c>
      <c r="R13" s="224"/>
      <c r="S13" s="224" t="s">
        <v>863</v>
      </c>
      <c r="T13" s="456" t="s">
        <v>864</v>
      </c>
      <c r="U13" s="224" t="s">
        <v>2651</v>
      </c>
      <c r="V13" t="s">
        <v>864</v>
      </c>
      <c r="W13" t="s">
        <v>864</v>
      </c>
    </row>
    <row r="14" spans="1:1014" ht="13.5" customHeight="1">
      <c r="A14" s="395">
        <v>6</v>
      </c>
      <c r="B14" s="392"/>
      <c r="C14" s="392" t="s">
        <v>2652</v>
      </c>
      <c r="D14" s="392"/>
      <c r="E14" s="396"/>
      <c r="F14" s="396"/>
      <c r="G14" s="396"/>
      <c r="H14" s="322" t="s">
        <v>2653</v>
      </c>
      <c r="I14" s="322" t="s">
        <v>2654</v>
      </c>
      <c r="K14" s="322" t="s">
        <v>2655</v>
      </c>
      <c r="Q14" s="332" t="s">
        <v>817</v>
      </c>
      <c r="R14" s="224"/>
      <c r="S14" s="224" t="s">
        <v>863</v>
      </c>
      <c r="T14" s="456" t="s">
        <v>864</v>
      </c>
      <c r="U14" s="224" t="s">
        <v>2656</v>
      </c>
      <c r="V14" t="s">
        <v>864</v>
      </c>
      <c r="W14" t="s">
        <v>864</v>
      </c>
    </row>
    <row r="15" spans="1:1014" ht="13.5" customHeight="1">
      <c r="A15" s="397">
        <v>7</v>
      </c>
      <c r="B15" s="392"/>
      <c r="C15" s="392" t="s">
        <v>2657</v>
      </c>
      <c r="D15" s="392"/>
      <c r="E15" s="396"/>
      <c r="F15" s="396"/>
      <c r="G15" s="396"/>
      <c r="H15" s="316" t="s">
        <v>2658</v>
      </c>
      <c r="I15" s="316" t="s">
        <v>2659</v>
      </c>
      <c r="K15" s="316" t="s">
        <v>2660</v>
      </c>
      <c r="Q15" s="332" t="s">
        <v>817</v>
      </c>
      <c r="R15" s="224"/>
      <c r="S15" s="224" t="s">
        <v>863</v>
      </c>
      <c r="T15" s="456" t="s">
        <v>864</v>
      </c>
      <c r="U15" s="224" t="s">
        <v>2661</v>
      </c>
      <c r="V15" t="s">
        <v>864</v>
      </c>
      <c r="W15" t="s">
        <v>864</v>
      </c>
    </row>
    <row r="16" spans="1:1014" ht="13.5" customHeight="1">
      <c r="A16" s="395">
        <v>8</v>
      </c>
      <c r="B16" s="392"/>
      <c r="C16" s="392" t="s">
        <v>2104</v>
      </c>
      <c r="D16" s="392"/>
      <c r="E16" s="396"/>
      <c r="F16" s="396"/>
      <c r="G16" s="396"/>
      <c r="H16" s="322" t="s">
        <v>2662</v>
      </c>
      <c r="I16" s="322" t="s">
        <v>2663</v>
      </c>
      <c r="K16" s="322" t="s">
        <v>2664</v>
      </c>
      <c r="Q16" s="332" t="s">
        <v>817</v>
      </c>
      <c r="R16" s="224"/>
      <c r="S16" s="224" t="s">
        <v>863</v>
      </c>
      <c r="T16" s="456" t="s">
        <v>864</v>
      </c>
      <c r="U16" s="224" t="s">
        <v>2665</v>
      </c>
      <c r="V16" t="s">
        <v>864</v>
      </c>
      <c r="W16" t="s">
        <v>864</v>
      </c>
    </row>
    <row r="17" spans="1:23" ht="13.5" customHeight="1">
      <c r="A17" s="397">
        <v>9</v>
      </c>
      <c r="B17" s="392"/>
      <c r="C17" s="392" t="s">
        <v>2165</v>
      </c>
      <c r="D17" s="392"/>
      <c r="E17" s="396"/>
      <c r="F17" s="396"/>
      <c r="G17" s="396"/>
      <c r="H17" s="398" t="s">
        <v>2166</v>
      </c>
      <c r="I17" s="393"/>
      <c r="K17" s="316" t="s">
        <v>2666</v>
      </c>
      <c r="Q17" s="394" t="s">
        <v>823</v>
      </c>
      <c r="R17" s="224" t="s">
        <v>864</v>
      </c>
      <c r="S17" s="224" t="s">
        <v>1264</v>
      </c>
      <c r="T17" s="456"/>
      <c r="U17" s="224"/>
      <c r="V17" t="s">
        <v>864</v>
      </c>
      <c r="W17" t="s">
        <v>864</v>
      </c>
    </row>
    <row r="18" spans="1:23" ht="13.5" customHeight="1">
      <c r="A18" s="470">
        <v>10</v>
      </c>
      <c r="B18" s="468"/>
      <c r="C18" s="468"/>
      <c r="D18" s="468" t="s">
        <v>1666</v>
      </c>
      <c r="E18" s="466"/>
      <c r="F18" s="466"/>
      <c r="G18" s="466"/>
      <c r="H18" s="471" t="s">
        <v>2667</v>
      </c>
      <c r="I18" s="471" t="s">
        <v>1268</v>
      </c>
      <c r="K18" s="471" t="s">
        <v>970</v>
      </c>
      <c r="Q18" s="472" t="s">
        <v>817</v>
      </c>
      <c r="R18" s="224"/>
      <c r="S18" s="504" t="s">
        <v>863</v>
      </c>
      <c r="T18" s="456" t="s">
        <v>864</v>
      </c>
      <c r="U18" s="224" t="s">
        <v>2668</v>
      </c>
      <c r="V18" t="s">
        <v>864</v>
      </c>
      <c r="W18" t="s">
        <v>864</v>
      </c>
    </row>
    <row r="19" spans="1:23" ht="13.5" customHeight="1" thickBot="1">
      <c r="A19" s="473">
        <v>11</v>
      </c>
      <c r="B19" s="474"/>
      <c r="C19" s="474"/>
      <c r="D19" s="474" t="s">
        <v>2171</v>
      </c>
      <c r="E19" s="475"/>
      <c r="F19" s="475"/>
      <c r="G19" s="475"/>
      <c r="H19" s="476" t="s">
        <v>2669</v>
      </c>
      <c r="I19" s="477" t="s">
        <v>2670</v>
      </c>
      <c r="J19" s="478"/>
      <c r="K19" s="476" t="s">
        <v>1013</v>
      </c>
      <c r="L19" s="478"/>
      <c r="M19" s="478"/>
      <c r="N19" s="478"/>
      <c r="O19" s="478"/>
      <c r="P19" s="478"/>
      <c r="Q19" s="479" t="s">
        <v>817</v>
      </c>
      <c r="R19" s="481"/>
      <c r="S19" s="505" t="s">
        <v>863</v>
      </c>
      <c r="T19" s="480"/>
      <c r="U19" s="481"/>
      <c r="V19" s="478" t="s">
        <v>864</v>
      </c>
      <c r="W19" s="478" t="s">
        <v>864</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2671</v>
      </c>
      <c r="B1" s="272"/>
      <c r="C1" s="129" t="s">
        <v>813</v>
      </c>
      <c r="D1" s="128"/>
      <c r="E1" s="825" t="s">
        <v>814</v>
      </c>
      <c r="F1" s="825"/>
      <c r="G1" s="128"/>
      <c r="H1" s="821" t="s">
        <v>1725</v>
      </c>
      <c r="I1" s="821"/>
      <c r="J1" s="821"/>
      <c r="K1" s="96"/>
      <c r="L1" s="96"/>
      <c r="M1" s="96"/>
      <c r="N1" s="96"/>
      <c r="O1" s="826" t="s">
        <v>816</v>
      </c>
      <c r="P1" s="82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32" t="s">
        <v>819</v>
      </c>
      <c r="F2" s="832"/>
      <c r="G2" s="128"/>
      <c r="H2" s="821"/>
      <c r="I2" s="821"/>
      <c r="J2" s="82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31" t="s">
        <v>822</v>
      </c>
      <c r="F3" s="83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29" t="s">
        <v>825</v>
      </c>
      <c r="F4" s="830"/>
      <c r="G4" s="137" t="s">
        <v>1725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1725</v>
      </c>
      <c r="E5" s="827" t="s">
        <v>912</v>
      </c>
      <c r="F5" s="828"/>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22" t="s">
        <v>828</v>
      </c>
      <c r="M7" s="822"/>
      <c r="N7" s="822"/>
      <c r="O7" s="822"/>
      <c r="P7" s="96"/>
      <c r="Q7" s="96"/>
      <c r="R7" s="96"/>
      <c r="S7" s="96"/>
      <c r="T7" s="96"/>
      <c r="U7" s="96"/>
      <c r="V7" s="410" t="s">
        <v>829</v>
      </c>
      <c r="W7" s="410" t="s">
        <v>829</v>
      </c>
      <c r="Y7" s="96"/>
      <c r="Z7" s="96"/>
      <c r="AA7" s="96"/>
      <c r="AB7" s="96"/>
      <c r="AC7" s="822" t="s">
        <v>830</v>
      </c>
      <c r="AD7" s="82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2673</v>
      </c>
      <c r="C9" s="321"/>
      <c r="D9" s="321"/>
      <c r="E9" s="414"/>
      <c r="F9" s="414"/>
      <c r="G9" s="414"/>
      <c r="H9" s="435" t="s">
        <v>2674</v>
      </c>
      <c r="I9" s="415"/>
      <c r="J9" s="417"/>
      <c r="K9" s="316" t="s">
        <v>2675</v>
      </c>
      <c r="L9" s="417"/>
      <c r="M9" s="417"/>
      <c r="N9" s="417"/>
      <c r="O9" s="417"/>
      <c r="P9" s="417"/>
      <c r="Q9" s="416" t="s">
        <v>820</v>
      </c>
      <c r="R9" s="341" t="s">
        <v>864</v>
      </c>
      <c r="S9" s="341" t="s">
        <v>2675</v>
      </c>
      <c r="T9" s="417"/>
      <c r="U9" s="417"/>
      <c r="V9" s="417" t="s">
        <v>864</v>
      </c>
      <c r="W9" s="417" t="s">
        <v>864</v>
      </c>
    </row>
    <row r="10" spans="1:1014" ht="15" customHeight="1">
      <c r="A10" s="424">
        <v>2</v>
      </c>
      <c r="B10" s="321"/>
      <c r="C10" s="321" t="s">
        <v>2676</v>
      </c>
      <c r="D10" s="321"/>
      <c r="E10" s="414"/>
      <c r="F10" s="414"/>
      <c r="G10" s="414"/>
      <c r="H10" s="447" t="s">
        <v>2677</v>
      </c>
      <c r="I10" s="419">
        <v>101</v>
      </c>
      <c r="J10" s="423"/>
      <c r="K10" s="420" t="s">
        <v>2678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2679</v>
      </c>
      <c r="D11" s="321"/>
      <c r="E11" s="414"/>
      <c r="F11" s="414"/>
      <c r="G11" s="414"/>
      <c r="H11" s="446" t="s">
        <v>2680</v>
      </c>
      <c r="I11" s="422" t="s">
        <v>2681</v>
      </c>
      <c r="J11" s="417"/>
      <c r="K11" s="316" t="s">
        <v>2682</v>
      </c>
      <c r="L11" s="417"/>
      <c r="M11" s="417"/>
      <c r="N11" s="417"/>
      <c r="O11" s="417"/>
      <c r="P11" s="417"/>
      <c r="Q11" s="416" t="s">
        <v>820</v>
      </c>
      <c r="R11" s="341"/>
      <c r="S11" s="341" t="s">
        <v>863</v>
      </c>
      <c r="T11" s="417"/>
      <c r="U11" s="417"/>
      <c r="V11" s="417" t="s">
        <v>864</v>
      </c>
      <c r="W11" s="417" t="s">
        <v>864</v>
      </c>
    </row>
    <row r="12" spans="1:1014" ht="15" customHeight="1">
      <c r="A12" s="424">
        <v>4</v>
      </c>
      <c r="B12" s="321" t="s">
        <v>2683</v>
      </c>
      <c r="C12" s="321"/>
      <c r="D12" s="321"/>
      <c r="E12" s="414"/>
      <c r="F12" s="414"/>
      <c r="G12" s="414"/>
      <c r="H12" s="448" t="s">
        <v>2684</v>
      </c>
      <c r="I12" s="419" t="s">
        <v>2685</v>
      </c>
      <c r="J12" s="423"/>
      <c r="K12" s="420" t="s">
        <v>2686</v>
      </c>
      <c r="L12" s="421"/>
      <c r="M12" s="421"/>
      <c r="N12" s="421"/>
      <c r="O12" s="421"/>
      <c r="P12" s="421"/>
      <c r="Q12" s="416" t="s">
        <v>820</v>
      </c>
      <c r="R12" s="344"/>
      <c r="S12" s="344" t="s">
        <v>863</v>
      </c>
      <c r="T12" s="421"/>
      <c r="U12" s="421"/>
      <c r="V12" s="421" t="s">
        <v>864</v>
      </c>
      <c r="W12" s="421" t="s">
        <v>864</v>
      </c>
    </row>
    <row r="13" spans="1:1014" ht="15" customHeight="1">
      <c r="A13" s="429">
        <v>5</v>
      </c>
      <c r="B13" s="430" t="s">
        <v>2687</v>
      </c>
      <c r="C13" s="430"/>
      <c r="D13" s="430"/>
      <c r="E13" s="431"/>
      <c r="F13" s="431"/>
      <c r="G13" s="431"/>
      <c r="H13" s="449" t="s">
        <v>2688</v>
      </c>
      <c r="I13" s="432"/>
      <c r="J13" s="433"/>
      <c r="K13" s="432" t="s">
        <v>2689</v>
      </c>
      <c r="L13" s="433"/>
      <c r="M13" s="433"/>
      <c r="N13" s="433"/>
      <c r="O13" s="433"/>
      <c r="P13" s="433"/>
      <c r="Q13" s="434" t="s">
        <v>817</v>
      </c>
      <c r="R13" s="506" t="s">
        <v>864</v>
      </c>
      <c r="S13" s="507" t="s">
        <v>2689</v>
      </c>
      <c r="T13" s="433"/>
      <c r="U13" s="433"/>
      <c r="V13" s="433" t="s">
        <v>864</v>
      </c>
      <c r="W13" s="433" t="s">
        <v>864</v>
      </c>
    </row>
    <row r="14" spans="1:1014" ht="15" customHeight="1" thickBot="1">
      <c r="A14" s="483">
        <v>6</v>
      </c>
      <c r="B14" s="484" t="s">
        <v>2690</v>
      </c>
      <c r="C14" s="484"/>
      <c r="D14" s="484"/>
      <c r="E14" s="485"/>
      <c r="F14" s="485"/>
      <c r="G14" s="485"/>
      <c r="H14" s="486" t="s">
        <v>2691</v>
      </c>
      <c r="I14" s="487"/>
      <c r="J14" s="488"/>
      <c r="K14" s="476" t="s">
        <v>2692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2" t="s">
        <v>2693</v>
      </c>
      <c r="B1" s="128"/>
      <c r="C1" s="129" t="s">
        <v>813</v>
      </c>
      <c r="D1" s="128"/>
      <c r="E1" s="293" t="s">
        <v>814</v>
      </c>
      <c r="F1" s="128"/>
      <c r="G1" s="128"/>
      <c r="H1" s="821" t="s">
        <v>1725</v>
      </c>
      <c r="I1" s="821"/>
      <c r="J1" s="96"/>
      <c r="K1" s="96"/>
      <c r="L1" s="96"/>
      <c r="M1" s="96"/>
      <c r="N1" s="96"/>
      <c r="O1" s="826" t="s">
        <v>816</v>
      </c>
      <c r="P1" s="82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821"/>
      <c r="I2" s="82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1725</v>
      </c>
      <c r="E5" s="407" t="s">
        <v>912</v>
      </c>
      <c r="F5" s="146" t="s">
        <v>1725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22" t="s">
        <v>828</v>
      </c>
      <c r="M7" s="822"/>
      <c r="N7" s="822"/>
      <c r="O7" s="822"/>
      <c r="P7" s="96"/>
      <c r="Q7" s="96"/>
      <c r="R7" s="96"/>
      <c r="S7" s="96"/>
      <c r="T7" s="96"/>
      <c r="V7" s="410" t="s">
        <v>829</v>
      </c>
      <c r="W7" s="410" t="s">
        <v>829</v>
      </c>
      <c r="Y7" s="96"/>
      <c r="Z7" s="96"/>
      <c r="AA7" s="96"/>
      <c r="AB7" s="96"/>
      <c r="AC7" s="822" t="s">
        <v>830</v>
      </c>
      <c r="AD7" s="82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2694</v>
      </c>
      <c r="C9" s="321"/>
      <c r="D9" s="321"/>
      <c r="E9" s="414"/>
      <c r="F9" s="414"/>
      <c r="G9" s="414"/>
      <c r="H9" s="435" t="s">
        <v>2695</v>
      </c>
      <c r="I9" s="398"/>
      <c r="J9" s="417"/>
      <c r="K9" s="316" t="s">
        <v>2696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2" t="s">
        <v>2697</v>
      </c>
      <c r="B1" s="272"/>
      <c r="C1" s="129" t="s">
        <v>813</v>
      </c>
      <c r="D1" s="128"/>
      <c r="E1" s="293" t="s">
        <v>814</v>
      </c>
      <c r="F1" s="128"/>
      <c r="G1" s="128"/>
      <c r="H1" s="821" t="s">
        <v>1725</v>
      </c>
      <c r="I1" s="821"/>
      <c r="J1" s="294"/>
      <c r="K1" s="96"/>
      <c r="L1" s="96"/>
      <c r="M1" s="96"/>
      <c r="N1" s="96"/>
      <c r="O1" s="826" t="s">
        <v>816</v>
      </c>
      <c r="P1" s="82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821"/>
      <c r="I2" s="82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1725</v>
      </c>
      <c r="D7" s="409" t="s">
        <v>1725</v>
      </c>
      <c r="E7" s="303" t="s">
        <v>1725</v>
      </c>
      <c r="F7" s="303" t="s">
        <v>1725</v>
      </c>
      <c r="G7" s="96"/>
      <c r="H7" s="96"/>
      <c r="I7" s="5"/>
      <c r="J7" s="5"/>
      <c r="K7" s="96"/>
      <c r="L7" s="822" t="s">
        <v>828</v>
      </c>
      <c r="M7" s="822"/>
      <c r="N7" s="822"/>
      <c r="O7" s="822"/>
      <c r="P7" s="96"/>
      <c r="Q7" s="96"/>
      <c r="R7" s="96"/>
      <c r="S7" s="96"/>
      <c r="T7" s="96"/>
      <c r="U7" s="96"/>
      <c r="V7" s="410" t="s">
        <v>829</v>
      </c>
      <c r="W7" s="410" t="s">
        <v>829</v>
      </c>
      <c r="Y7" s="96"/>
      <c r="Z7" s="96"/>
      <c r="AA7" s="96"/>
      <c r="AB7" s="96"/>
      <c r="AC7" s="822" t="s">
        <v>830</v>
      </c>
      <c r="AD7" s="82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2698</v>
      </c>
      <c r="C9" s="450"/>
      <c r="D9" s="321"/>
      <c r="E9" s="414"/>
      <c r="F9" s="414"/>
      <c r="G9" s="414"/>
      <c r="H9" s="316" t="s">
        <v>2699</v>
      </c>
      <c r="I9" s="416"/>
      <c r="J9" s="398"/>
      <c r="K9" s="316" t="s">
        <v>2700</v>
      </c>
      <c r="L9" s="316"/>
      <c r="M9" s="316"/>
      <c r="N9" s="316"/>
      <c r="O9" s="316"/>
      <c r="P9" s="316"/>
      <c r="Q9" s="416" t="s">
        <v>820</v>
      </c>
      <c r="R9" s="341"/>
      <c r="S9" s="341" t="s">
        <v>863</v>
      </c>
      <c r="T9" s="417"/>
      <c r="U9" s="417"/>
      <c r="V9" s="417" t="s">
        <v>864</v>
      </c>
      <c r="W9" s="417" t="s">
        <v>864</v>
      </c>
    </row>
    <row r="10" spans="1:1020" ht="15" customHeight="1">
      <c r="A10" s="414">
        <v>2</v>
      </c>
      <c r="B10" s="321" t="s">
        <v>2701</v>
      </c>
      <c r="C10" s="450"/>
      <c r="D10" s="321"/>
      <c r="E10" s="414"/>
      <c r="F10" s="414"/>
      <c r="G10" s="414"/>
      <c r="H10" s="316" t="s">
        <v>2702</v>
      </c>
      <c r="I10" s="416"/>
      <c r="J10" s="398"/>
      <c r="K10" s="316" t="s">
        <v>2703</v>
      </c>
      <c r="L10" s="316"/>
      <c r="M10" s="316"/>
      <c r="N10" s="316"/>
      <c r="O10" s="316"/>
      <c r="P10" s="316"/>
      <c r="Q10" s="332" t="s">
        <v>817</v>
      </c>
      <c r="R10" s="344"/>
      <c r="S10" s="344" t="s">
        <v>1655</v>
      </c>
      <c r="T10" s="421"/>
      <c r="U10" s="421"/>
      <c r="V10" s="421" t="s">
        <v>864</v>
      </c>
      <c r="W10" s="421" t="s">
        <v>864</v>
      </c>
    </row>
    <row r="11" spans="1:1020" ht="16">
      <c r="A11" s="414">
        <v>3</v>
      </c>
      <c r="B11" s="321" t="s">
        <v>2704</v>
      </c>
      <c r="C11" s="338"/>
      <c r="D11" s="321"/>
      <c r="E11" s="414"/>
      <c r="F11" s="414"/>
      <c r="G11" s="414"/>
      <c r="H11" s="316" t="s">
        <v>2705</v>
      </c>
      <c r="I11" s="416"/>
      <c r="J11" s="398"/>
      <c r="K11" s="316" t="s">
        <v>2706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2707</v>
      </c>
      <c r="B1" s="272"/>
      <c r="C1" s="129" t="s">
        <v>813</v>
      </c>
      <c r="D1" s="128"/>
      <c r="E1" s="293" t="s">
        <v>814</v>
      </c>
      <c r="F1" s="128"/>
      <c r="G1" s="128"/>
      <c r="H1" s="821" t="s">
        <v>1725</v>
      </c>
      <c r="I1" s="821"/>
      <c r="J1" s="294"/>
      <c r="K1" s="96"/>
      <c r="L1" s="96"/>
      <c r="M1" s="96"/>
      <c r="N1" s="96"/>
      <c r="O1" s="826" t="s">
        <v>816</v>
      </c>
      <c r="P1" s="82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821"/>
      <c r="I2" s="82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1725</v>
      </c>
      <c r="D7" s="409" t="s">
        <v>1725</v>
      </c>
      <c r="E7" s="303" t="s">
        <v>1725</v>
      </c>
      <c r="F7" s="303" t="s">
        <v>1725</v>
      </c>
      <c r="G7" s="96"/>
      <c r="H7" s="96"/>
      <c r="I7" s="5"/>
      <c r="J7" s="5"/>
      <c r="K7" s="96"/>
      <c r="L7" s="822" t="s">
        <v>828</v>
      </c>
      <c r="M7" s="822"/>
      <c r="N7" s="822"/>
      <c r="O7" s="822"/>
      <c r="P7" s="96"/>
      <c r="Q7" s="96"/>
      <c r="R7" s="96"/>
      <c r="S7" s="96"/>
      <c r="T7" s="96"/>
      <c r="U7" s="96"/>
      <c r="V7" s="410" t="s">
        <v>829</v>
      </c>
      <c r="W7" s="410" t="s">
        <v>829</v>
      </c>
      <c r="Y7" s="96"/>
      <c r="Z7" s="96"/>
      <c r="AA7" s="96"/>
      <c r="AB7" s="96"/>
      <c r="AC7" s="822" t="s">
        <v>830</v>
      </c>
      <c r="AD7" s="82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2708</v>
      </c>
    </row>
    <row r="2" spans="2:6" s="4" customFormat="1"/>
    <row r="3" spans="2:6" s="134" customFormat="1">
      <c r="B3" s="133" t="s">
        <v>2709</v>
      </c>
      <c r="C3" s="135"/>
      <c r="D3" s="135"/>
      <c r="E3" s="135"/>
      <c r="F3" s="135"/>
    </row>
    <row r="4" spans="2:6" ht="18" customHeight="1">
      <c r="B4" s="131" t="s">
        <v>2710</v>
      </c>
    </row>
    <row r="5" spans="2:6" ht="18" customHeight="1">
      <c r="B5" s="131" t="s">
        <v>2711</v>
      </c>
    </row>
    <row r="6" spans="2:6" ht="18" customHeight="1">
      <c r="B6" s="131" t="s">
        <v>2712</v>
      </c>
    </row>
    <row r="7" spans="2:6" ht="18" customHeight="1">
      <c r="B7" s="131" t="s">
        <v>2713</v>
      </c>
    </row>
    <row r="8" spans="2:6" ht="18" customHeight="1">
      <c r="B8" s="131" t="s">
        <v>2714</v>
      </c>
    </row>
    <row r="9" spans="2:6" ht="24" customHeight="1">
      <c r="B9" s="833" t="s">
        <v>2715</v>
      </c>
      <c r="C9" s="833"/>
      <c r="D9" s="833"/>
      <c r="E9" s="833"/>
      <c r="F9" s="833"/>
    </row>
    <row r="10" spans="2:6" ht="14.25" customHeight="1">
      <c r="B10" s="834" t="s">
        <v>2716</v>
      </c>
      <c r="C10" s="834"/>
      <c r="D10" s="834"/>
      <c r="E10" s="834"/>
      <c r="F10" s="83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44F55ADA-3320-4745-88B7-39BC49C35D31}"/>
</file>

<file path=customXml/itemProps2.xml><?xml version="1.0" encoding="utf-8"?>
<ds:datastoreItem xmlns:ds="http://schemas.openxmlformats.org/officeDocument/2006/customXml" ds:itemID="{AB0337C0-7C30-4DE4-B94C-0687DC3BE604}">
  <ds:schemaRefs>
    <ds:schemaRef ds:uri="http://purl.org/dc/elements/1.1/"/>
    <ds:schemaRef ds:uri="http://schemas.openxmlformats.org/package/2006/metadata/core-properties"/>
    <ds:schemaRef ds:uri="http://schemas.microsoft.com/office/2006/metadata/properties"/>
    <ds:schemaRef ds:uri="http://schemas.microsoft.com/office/2006/documentManagement/types"/>
    <ds:schemaRef ds:uri="http://www.w3.org/XML/1998/namespace"/>
    <ds:schemaRef ds:uri="http://purl.org/dc/terms/"/>
    <ds:schemaRef ds:uri="1720d4e8-2b1e-4bd1-aad5-1b4debf9b56d"/>
    <ds:schemaRef ds:uri="http://schemas.microsoft.com/sharepoint/v3"/>
    <ds:schemaRef ds:uri="http://purl.org/dc/dcmitype/"/>
    <ds:schemaRef ds:uri="http://schemas.microsoft.com/office/infopath/2007/PartnerControls"/>
    <ds:schemaRef ds:uri="f6ca01e7-bd19-41f1-999c-e032ef5104c3"/>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RS-SR</vt:lpstr>
      <vt:lpstr>RS-BPV</vt:lpstr>
      <vt:lpstr>RS-BPV-WIP</vt:lpstr>
      <vt:lpstr>RC-DEC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2024-07-05T09:46:16Z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