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3876" documentId="13_ncr:1_{DED5795E-3DC0-A949-81AB-74CAE5BDD1E8}" xr6:coauthVersionLast="47" xr6:coauthVersionMax="47" xr10:uidLastSave="{2FED1F31-9A0B-F541-B85F-6E2A13483672}"/>
  <bookViews>
    <workbookView xWindow="0" yWindow="740" windowWidth="34560" windowHeight="21600" tabRatio="500" activeTab="10"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Conditional format rules" sheetId="29" r:id="rId12"/>
    <sheet name="Documents_sources" sheetId="18" state="hidden" r:id="rId13"/>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5" i="55" l="1"/>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7" i="33"/>
  <c r="A187" i="33"/>
  <c r="AD21" i="52"/>
  <c r="Z21" i="52"/>
  <c r="M21" i="52"/>
  <c r="G21" i="52"/>
  <c r="D21" i="52"/>
  <c r="K187" i="33"/>
  <c r="AC21" i="52"/>
  <c r="AA21" i="52"/>
  <c r="U21" i="52"/>
  <c r="T21" i="52"/>
  <c r="R21" i="52"/>
  <c r="Q21" i="52"/>
  <c r="P21" i="52"/>
  <c r="O21" i="52"/>
  <c r="N21" i="52"/>
  <c r="L21" i="52"/>
  <c r="J21" i="52"/>
  <c r="I21" i="52"/>
  <c r="H21" i="52"/>
  <c r="F21" i="52"/>
  <c r="E21" i="52"/>
  <c r="C21" i="52"/>
  <c r="A21" i="52"/>
  <c r="F2" i="55" l="1"/>
  <c r="F1" i="55"/>
  <c r="E2" i="52"/>
  <c r="E1" i="52"/>
  <c r="AD187" i="33" l="1"/>
  <c r="AC187" i="33"/>
  <c r="AB187" i="33"/>
  <c r="Z187" i="33"/>
  <c r="Y187" i="33"/>
  <c r="S187" i="33"/>
  <c r="R187" i="33"/>
  <c r="P187" i="33"/>
  <c r="O187" i="33"/>
  <c r="N187" i="33"/>
  <c r="M187" i="33"/>
  <c r="L187" i="33"/>
  <c r="J187" i="33"/>
  <c r="I187" i="33"/>
  <c r="H187" i="33"/>
  <c r="G187" i="33"/>
  <c r="F187" i="33"/>
  <c r="E187" i="33"/>
  <c r="D187"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tc={77ED2E6B-DD8D-4E8A-8AF3-5F8BE44D831E}</author>
    <author>tc={5B87F3E0-42AE-40C0-BFFC-2EB08FD229EA}</author>
    <author>tc={C407DBF8-A3A1-42F8-99B5-D8013FA36506}</author>
    <author>tc={E10BEB32-F4FD-459C-ABDE-55793588A127}</author>
    <author>tc={43C22F93-9971-40F3-BA8A-917031C6F8FB}</author>
    <author>tc={2D3E577A-97CD-49D0-80FA-1ABC72516E8C}</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tc={50663E24-E8B2-4610-BB55-CDEDCB0AEBE2}</author>
    <author>tc={449D854F-D1BC-4874-A270-C7FBD5C53315}</author>
    <author>tc={D22EB006-FD31-4905-A0BA-E809AB322C44}</author>
    <author>tc={C3793E1A-33FA-42E2-BEE1-86C87C8F5231}</author>
    <author>tc={ADDA5E91-4823-4A56-8277-88031AAADE24}</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tc={7A1ACB5D-9506-421C-B92B-1CBD98910C4E}</author>
    <author>tc={07B5D5D0-B502-47B6-A891-DAEF39BCC4D8}</author>
    <author>tc={F7E40DD6-D14F-4AC4-95ED-C43838656AE4}</author>
    <author>tc={5837F6C1-B39E-4396-BFF1-E5D0E98A9357}</author>
    <author>tc={216873A3-C08B-4DFA-8E49-A32A05BCE626}</author>
    <author>tc={A9F8EF48-108A-4EAB-A6C9-DAA6E6A1C56C}</author>
    <author>tc={9EEB9362-90F5-494F-BB71-06EF0D54376B}</author>
    <author>tc={93C5C516-9F97-4CCA-A85F-794E9B380AD0}</author>
    <author>tc={D4B4867F-37AC-4ED5-8C3F-48F2D4ABD469}</author>
    <author>tc={77A30A6E-6F60-4789-9958-ADBE4F439BC0}</author>
    <author>tc={6EC09424-5F98-496B-990E-8CF5FDCC07B0}</author>
    <author>tc={613FDD7D-6678-49E2-A875-920DF61A60C0}</author>
    <author>tc={5843E32E-6B77-4462-B8C9-614463109AB3}</author>
    <author>tc={4D4D3CF8-E01B-401A-8386-AAC604D8291A}</author>
    <author>tc={936F12F4-76D9-4044-A0E3-1B941115BE9E}</author>
    <author>tc={258F99A5-CCAC-44B3-9CB2-E5E5FB7A031F}</author>
    <author>tc={B13CB5B2-E438-4033-8E1A-8B428C2D7B3E}</author>
    <author>tc={74137E7D-2024-4E3A-8B98-9368867BE370}</author>
    <author>tc={0A1DDABD-B2B0-4A61-8814-A7491198F908}</author>
    <author>tc={647A8527-7AF1-45AA-BB58-53C964C0E6F0}</author>
    <author>tc={396E04AD-6D8D-4E1E-B5C4-258495B5CC68}</author>
    <author>tc={4EB3C325-52F0-4D01-94D2-8AA5841A689A}</author>
    <author>tc={C395B7C5-0539-4FBB-9D43-E0A24F8519C0}</author>
    <author>tc={790794B9-B934-4B4C-A8C0-8C9B2176B829}</author>
    <author>tc={A01A1601-D876-42A1-B7E1-CAFC7CAE43BD}</author>
    <author>tc={6B12D674-0649-45FA-8124-02962ABD1577}</author>
    <author>tc={DFEBA3BC-8166-4F9F-A129-402A4AB175F7}</author>
    <author>tc={D34D40C8-9930-4697-941A-5B0307605F2D}</author>
    <author>tc={67DC72F8-6B7D-47A0-BEBA-53124836E50B}</author>
    <author>tc={94CB63FF-3915-49D6-9867-9F61128C5ACD}</author>
    <author>tc={418F6048-D82E-4151-A527-DD3375E32EDF}</author>
    <author>tc={B2A46742-7986-49EC-BFF2-E5B137820840}</author>
    <author>tc={DC749AE9-4EDB-4A7F-8A7B-0D009E03AED0}</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C20" authorId="6"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7"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t>
      </text>
    </comment>
    <comment ref="C21" authorId="8"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U21" authorId="9" shapeId="0" xr:uid="{E10BEB32-F4FD-459C-ABDE-55793588A127}">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U22" authorId="10" shapeId="0" xr:uid="{43C22F93-9971-40F3-BA8A-917031C6F8FB}">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C25" authorId="11" shapeId="0" xr:uid="{2D3E577A-97CD-49D0-80FA-1ABC72516E8C}">
      <text>
        <t>[Threaded comment]
Your version of Excel allows you to read this threaded comment; however, any edits to it will get removed if the file is opened in a newer version of Excel. Learn more: https://go.microsoft.com/fwlink/?linkid=870924
Comment:
    L'info est-elle obligatoire pou les échanges 15-15</t>
      </text>
    </comment>
    <comment ref="U27" authorId="12"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13"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2" authorId="14"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3" authorId="15"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16"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D41" authorId="17"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5" authorId="18"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4" authorId="19"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57" authorId="20"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5" authorId="21"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6" authorId="22"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6" authorId="23"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6" authorId="24"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67" authorId="25"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68" authorId="26"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H71" authorId="27"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B73" authorId="28"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3" authorId="29"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4" authorId="30"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4" authorId="31"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5" authorId="32"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77" authorId="33"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77" authorId="34"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79" authorId="35"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H82" authorId="36"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2" authorId="37"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t>
      </text>
    </comment>
    <comment ref="H83" authorId="38"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D84" authorId="39" shapeId="0" xr:uid="{C3793E1A-33FA-42E2-BEE1-86C87C8F5231}">
      <text>
        <t xml:space="preserve">[Threaded comment]
Your version of Excel allows you to read this threaded comment; however, any edits to it will get removed if the file is opened in a newer version of Excel. Learn more: https://go.microsoft.com/fwlink/?linkid=870924
Comment:
    Nomenclature ?
</t>
      </text>
    </comment>
    <comment ref="D85" authorId="40" shapeId="0" xr:uid="{ADDA5E91-4823-4A56-8277-88031AAADE24}">
      <text>
        <t>[Threaded comment]
Your version of Excel allows you to read this threaded comment; however, any edits to it will get removed if the file is opened in a newer version of Excel. Learn more: https://go.microsoft.com/fwlink/?linkid=870924
Comment:
    Nomenclature ?</t>
      </text>
    </comment>
    <comment ref="D86" authorId="41"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6" authorId="42"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6" authorId="43"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87" authorId="44"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90" authorId="45"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90" authorId="46"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3" authorId="47"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5" authorId="48"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5" authorId="49"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5" authorId="50"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D98" authorId="51"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8" authorId="52"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100" authorId="53"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H101" authorId="54"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4" authorId="55"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D109" authorId="56"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B110" authorId="57" shapeId="0" xr:uid="{5837F6C1-B39E-4396-BFF1-E5D0E98A9357}">
      <text>
        <t xml:space="preserve">[Threaded comment]
Your version of Excel allows you to read this threaded comment; however, any edits to it will get removed if the file is opened in a newer version of Excel. Learn more: https://go.microsoft.com/fwlink/?linkid=870924
Comment:
    Ajouter un process clair sur qui est référent et qui peut changer ce champ et pourquoi ? 
Le SAMU qui traite l'affaire rempli le champ? Non modifiable sans un message spécifique. 
Reply:
    Est-ce géré en amont via les différentes conventions ? + un message de refus ? 
Reply:
    Lié à l'acceptation du dossier par le partenaire ? Mettre en place un système d'acquittement. </t>
      </text>
    </comment>
    <comment ref="H110" authorId="58" shapeId="0" xr:uid="{216873A3-C08B-4DFA-8E49-A32A05BCE626}">
      <text>
        <t>[Threaded comment]
Your version of Excel allows you to read this threaded comment; however, any edits to it will get removed if the file is opened in a newer version of Excel. Learn more: https://go.microsoft.com/fwlink/?linkid=870924
Comment:
    Actuellement non ajouté au modèle de données, à retirer ?
Reply:
    =&gt; Utile pour le 15-15 à retravailler</t>
      </text>
    </comment>
    <comment ref="B112" authorId="59"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17" authorId="60"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9" authorId="61" shapeId="0" xr:uid="{93C5C516-9F97-4CCA-A85F-794E9B380AD0}">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21" authorId="62" shapeId="0" xr:uid="{D4B4867F-37AC-4ED5-8C3F-48F2D4ABD469}">
      <text>
        <t>[Threaded comment]
Your version of Excel allows you to read this threaded comment; however, any edits to it will get removed if the file is opened in a newer version of Excel. Learn more: https://go.microsoft.com/fwlink/?linkid=870924
Comment:
    ENUM ?</t>
      </text>
    </comment>
    <comment ref="E126" authorId="63"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27" authorId="64"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28" authorId="65"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129" authorId="66"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135" authorId="67"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139" authorId="68" shapeId="0" xr:uid="{936F12F4-76D9-4044-A0E3-1B941115BE9E}">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H139" authorId="69"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39" authorId="70"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D143" authorId="71" shapeId="0" xr:uid="{74137E7D-2024-4E3A-8B98-9368867BE370}">
      <text>
        <t xml:space="preserve">[Threaded comment]
Your version of Excel allows you to read this threaded comment; however, any edits to it will get removed if the file is opened in a newer version of Excel. Learn more: https://go.microsoft.com/fwlink/?linkid=870924
Comment:
    Est-ce qu'on utilise operators avec un rôle = à médecin traitant ? </t>
      </text>
    </comment>
    <comment ref="E148" authorId="72" shapeId="0" xr:uid="{0A1DDABD-B2B0-4A61-8814-A7491198F908}">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H148" authorId="73" shapeId="0" xr:uid="{647A8527-7AF1-45AA-BB58-53C964C0E6F0}">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48" authorId="74" shapeId="0" xr:uid="{396E04AD-6D8D-4E1E-B5C4-258495B5CC68}">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C149" authorId="75"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D151" authorId="76"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53" authorId="77"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E157" authorId="78"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65" authorId="79" shapeId="0" xr:uid="{6B12D674-0649-45FA-8124-02962ABD1577}">
      <text>
        <t>[Threaded comment]
Your version of Excel allows you to read this threaded comment; however, any edits to it will get removed if the file is opened in a newer version of Excel. Learn more: https://go.microsoft.com/fwlink/?linkid=870924
Comment:
    J'ai choisi de sortir le devenir patient du bloc patient, de l'appeler décisions et de le mettre dans régulation médicale (ça peut ensuite être rattaché à un patient via l'ID patient)</t>
      </text>
    </comment>
    <comment ref="D167" authorId="80"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D168" authorId="81"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t>
      </text>
    </comment>
    <comment ref="K168" authorId="82"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D169" authorId="83" shapeId="0" xr:uid="{94CB63FF-3915-49D6-9867-9F61128C5ACD}">
      <text>
        <t>[Threaded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t>
      </text>
    </comment>
    <comment ref="D170" authorId="84"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t>
      </text>
    </comment>
    <comment ref="Q177" authorId="85"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C178" authorId="86"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C179" authorId="87"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79" authorId="88"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81" authorId="89" shapeId="0" xr:uid="{68BF9403-31A1-4258-9F69-305F60612509}">
      <text>
        <t>[Threaded comment]
Your version of Excel allows you to read this threaded comment; however, any edits to it will get removed if the file is opened in a newer version of Excel. Learn more: https://go.microsoft.com/fwlink/?linkid=870924
Comment:
    Gérer ça dans les règles Excel +  script de génération</t>
      </text>
    </comment>
    <comment ref="A186" authorId="90"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86" authorId="91"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483E3FBD-FF92-43EB-B8A5-9A0634B0CCD9}">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9" authorId="2" shapeId="0" xr:uid="{767A311C-137B-424A-8F84-30642A539D3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 authorId="3" shapeId="0" xr:uid="{5A2AB37D-4C47-4C41-8FA7-19895A5D957F}">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3" authorId="4" shapeId="0" xr:uid="{6F498FE7-7CF4-4DF0-B68B-7972DB907591}">
      <text>
        <t>[Threaded comment]
Your version of Excel allows you to read this threaded comment; however, any edits to it will get removed if the file is opened in a newer version of Excel. Learn more: https://go.microsoft.com/fwlink/?linkid=870924
Comment:
    ENUM ?</t>
      </text>
    </comment>
    <comment ref="E18" authorId="5" shapeId="0" xr:uid="{9B93EC28-F257-445A-96FB-A2181A872575}">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9" authorId="6" shapeId="0" xr:uid="{1F5F8BAD-829A-43B4-BFBC-AFE8A7E6F599}">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20" authorId="7" shapeId="0" xr:uid="{F1F6646B-3F53-47C3-B76A-35EEDB05F7D5}">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21" authorId="8" shapeId="0" xr:uid="{B69599CF-B116-4499-AFDD-32D2FA178629}">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27" authorId="9" shapeId="0" xr:uid="{AD04F22A-F9E8-455A-A33A-827D28FA644E}">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31" authorId="10" shapeId="0" xr:uid="{E36D8112-D9F3-43AD-85B4-C0B592686F67}">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31" authorId="11" shapeId="0" xr:uid="{47CDB243-0420-4F60-967B-E4BDA9F26DE5}">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31" authorId="12" shapeId="0" xr:uid="{3BA5A96F-DA0D-42F0-B4BD-4578AAA83B21}">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31" authorId="13" shapeId="0" xr:uid="{2892CFEA-3C3C-42A8-94B6-D76568D13EEC}">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42" authorId="15" shapeId="0" xr:uid="{E5B57D5D-87B4-4D87-A3CD-EE2DF562C32A}">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43" authorId="16" shapeId="0" xr:uid="{8E3F912F-D828-42A2-9C7E-68FA69EF8575}">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44" authorId="18" shapeId="0" xr:uid="{DA81BB6A-548F-43E9-B04C-A8768343BF39}">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46" authorId="19" shapeId="0" xr:uid="{0B4E25C6-0A6E-4D0E-B37D-56AEDDB91586}">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sharedStrings.xml><?xml version="1.0" encoding="utf-8"?>
<sst xmlns="http://schemas.openxmlformats.org/spreadsheetml/2006/main" count="5509" uniqueCount="2086">
  <si>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</si>
  <si>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</si>
  <si>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</si>
  <si>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</si>
  <si>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</si>
  <si>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</si>
  <si>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</si>
  <si>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</si>
  <si>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</si>
  <si>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</si>
  <si>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</si>
  <si>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</si>
  <si>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</si>
  <si>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</si>
  <si>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</si>
  <si>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</si>
  <si>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</si>
  <si>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</si>
  <si>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</si>
  <si>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</si>
  <si>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</si>
  <si>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</si>
  <si>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</si>
  <si>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</si>
  <si>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</si>
  <si>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</si>
  <si>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</si>
  <si>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</si>
  <si>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</si>
  <si>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</si>
  <si>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</si>
  <si>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</si>
  <si>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</si>
  <si>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</si>
  <si>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</si>
  <si>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</si>
  <si>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</si>
  <si>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</si>
  <si>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</si>
  <si>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</si>
  <si>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</si>
  <si>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</si>
  <si>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</si>
  <si>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</si>
  <si>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</si>
  <si>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</si>
  <si>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</si>
  <si>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</si>
  <si>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</si>
  <si>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</si>
  <si>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</si>
  <si>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</si>
  <si>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</si>
  <si>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</si>
  <si>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</si>
  <si>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</si>
  <si>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</si>
  <si>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</si>
  <si>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</si>
  <si>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</si>
  <si>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</si>
  <si>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</si>
  <si>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</si>
  <si>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</si>
  <si>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</si>
  <si>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</si>
  <si>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</si>
  <si>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</si>
  <si>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</si>
  <si>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</si>
  <si>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</si>
  <si>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</si>
  <si>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</si>
  <si>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</si>
  <si>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</si>
  <si>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</si>
  <si>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</si>
  <si>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</si>
  <si>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</si>
  <si>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</si>
  <si>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</si>
  <si>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</si>
  <si>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</si>
  <si>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</si>
  <si>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</si>
  <si>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</si>
  <si>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</si>
  <si>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</si>
  <si>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</si>
  <si>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</si>
  <si>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</si>
  <si>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</si>
  <si>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</si>
  <si>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</si>
  <si>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</si>
  <si>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</si>
  <si>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</si>
  <si>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</si>
  <si>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</si>
  <si>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</si>
  <si>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</si>
  <si>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</si>
  <si>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</si>
  <si>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</si>
  <si>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</si>
  <si>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</si>
  <si>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</si>
  <si>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</si>
  <si>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</si>
  <si>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</si>
  <si>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</si>
  <si>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</si>
  <si>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</si>
  <si>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</si>
  <si>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</si>
  <si>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</si>
  <si>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</si>
  <si>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</si>
  <si>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</si>
  <si>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</si>
  <si>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</si>
  <si>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</si>
  <si>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</si>
  <si>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</si>
  <si>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</si>
  <si>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</si>
  <si>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</si>
  <si>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</si>
  <si>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</si>
  <si>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</si>
  <si>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</si>
  <si>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</si>
  <si>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</si>
  <si>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</si>
  <si>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</si>
  <si>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</si>
  <si>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</si>
  <si>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</si>
  <si>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</si>
  <si>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</si>
  <si>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</si>
  <si>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</si>
  <si>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</si>
  <si>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</si>
  <si>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</si>
  <si>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</si>
  <si>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</si>
  <si>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</si>
  <si>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</si>
  <si>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</si>
  <si>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</si>
  <si>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</si>
  <si>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</si>
  <si>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</si>
  <si>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</si>
  <si>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</si>
  <si>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</si>
  <si>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</si>
  <si>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</si>
  <si>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</si>
  <si>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</si>
  <si>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</si>
  <si>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</si>
  <si>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</si>
  <si>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</si>
  <si>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</si>
  <si>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</si>
  <si>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</si>
  <si>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</si>
  <si>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</si>
  <si>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</si>
  <si>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</si>
  <si>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</si>
  <si>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</si>
  <si>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</si>
  <si>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</si>
  <si>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</si>
  <si>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</si>
  <si>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</si>
  <si>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</si>
  <si>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</si>
  <si>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</si>
  <si>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</si>
  <si>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</si>
  <si>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</si>
  <si>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</si>
  <si>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</si>
  <si>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</si>
  <si>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</si>
  <si>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</si>
  <si>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</si>
  <si>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</si>
  <si>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</si>
  <si>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</si>
  <si>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</si>
  <si>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</si>
  <si>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</si>
  <si>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</si>
  <si>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</si>
  <si>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</si>
  <si>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</si>
  <si>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</si>
  <si>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</si>
  <si>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</si>
  <si>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</si>
  <si>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</si>
  <si>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</si>
  <si>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</si>
  <si>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</si>
  <si>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</si>
  <si>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</si>
  <si>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</si>
  <si>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</si>
  <si>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</si>
  <si>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</si>
  <si>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</si>
  <si>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</si>
  <si>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</si>
  <si>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</si>
  <si>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</si>
  <si>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</si>
  <si>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</si>
  <si>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</si>
  <si>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</si>
  <si>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</si>
  <si>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</si>
  <si>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</si>
  <si>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</si>
  <si>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</si>
  <si>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</si>
  <si>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</si>
  <si>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</si>
  <si>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</si>
  <si>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</si>
  <si>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</si>
  <si>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</si>
  <si>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</si>
  <si>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</si>
  <si>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</si>
  <si>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</si>
  <si>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</si>
  <si>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</si>
  <si>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</si>
  <si>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</si>
  <si>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</si>
  <si>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</si>
  <si>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</si>
  <si>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</si>
  <si>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</si>
  <si>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</si>
  <si>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</si>
  <si>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</si>
  <si>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</si>
  <si>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</si>
  <si>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</si>
  <si>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</si>
  <si>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</si>
  <si>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</si>
  <si>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</si>
  <si>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</si>
  <si>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</si>
  <si>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</si>
  <si>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</si>
  <si>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</si>
  <si>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</si>
  <si>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</si>
  <si>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</si>
  <si>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</si>
  <si>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</si>
  <si>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</si>
  <si>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</si>
  <si>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</si>
  <si>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</si>
  <si>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</si>
  <si>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</si>
  <si>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</si>
  <si>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</si>
  <si>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</si>
  <si>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</si>
  <si>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</si>
  <si>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</si>
  <si>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</si>
  <si>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</si>
  <si>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</si>
  <si>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</si>
  <si>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</si>
  <si>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</si>
  <si>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</si>
  <si>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</si>
  <si>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</si>
  <si>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</si>
  <si>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</si>
  <si>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</si>
  <si>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</si>
  <si>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</si>
  <si>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</si>
  <si>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</si>
  <si>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</si>
  <si>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</si>
  <si>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</si>
  <si>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</si>
  <si>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</si>
  <si>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</si>
  <si>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</si>
  <si>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</si>
  <si>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</si>
  <si>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</si>
  <si>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</si>
  <si>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</si>
  <si>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</si>
  <si>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</si>
  <si>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</si>
  <si>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</si>
  <si>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</si>
  <si>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</si>
  <si>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</si>
  <si>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</si>
  <si>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</si>
  <si>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</si>
  <si>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</si>
  <si>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</si>
  <si>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</si>
  <si>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</si>
  <si>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</si>
  <si>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</si>
  <si>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</si>
  <si>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</si>
  <si>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</si>
  <si>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</si>
  <si>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</si>
  <si>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</si>
  <si>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</si>
  <si>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</si>
  <si>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</si>
  <si>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</si>
  <si>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</si>
  <si>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</si>
  <si>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</si>
  <si>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</si>
  <si>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</si>
  <si>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</si>
  <si>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</si>
  <si>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</si>
  <si>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</si>
  <si>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</si>
  <si>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</si>
  <si>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</si>
  <si>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</si>
  <si>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</si>
  <si>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</si>
  <si>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</si>
  <si>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</si>
  <si>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</si>
  <si>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</si>
  <si>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</si>
  <si>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</si>
  <si>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</si>
  <si>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</si>
  <si>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</si>
  <si>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</si>
  <si>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</si>
  <si>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</si>
  <si>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</si>
  <si>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</si>
  <si>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</si>
  <si>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</si>
  <si>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</si>
  <si>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</si>
  <si>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</si>
  <si>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</si>
  <si>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</si>
  <si>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</si>
  <si>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</si>
  <si>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</si>
  <si>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</si>
  <si>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</si>
  <si>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</si>
  <si>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</si>
  <si>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</si>
  <si>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</si>
  <si>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</si>
  <si>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</si>
  <si>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</si>
  <si>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</si>
  <si>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</si>
  <si>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</si>
  <si>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</si>
  <si>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</si>
  <si>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</si>
  <si>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</si>
  <si>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</si>
  <si>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</si>
  <si>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</si>
  <si>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</si>
  <si>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</si>
  <si>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</si>
  <si>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</si>
  <si>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</si>
  <si>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</si>
  <si>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</si>
  <si>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</si>
  <si>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</si>
  <si>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</si>
  <si>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</si>
  <si>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</si>
  <si>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</si>
  <si>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</si>
  <si>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</si>
  <si>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</si>
  <si>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</si>
  <si>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</si>
  <si>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</si>
  <si>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</si>
  <si>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</si>
  <si>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</si>
  <si>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</si>
  <si>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</si>
  <si>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</si>
  <si>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</si>
  <si>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</si>
  <si>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</si>
  <si>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</si>
  <si>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</si>
  <si>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</si>
  <si>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</si>
  <si>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</si>
  <si>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</si>
  <si>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</si>
  <si>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</si>
  <si>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</si>
  <si>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</si>
  <si>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</si>
  <si>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</si>
  <si>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</si>
  <si>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</si>
  <si>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</si>
  <si>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</si>
  <si>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</si>
  <si>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</si>
  <si>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</si>
  <si>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</si>
  <si>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</si>
  <si>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</si>
  <si>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</si>
  <si>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</si>
  <si>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</si>
  <si>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</si>
  <si>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</si>
  <si>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</si>
  <si>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</si>
  <si>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</si>
  <si>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</si>
  <si>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</si>
  <si>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</si>
  <si>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</si>
  <si>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</si>
  <si>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</si>
  <si>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</si>
  <si>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</si>
  <si>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</si>
  <si>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</si>
  <si>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</si>
  <si>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</si>
  <si>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</si>
  <si>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</si>
  <si>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</si>
  <si>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</si>
  <si>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</si>
  <si>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</si>
  <si>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</si>
  <si>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</si>
  <si>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</si>
  <si>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</si>
  <si>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</si>
  <si>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</si>
  <si>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</si>
  <si>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</si>
  <si>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</si>
  <si>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</si>
  <si>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</si>
  <si>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</si>
  <si>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</si>
  <si>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</si>
  <si>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</si>
  <si>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</si>
  <si>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</si>
  <si>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</si>
  <si>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</si>
  <si>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</si>
  <si>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</si>
  <si>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</si>
  <si>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</si>
  <si>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</si>
  <si>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</si>
  <si>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</si>
  <si>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</si>
  <si>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</si>
  <si>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</si>
  <si>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</si>
  <si>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</si>
  <si>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</si>
  <si>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</si>
  <si>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</si>
  <si>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</si>
  <si>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</si>
  <si>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</si>
  <si>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</si>
  <si>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</si>
  <si>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</si>
  <si>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</si>
  <si>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</si>
  <si>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</si>
  <si>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</si>
  <si>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</si>
  <si>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</si>
  <si>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</si>
  <si>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</si>
  <si>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</si>
  <si>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</si>
  <si>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</si>
  <si>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</si>
  <si>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</si>
  <si>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</si>
  <si>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</si>
  <si>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</si>
  <si>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</si>
  <si>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</si>
  <si>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</si>
  <si>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</si>
  <si>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</si>
  <si>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</si>
  <si>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</si>
  <si>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</si>
  <si>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</si>
  <si>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</si>
  <si>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</si>
  <si>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</si>
  <si>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</si>
  <si>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</si>
  <si>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</si>
  <si>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</si>
  <si>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</si>
  <si>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</si>
  <si>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</si>
  <si>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</si>
  <si>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</si>
  <si>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</si>
  <si>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</si>
  <si>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</si>
  <si>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</si>
  <si>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</si>
  <si>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</si>
  <si>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</si>
  <si>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</si>
  <si>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</si>
  <si>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</si>
  <si>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</si>
  <si>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</si>
  <si>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</si>
  <si>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</si>
  <si>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</si>
  <si>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</si>
  <si>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</si>
  <si>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</si>
  <si>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</si>
  <si>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</si>
  <si>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</si>
  <si>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</si>
  <si>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</si>
  <si>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</si>
  <si>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</si>
  <si>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</si>
  <si>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</si>
  <si>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</si>
  <si>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</si>
  <si>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</si>
  <si>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</si>
  <si>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</si>
  <si>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</si>
  <si>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</si>
  <si>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</si>
  <si>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</si>
  <si>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</si>
  <si>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</si>
  <si>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</si>
  <si>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</si>
  <si>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</si>
  <si>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</si>
  <si>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</si>
  <si>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</si>
  <si>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</si>
  <si>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</si>
  <si>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</si>
  <si>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</si>
  <si>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</si>
  <si>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</si>
  <si>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</si>
  <si>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</si>
  <si>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</si>
  <si>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</si>
  <si>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</si>
  <si>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</si>
  <si>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</si>
  <si>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</si>
  <si>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</si>
  <si>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</si>
  <si>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</si>
  <si>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</si>
  <si>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</si>
  <si>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</si>
  <si>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</si>
  <si>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</si>
  <si>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</si>
  <si>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</si>
  <si>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</si>
  <si>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</si>
  <si>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</si>
  <si>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</si>
  <si>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</si>
  <si>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</si>
  <si>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</si>
  <si>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</si>
  <si>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</si>
  <si>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</si>
  <si>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</si>
  <si>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</si>
  <si>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</si>
  <si>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</si>
  <si>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</si>
  <si>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</si>
  <si>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</si>
  <si>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</si>
  <si>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</si>
  <si>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</si>
  <si>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</si>
  <si>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</si>
  <si>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</si>
  <si>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</si>
  <si>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</si>
  <si>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</si>
  <si>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</si>
  <si>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</si>
  <si>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</si>
  <si>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</si>
  <si>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</si>
  <si>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</si>
  <si>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</si>
  <si>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</si>
  <si>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</si>
  <si>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</si>
  <si>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</si>
  <si>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</si>
  <si>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</si>
  <si>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</si>
  <si>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</si>
  <si>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</si>
  <si>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</si>
  <si>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</si>
  <si>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</si>
  <si>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</si>
  <si>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</si>
  <si>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</si>
  <si>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</si>
  <si>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</si>
  <si>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</si>
  <si>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</si>
  <si>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</si>
  <si>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</si>
  <si>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</si>
  <si>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</si>
  <si>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</si>
  <si>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</si>
  <si>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</si>
  <si>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</si>
  <si>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</si>
  <si>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</si>
  <si>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</si>
  <si>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</si>
  <si>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</si>
  <si>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</si>
  <si>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</si>
  <si>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</si>
  <si>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</si>
  <si>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</si>
  <si>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</si>
  <si>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</si>
  <si>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</si>
  <si>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</si>
  <si>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</si>
  <si>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</si>
  <si>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</si>
  <si>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</si>
  <si>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</si>
  <si>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</si>
  <si>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</si>
  <si>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</si>
  <si>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</si>
  <si>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</si>
  <si>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</si>
  <si>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</si>
  <si>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</si>
  <si>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</si>
  <si>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</si>
  <si>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</si>
  <si>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</si>
  <si>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</si>
  <si>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</si>
  <si>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</si>
  <si>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</si>
  <si>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</si>
  <si>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</si>
  <si>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</si>
  <si>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</si>
  <si>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</si>
  <si>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</si>
  <si>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</si>
  <si>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</si>
  <si>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</si>
  <si>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</si>
  <si>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</si>
  <si>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</si>
  <si>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</si>
  <si>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</si>
  <si>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</si>
  <si>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</si>
  <si>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</si>
  <si>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</si>
  <si>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</si>
  <si>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</si>
  <si>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</si>
  <si>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</si>
  <si>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</si>
  <si>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</si>
  <si>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</si>
  <si>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</si>
  <si>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</si>
  <si>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</si>
  <si>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</si>
  <si>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</si>
  <si>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</si>
  <si>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</si>
  <si>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</si>
  <si>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</si>
  <si>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</si>
  <si>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</si>
  <si>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</si>
  <si>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</si>
  <si>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</si>
  <si>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</si>
  <si>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</si>
  <si>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</si>
  <si>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</si>
  <si>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</si>
  <si>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</si>
  <si>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</si>
  <si>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</si>
  <si>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</si>
  <si>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</si>
  <si>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</si>
  <si>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</si>
  <si>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</si>
  <si>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</si>
  <si>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</si>
  <si>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</si>
  <si>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</si>
  <si>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</si>
  <si>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</si>
  <si>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</si>
  <si>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</si>
  <si>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</si>
  <si>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</si>
  <si>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</si>
  <si>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</si>
  <si>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</si>
  <si>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</si>
  <si>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</si>
  <si>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</si>
  <si>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</si>
  <si>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</si>
  <si>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</si>
  <si>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</si>
  <si>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</si>
  <si>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</si>
  <si>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</si>
  <si>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</si>
  <si>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</si>
  <si>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</si>
  <si>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</si>
  <si>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</si>
  <si>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</si>
  <si>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</si>
  <si>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</si>
  <si>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</si>
  <si>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</si>
  <si>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</si>
  <si>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</si>
  <si>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</si>
  <si>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</si>
  <si>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</si>
  <si>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</si>
  <si>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</si>
  <si>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</si>
  <si>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</si>
  <si>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</si>
  <si>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</si>
  <si>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</si>
  <si>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</si>
  <si>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</si>
  <si>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</si>
  <si>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</si>
  <si>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</si>
  <si>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</si>
  <si>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</si>
  <si>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</si>
  <si>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</si>
  <si>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</si>
  <si>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</si>
  <si>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</si>
  <si>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</si>
  <si>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</si>
  <si>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</si>
  <si>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</si>
  <si>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</si>
  <si>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</si>
  <si>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</si>
  <si>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</si>
  <si>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</si>
  <si>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</si>
  <si>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</si>
  <si>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</si>
  <si>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</si>
  <si>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</si>
  <si>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</si>
  <si>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</si>
  <si>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</si>
  <si>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</si>
  <si>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</si>
  <si>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</si>
  <si>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</si>
  <si>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</si>
  <si>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</si>
  <si>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</si>
  <si>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</si>
  <si>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</si>
  <si>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</si>
  <si>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</si>
  <si>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</si>
  <si>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</si>
  <si>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</si>
  <si>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</si>
  <si>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</si>
  <si>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</si>
  <si>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</si>
  <si>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</si>
  <si>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</si>
  <si>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</si>
  <si>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</si>
  <si>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</si>
  <si>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</si>
  <si>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</si>
  <si>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</si>
  <si>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</si>
  <si>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</si>
  <si>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</si>
  <si>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</si>
  <si>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</si>
  <si>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</si>
  <si>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</si>
  <si>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</si>
  <si>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</si>
  <si>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</si>
  <si>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</si>
  <si>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</si>
  <si>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</si>
  <si>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</si>
  <si>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</si>
  <si>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</si>
  <si>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</si>
  <si>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</si>
  <si>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</si>
  <si>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</si>
  <si>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</si>
  <si>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</si>
  <si>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</si>
  <si>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</si>
  <si>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</si>
  <si>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</si>
  <si>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</si>
  <si>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</si>
  <si>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</si>
  <si>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</si>
  <si>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</si>
  <si>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</si>
  <si>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</si>
  <si>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</si>
  <si>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</si>
  <si>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</si>
  <si>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</si>
  <si>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</si>
  <si>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</si>
  <si>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</si>
  <si>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</si>
  <si>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</si>
  <si>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</si>
  <si>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</si>
  <si>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</si>
  <si>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</si>
  <si>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</si>
  <si>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</si>
  <si>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</si>
  <si>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</si>
  <si>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</si>
  <si>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</si>
  <si>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</si>
  <si>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</si>
  <si>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</si>
  <si>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</si>
  <si>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</si>
  <si>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</si>
  <si>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</si>
  <si>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</si>
  <si>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</si>
  <si>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</si>
  <si>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</si>
  <si>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</si>
  <si>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</si>
  <si>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</si>
  <si>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</si>
  <si>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</si>
  <si>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</si>
  <si>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</si>
  <si>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</si>
  <si>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</si>
  <si>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</si>
  <si>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</si>
  <si>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</si>
  <si>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</si>
  <si>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</si>
  <si>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</si>
  <si>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</si>
  <si>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</si>
  <si>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</si>
  <si>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</si>
  <si>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</si>
  <si>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</si>
  <si>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</si>
  <si>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</si>
  <si>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</si>
  <si>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</si>
  <si>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</si>
  <si>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</si>
  <si>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</si>
  <si>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</si>
  <si>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</si>
  <si>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</si>
  <si>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</si>
  <si>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</si>
  <si>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</si>
  <si>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</si>
  <si>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</si>
  <si>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</si>
  <si>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</si>
  <si>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</si>
  <si>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</si>
  <si>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</si>
  <si>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</si>
  <si>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</si>
  <si>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</si>
  <si>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</si>
  <si>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NOMENCLATURE: CISU-Code_Nature_de_fait</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</si>
  <si>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</si>
  <si>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</si>
  <si>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</si>
  <si>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</si>
  <si>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Voir nomenclature associée</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</si>
  <si>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</si>
  <si>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</si>
  <si>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</si>
  <si>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</si>
  <si>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</si>
  <si>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</si>
  <si>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</si>
  <si>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Voir nomenclature CISU Type de Lieu</t>
  </si>
  <si>
    <t>Risque, menace et sensibilité</t>
  </si>
  <si>
    <t>Décrit les risques, menaces et sensibilités (RMS). Référentiel : nomenclature CISU.</t>
  </si>
  <si>
    <t>riskThreat</t>
  </si>
  <si>
    <t>Voir nomenclature CISU Risque, menace et sensibilité</t>
  </si>
  <si>
    <t>Motif de recours médico-secouriste</t>
  </si>
  <si>
    <t>Décrit le motif de recours médico-secouriste (MR). Référentiel : nomenclature CISU.</t>
  </si>
  <si>
    <t>healthMotive</t>
  </si>
  <si>
    <t>Voir nomenclature CISU Motif de recours médico-secouriste</t>
  </si>
  <si>
    <t xml:space="preserve">Devenir du dossier </t>
  </si>
  <si>
    <t xml:space="preserve">cf. cycle SI SAMU uniquement (si applicable) </t>
  </si>
  <si>
    <t>filefuture</t>
  </si>
  <si>
    <t>nomenclature SI-SAMU</t>
  </si>
  <si>
    <t>cf. cycle SI SAMU uniquement (si applicable) : échanger l'état du dossier si le cycle de vie du dossier est implémenté de manière conforme au cycle de vie du dossier SI-SAMU</t>
  </si>
  <si>
    <t>filestatus</t>
  </si>
  <si>
    <t xml:space="preserve">ENUM: Nouveau , Actif , Validé , Clôturé , Classé </t>
  </si>
  <si>
    <t>nomenclature cycle de vie SI-SAMU</t>
  </si>
  <si>
    <t>Type de dossier</t>
  </si>
  <si>
    <t>D/DR/DRM si cycle SI-SAMU implémenté</t>
  </si>
  <si>
    <t>D, DR, DRM</t>
  </si>
  <si>
    <t>filetype</t>
  </si>
  <si>
    <t>ENUM : D, DR, DRM</t>
  </si>
  <si>
    <t>Attribution du dossier</t>
  </si>
  <si>
    <t>Décrit le type de professionnel médical à qui le dossier est attribué</t>
  </si>
  <si>
    <t>Médecin généraliste, médecin urgentiste etc.</t>
  </si>
  <si>
    <t>fileusage</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</si>
  <si>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</si>
  <si>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</si>
  <si>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</si>
  <si>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</si>
  <si>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</si>
  <si>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</si>
  <si>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</si>
  <si>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</si>
  <si>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</si>
  <si>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</si>
  <si>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</si>
  <si>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</si>
  <si>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</si>
  <si>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</si>
  <si>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</si>
  <si>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</si>
  <si>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</si>
  <si>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</si>
  <si>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</si>
  <si>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</si>
  <si>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</si>
  <si>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</si>
  <si>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</si>
  <si>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</si>
  <si>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</si>
  <si>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</si>
  <si>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</si>
  <si>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</si>
  <si>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</si>
  <si>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</si>
  <si>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</si>
  <si>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</si>
  <si>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</si>
  <si>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</si>
  <si>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</si>
  <si>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</si>
  <si>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</si>
  <si>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</si>
  <si>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</si>
  <si>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</si>
  <si>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</si>
  <si>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</si>
  <si>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</si>
  <si>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</si>
  <si>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</si>
  <si>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</si>
  <si>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</si>
  <si>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</si>
  <si>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</si>
  <si>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</si>
  <si>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</si>
  <si>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</si>
  <si>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</si>
  <si>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</si>
  <si>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</si>
  <si>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</si>
  <si>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</si>
  <si>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</si>
  <si>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type</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</si>
  <si>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</si>
  <si>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</si>
  <si>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</si>
  <si>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</si>
  <si>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</si>
  <si>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</si>
  <si>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</si>
  <si>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</si>
  <si>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</si>
  <si>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</si>
  <si>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</si>
  <si>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</si>
  <si>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</si>
  <si>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</si>
  <si>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</si>
  <si>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</si>
  <si>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</si>
  <si>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</si>
  <si>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</si>
  <si>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</si>
  <si>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</si>
  <si>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</si>
  <si>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</si>
  <si>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</si>
  <si>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</si>
  <si>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</si>
  <si>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</si>
  <si>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</si>
  <si>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</si>
  <si>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</si>
  <si>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</si>
  <si>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</si>
  <si>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</si>
  <si>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</si>
  <si>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</si>
  <si>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</si>
  <si>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</si>
  <si>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</si>
  <si>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</si>
  <si>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</si>
  <si>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</si>
  <si>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</si>
  <si>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</si>
  <si>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</si>
  <si>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</si>
  <si>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</si>
  <si>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</si>
  <si>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</si>
  <si>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</si>
  <si>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</si>
  <si>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</si>
  <si>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locphonenumber</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</si>
  <si>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</si>
  <si>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</si>
  <si>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</si>
  <si>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</si>
  <si>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</si>
  <si>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</si>
  <si>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</si>
  <si>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</si>
  <si>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</si>
  <si>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</si>
  <si>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</si>
  <si>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</si>
  <si>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</si>
  <si>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</si>
  <si>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48.866667</t>
  </si>
  <si>
    <t>lat</t>
  </si>
  <si>
    <t>en décimales</t>
  </si>
  <si>
    <t>préciser l'unité utilisée (il existe au moins 3 formats)</t>
  </si>
  <si>
    <t>Longitude</t>
  </si>
  <si>
    <t>Longitude du point clé de la localisation</t>
  </si>
  <si>
    <t>2.333333</t>
  </si>
  <si>
    <t>lon</t>
  </si>
  <si>
    <t xml:space="preserve">Altitude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</si>
  <si>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</si>
  <si>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</si>
  <si>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</si>
  <si>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</si>
  <si>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</si>
  <si>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</si>
  <si>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</si>
  <si>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</si>
  <si>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</si>
  <si>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</si>
  <si>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</si>
  <si>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</si>
  <si>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</si>
  <si>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</si>
  <si>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</si>
  <si>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</si>
  <si>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</si>
  <si>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</si>
  <si>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</si>
  <si>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</si>
  <si>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</si>
  <si>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</si>
  <si>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</si>
  <si>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</si>
  <si>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</si>
  <si>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</si>
  <si>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</si>
  <si>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</si>
  <si>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</si>
  <si>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</si>
  <si>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</si>
  <si>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</si>
  <si>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</si>
  <si>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</si>
  <si>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</si>
  <si>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</si>
  <si>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</si>
  <si>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</si>
  <si>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</si>
  <si>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</si>
  <si>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</si>
  <si>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</si>
  <si>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</si>
  <si>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</si>
  <si>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</si>
  <si>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</si>
  <si>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</si>
  <si>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</si>
  <si>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</si>
  <si>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</si>
  <si>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</si>
  <si>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</si>
  <si>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</si>
  <si>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</si>
  <si>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</si>
  <si>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</si>
  <si>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</si>
  <si>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</si>
  <si>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</si>
  <si>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</si>
  <si>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</si>
  <si>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</si>
  <si>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</si>
  <si>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</si>
  <si>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</si>
  <si>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</si>
  <si>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</si>
  <si>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</si>
  <si>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</si>
  <si>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</si>
  <si>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</si>
  <si>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</si>
  <si>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</si>
  <si>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</si>
  <si>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</si>
  <si>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</si>
  <si>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</si>
  <si>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</si>
  <si>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 requérant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</si>
  <si>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</si>
  <si>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</si>
  <si>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</si>
  <si>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</si>
  <si>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</si>
  <si>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</si>
  <si>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</si>
  <si>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</si>
  <si>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</si>
  <si>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</si>
  <si>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URI du contact requérant</t>
  </si>
  <si>
    <t>Valeur de l'URI utilisée pour contacter le partenaire</t>
  </si>
  <si>
    <t>0671830530</t>
  </si>
  <si>
    <t>Contact de contre-appel</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</si>
  <si>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</si>
  <si>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</si>
  <si>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</si>
  <si>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</si>
  <si>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</si>
  <si>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</si>
  <si>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</si>
  <si>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</si>
  <si>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</si>
  <si>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</si>
  <si>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</si>
  <si>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</si>
  <si>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</si>
  <si>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reqtype</t>
  </si>
  <si>
    <t>Difficulté de communication</t>
  </si>
  <si>
    <t>Indique si le requérant rencontre ou non des difficulté de communication</t>
  </si>
  <si>
    <t>Malentendant, aucune difficulté de communication</t>
  </si>
  <si>
    <t>Informations complémentaires sur le requérant</t>
  </si>
  <si>
    <t>Informations complémentaires sur le requérant 
Les informations peuvent être passées sous forme de texte libre ou via une liste d'adjectif</t>
  </si>
  <si>
    <t>Père</t>
  </si>
  <si>
    <t>CH</t>
  </si>
  <si>
    <t>Profil appelant</t>
  </si>
  <si>
    <t>Nomenc SI-SAMU = TYPAPPLT</t>
  </si>
  <si>
    <t>Prénom &amp; nom usuel du requérant</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</si>
  <si>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</si>
  <si>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</si>
  <si>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</si>
  <si>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</si>
  <si>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</si>
  <si>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</si>
  <si>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</si>
  <si>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</si>
  <si>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</si>
  <si>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</si>
  <si>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</si>
  <si>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</si>
  <si>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</si>
  <si>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</si>
  <si>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</si>
  <si>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</si>
  <si>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</si>
  <si>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</si>
  <si>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</si>
  <si>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</si>
  <si>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</si>
  <si>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</si>
  <si>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</si>
  <si>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</si>
  <si>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</si>
  <si>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</si>
  <si>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</si>
  <si>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</si>
  <si>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</si>
  <si>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</si>
  <si>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</si>
  <si>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</si>
  <si>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</si>
  <si>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</si>
  <si>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</si>
  <si>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</si>
  <si>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</si>
  <si>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</si>
  <si>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</si>
  <si>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</si>
  <si>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</si>
  <si>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</si>
  <si>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</si>
  <si>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</si>
  <si>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</si>
  <si>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</si>
  <si>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</si>
  <si>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</si>
  <si>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</si>
  <si>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</si>
  <si>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</si>
  <si>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</si>
  <si>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</si>
  <si>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NOMENCLATURE: PERSO (nomenclature SI-SAMU)</t>
  </si>
  <si>
    <t>Contact de l'agent</t>
  </si>
  <si>
    <t>Objet contact permettant d'indiquer le contact de l'agent</t>
  </si>
  <si>
    <t>calltakerURI</t>
  </si>
  <si>
    <t>calltakeContact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</si>
  <si>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</si>
  <si>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</si>
  <si>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</si>
  <si>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</si>
  <si>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</si>
  <si>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</si>
  <si>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</si>
  <si>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</si>
  <si>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</si>
  <si>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</si>
  <si>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</si>
  <si>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</si>
  <si>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</si>
  <si>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</si>
  <si>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</si>
  <si>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</si>
  <si>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</si>
  <si>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</si>
  <si>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</si>
  <si>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</si>
  <si>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</si>
  <si>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</si>
  <si>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</si>
  <si>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</si>
  <si>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</si>
  <si>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</si>
  <si>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</si>
  <si>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</si>
  <si>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</si>
  <si>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</si>
  <si>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</si>
  <si>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</si>
  <si>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référent</t>
  </si>
  <si>
    <t>Grand principe de la maitrise du dossier : définie par la doctrine actuelle. Les dossiers = Samu qui s'occupent du lieu d'intervention. Utilisation et notion à préciser (en cours)</t>
  </si>
  <si>
    <t xml:space="preserve"> CRRA 44, ...</t>
  </si>
  <si>
    <t>crraowner</t>
  </si>
  <si>
    <t>idem ligne 47 - centre d'appel -
référentiel PSAP - GT 399</t>
  </si>
  <si>
    <t>Le format est bien la nomenclature NOS</t>
  </si>
  <si>
    <t>utiliser le "code entité" de SI-SAMU : disponible dans "Matrice_Entites_Territoires_v06_FBE_211206.xls"</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</si>
  <si>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</si>
  <si>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</si>
  <si>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</si>
  <si>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crratransfert</t>
  </si>
  <si>
    <t xml:space="preserve">Une fois la demande de transfert identifiée et receptionnnée par un CRRA, tout repartage d'info vers le CRRA demandeur doit être bloquée si le message renvoyé ne  contient pas la "réponse" attendue = oui je reprends le traitement / non je ne reprends pas.
</t>
  </si>
  <si>
    <t>Opérateurs impliqués</t>
  </si>
  <si>
    <t>Si pertinent et si le SAMU émetteur souhaite partager les opérateurs spécifiques à contacter chez lui (ARM Référent, Médeci référent, etc) pour le traitement d'un dossier.</t>
  </si>
  <si>
    <t>operators</t>
  </si>
  <si>
    <t>NOM</t>
  </si>
  <si>
    <t>Nom de famille de l'opérateur</t>
  </si>
  <si>
    <t>opname</t>
  </si>
  <si>
    <t>a suppr ?</t>
  </si>
  <si>
    <t>Prénom de l'opérateur référent</t>
  </si>
  <si>
    <t>opfirstname</t>
  </si>
  <si>
    <t>Identifiant professionnel de l'opérateur si existant</t>
  </si>
  <si>
    <t>opid</t>
  </si>
  <si>
    <t>Rôle</t>
  </si>
  <si>
    <t>Rôle de l'opérateur au sein de l'entité émettrice du message</t>
  </si>
  <si>
    <t>ARM, Medecin régulateur…</t>
  </si>
  <si>
    <t>oprole</t>
  </si>
  <si>
    <t>Patients / victimes</t>
  </si>
  <si>
    <t>Identification des patients / victimes</t>
  </si>
  <si>
    <t>patients</t>
  </si>
  <si>
    <t>ID patient partagé</t>
  </si>
  <si>
    <t>Identifiant technique du patient pour permettre les rapprochements d'infos. Le 1er qui créé l'ID patient a raison.</t>
  </si>
  <si>
    <t>patientcaseID</t>
  </si>
  <si>
    <t>Dossier administratif</t>
  </si>
  <si>
    <t>identifier</t>
  </si>
  <si>
    <t>important pour rattachement bilan / patients</t>
  </si>
  <si>
    <t>Identifiant(s) patient(s)</t>
  </si>
  <si>
    <t>Identifiant autre que le matricule INS</t>
  </si>
  <si>
    <t>patientid</t>
  </si>
  <si>
    <t>Source  /  type d'identifiant</t>
  </si>
  <si>
    <t>Type de l'identifiant fourni</t>
  </si>
  <si>
    <t>NIR, SINUS, SI-VIC, …</t>
  </si>
  <si>
    <t>ENUM: NIR, SINUS, SI-VIC, …</t>
  </si>
  <si>
    <t>L'identifiant en lui-même</t>
  </si>
  <si>
    <t>patidvalue</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</si>
  <si>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</si>
  <si>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</si>
  <si>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INScycle</t>
  </si>
  <si>
    <t>Statut de l'identité</t>
  </si>
  <si>
    <t>patidstatus</t>
  </si>
  <si>
    <t>nomenclature INS</t>
  </si>
  <si>
    <t>Attribut de l'identité</t>
  </si>
  <si>
    <t>Le RNIV recommande que les logiciels référentiels d’identités gèrent a minima les 3 attributs suivants :
- identité homonyme,
- identité douteuse,
- identité fictive.</t>
  </si>
  <si>
    <t>patidattribute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</si>
  <si>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</si>
  <si>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</si>
  <si>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matins</t>
  </si>
  <si>
    <t>matINS</t>
  </si>
  <si>
    <t xml:space="preserve">Matricule </t>
  </si>
  <si>
    <t>2 77 01 01 154 002 29</t>
  </si>
  <si>
    <t>matinsvalue</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</si>
  <si>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</si>
  <si>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</si>
  <si>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</si>
  <si>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matinsoid</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</si>
  <si>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</si>
  <si>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</si>
  <si>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strictinstraits</t>
  </si>
  <si>
    <t>strictINStraits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</si>
  <si>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</si>
  <si>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</si>
  <si>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</si>
  <si>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</si>
  <si>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</si>
  <si>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firstfirstname</t>
  </si>
  <si>
    <t>Liste des prénoms de naissance</t>
  </si>
  <si>
    <t>Ensemble des prénoms de naissance (renvoyés par INSi)</t>
  </si>
  <si>
    <t>firstnameslist</t>
  </si>
  <si>
    <t>Date de naissance</t>
  </si>
  <si>
    <t>birthDate</t>
  </si>
  <si>
    <t xml:space="preserve">Sexe </t>
  </si>
  <si>
    <t>sex</t>
  </si>
  <si>
    <t>ENUM: U, F, M, O</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</si>
  <si>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</si>
  <si>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</si>
  <si>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</si>
  <si>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code insee</t>
  </si>
  <si>
    <t>Traits non stricts de l'identité</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</si>
  <si>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</si>
  <si>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</si>
  <si>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</si>
  <si>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</si>
  <si>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</si>
  <si>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</si>
  <si>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</si>
  <si>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</si>
  <si>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</si>
  <si>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</si>
  <si>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</si>
  <si>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</si>
  <si>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</si>
  <si>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Type et valeur des URI utilisées par le patient concerné</t>
  </si>
  <si>
    <t>tel:0606060606</t>
  </si>
  <si>
    <t>patientcontact</t>
  </si>
  <si>
    <t>REGEX: tel:([#\+\*]|37000|00+)?[0-9]{2,15}</t>
  </si>
  <si>
    <t>Adresse patient</t>
  </si>
  <si>
    <t>Voir pour ajouter l'adresse postale du patient uniquement : pas besoin du niveau de détail de l'adresse d'intervention qui est un objet différent</t>
  </si>
  <si>
    <t>????</t>
  </si>
  <si>
    <r>
      <t xml:space="preserve"># Voir </t>
    </r>
    <r>
      <rPr>
        <i/>
        <sz val="11"/>
        <color rgb="FF000000"/>
        <rFont val="Calibri"/>
        <family val="2"/>
        <scheme val="minor"/>
      </rPr>
      <t>detailedAdress</t>
    </r>
  </si>
  <si>
    <r>
      <t># Voir</t>
    </r>
    <r>
      <rPr>
        <i/>
        <sz val="11"/>
        <color rgb="FF000000"/>
        <rFont val="Calibri"/>
        <family val="2"/>
        <scheme val="minor"/>
      </rPr>
      <t xml:space="preserve"> city</t>
    </r>
  </si>
  <si>
    <t xml:space="preserve">Médecin traitant </t>
  </si>
  <si>
    <t>personalGP</t>
  </si>
  <si>
    <t>personal GP</t>
  </si>
  <si>
    <t>Nom du médecin traitant du patient si connu</t>
  </si>
  <si>
    <t>gpname</t>
  </si>
  <si>
    <t>Prénom du médecin traitant du patient si connu</t>
  </si>
  <si>
    <t>gpfirstname</t>
  </si>
  <si>
    <t>Numéro RPPS du médecin traitant ?</t>
  </si>
  <si>
    <t>gpID</t>
  </si>
  <si>
    <t>RPPS</t>
  </si>
  <si>
    <t>Numéro de téléphone</t>
  </si>
  <si>
    <t>N° de téléphone du médecin traitant du patient</t>
  </si>
  <si>
    <t>pgphone</t>
  </si>
  <si>
    <t>Age</t>
  </si>
  <si>
    <t>Age du patient</t>
  </si>
  <si>
    <t>6Y</t>
  </si>
  <si>
    <t>age</t>
  </si>
  <si>
    <t xml:space="preserve">REGEX: </t>
  </si>
  <si>
    <t>Décrit le motif de recours médico-secouriste spécifique au patient concerné (MR). Référentiel : nomenclature CISU.</t>
  </si>
  <si>
    <t>Informations complémentaires</t>
  </si>
  <si>
    <t>Informations patient</t>
  </si>
  <si>
    <t>patinfo</t>
  </si>
  <si>
    <t>medicalfile</t>
  </si>
  <si>
    <t>pour la partie patient, vérifier que tous les champs du RPIS sont bien pris en compte &gt; ajouter ce qui manque ; utiliser les mêmes nomenclatures</t>
  </si>
  <si>
    <t>Poids</t>
  </si>
  <si>
    <t>Poids en kilogrammes</t>
  </si>
  <si>
    <t>weight</t>
  </si>
  <si>
    <t>Taille</t>
  </si>
  <si>
    <t>Taille en centimètres</t>
  </si>
  <si>
    <t>Régulation médicale</t>
  </si>
  <si>
    <t xml:space="preserve">Faut-il créer un type de message à part pour gérer le transfert du dossier médical ? </t>
  </si>
  <si>
    <t># Voir patientcaseID</t>
  </si>
  <si>
    <t>ID du patient concerné, lorsque le patient existe et est identifié</t>
  </si>
  <si>
    <t>Notes de régulation</t>
  </si>
  <si>
    <t>Professionnel de santé qui réalise l'interrogatoire</t>
  </si>
  <si>
    <t>Antécédents</t>
  </si>
  <si>
    <t xml:space="preserve">Antécédents médicaux </t>
  </si>
  <si>
    <t>medicalhistory</t>
  </si>
  <si>
    <t>Complément antecédents</t>
  </si>
  <si>
    <t>Texte libre a utiliser au besoin si nomenclature non implémentée,et/ou précisions à apporter</t>
  </si>
  <si>
    <t>Traitements</t>
  </si>
  <si>
    <t>Traitements pris par le patient</t>
  </si>
  <si>
    <t>treatments</t>
  </si>
  <si>
    <t>Compléments traitements</t>
  </si>
  <si>
    <t>Allergies</t>
  </si>
  <si>
    <t>Texte libre pour décrire les allergies du patient</t>
  </si>
  <si>
    <t>Autres Commentaires</t>
  </si>
  <si>
    <t>Champ libre pour compléter les informations du dossier médical (notes médicales)</t>
  </si>
  <si>
    <t>Décisions</t>
  </si>
  <si>
    <t>patPathway</t>
  </si>
  <si>
    <t>patientPathway</t>
  </si>
  <si>
    <t>Type de décision</t>
  </si>
  <si>
    <t>conseil médical  / décision d’intervention / décision d’orientation et de transport / Pas de décision supplémentaire</t>
  </si>
  <si>
    <t>decisiontype</t>
  </si>
  <si>
    <t>nomemclature guide de regul</t>
  </si>
  <si>
    <t>Orientation</t>
  </si>
  <si>
    <t>Décision(s) d'orientation prise par le médecin régulateur</t>
  </si>
  <si>
    <t>orientation</t>
  </si>
  <si>
    <t xml:space="preserve">Voir pour  liaison avec les moyens mobilisés =  ID de la ressource ? </t>
  </si>
  <si>
    <t>Vecteur de transport</t>
  </si>
  <si>
    <t>rtypeTransport</t>
  </si>
  <si>
    <t>Voir pour liaison avec les moyens mobilisés ?</t>
  </si>
  <si>
    <t>Niveau de médicalisation</t>
  </si>
  <si>
    <t>Type d’équipe (médical, paramédicale, non médicale, standard, incomplete, ...)</t>
  </si>
  <si>
    <t>Médical, paramédical, secouriste</t>
  </si>
  <si>
    <t>R[X]</t>
  </si>
  <si>
    <t>Destination</t>
  </si>
  <si>
    <t>patdestination</t>
  </si>
  <si>
    <t>Voir pour  liaison avec les moyens mobilisés ?</t>
  </si>
  <si>
    <t>numero FINESS de l'EG</t>
  </si>
  <si>
    <t>Etablissement</t>
  </si>
  <si>
    <t>facility</t>
  </si>
  <si>
    <t>service</t>
  </si>
  <si>
    <t>Autre</t>
  </si>
  <si>
    <t>other</t>
  </si>
  <si>
    <t>Niveau de soin</t>
  </si>
  <si>
    <t>R1/R2/R3/R4</t>
  </si>
  <si>
    <t>carelevel</t>
  </si>
  <si>
    <t>ENUM: R1, R2, R3, R4</t>
  </si>
  <si>
    <t>A retravailler</t>
  </si>
  <si>
    <t>Hypothèses de régulation médicale</t>
  </si>
  <si>
    <t>hypothesis</t>
  </si>
  <si>
    <t>Hypothèse de régulation médicale principale</t>
  </si>
  <si>
    <t>Hypothèses de régulation médicale secondaires</t>
  </si>
  <si>
    <t>Diagnostic de l'effecteur</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</si>
  <si>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</si>
  <si>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</si>
  <si>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</si>
  <si>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</si>
  <si>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</si>
  <si>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</si>
  <si>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</si>
  <si>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</si>
  <si>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</si>
  <si>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</si>
  <si>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</si>
  <si>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</si>
  <si>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</si>
  <si>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</si>
  <si>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</si>
  <si>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</si>
  <si>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</si>
  <si>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</si>
  <si>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value</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</si>
  <si>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</si>
  <si>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</si>
  <si>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</si>
  <si>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</si>
  <si>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</si>
  <si>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</si>
  <si>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</si>
  <si>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</si>
  <si>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</si>
  <si>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</si>
  <si>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</si>
  <si>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</si>
  <si>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</si>
  <si>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</si>
  <si>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</si>
  <si>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</si>
  <si>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</si>
  <si>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</si>
  <si>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</si>
  <si>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</si>
  <si>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</si>
  <si>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</si>
  <si>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</si>
  <si>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</si>
  <si>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</si>
  <si>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</si>
  <si>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</si>
  <si>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</si>
  <si>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</si>
  <si>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</si>
  <si>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</si>
  <si>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</si>
  <si>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</si>
  <si>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</si>
  <si>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</si>
  <si>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</si>
  <si>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</si>
  <si>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</si>
  <si>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</si>
  <si>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</si>
  <si>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</si>
  <si>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</si>
  <si>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</si>
  <si>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</si>
  <si>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</si>
  <si>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</si>
  <si>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</si>
  <si>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</si>
  <si>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</si>
  <si>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</si>
  <si>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</si>
  <si>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</si>
  <si>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</si>
  <si>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</si>
  <si>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</si>
  <si>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</si>
  <si>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</si>
  <si>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</si>
  <si>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</si>
  <si>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</si>
  <si>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</si>
  <si>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</si>
  <si>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</si>
  <si>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</si>
  <si>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</si>
  <si>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</si>
  <si>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</si>
  <si>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</si>
  <si>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</si>
  <si>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</si>
  <si>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</si>
  <si>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</si>
  <si>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</si>
  <si>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</si>
  <si>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</si>
  <si>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</si>
  <si>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</si>
  <si>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</si>
  <si>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</si>
  <si>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</si>
  <si>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</si>
  <si>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</si>
  <si>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</si>
  <si>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</si>
  <si>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</si>
  <si>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</si>
  <si>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</si>
  <si>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</si>
  <si>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</si>
  <si>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</si>
  <si>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</si>
  <si>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</si>
  <si>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</si>
  <si>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</si>
  <si>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</si>
  <si>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</si>
  <si>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</si>
  <si>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</si>
  <si>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</si>
  <si>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</si>
  <si>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</si>
  <si>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</si>
  <si>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</si>
  <si>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</si>
  <si>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</si>
  <si>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</si>
  <si>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</si>
  <si>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</si>
  <si>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</si>
  <si>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</si>
  <si>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</si>
  <si>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</si>
  <si>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</si>
  <si>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</si>
  <si>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</si>
  <si>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</si>
  <si>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</si>
  <si>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</si>
  <si>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</si>
  <si>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</si>
  <si>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</si>
  <si>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</si>
  <si>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</si>
  <si>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</si>
  <si>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</si>
  <si>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</si>
  <si>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</si>
  <si>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</si>
  <si>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</si>
  <si>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</si>
  <si>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</si>
  <si>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</si>
  <si>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</si>
  <si>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</si>
  <si>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</si>
  <si>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</si>
  <si>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</si>
  <si>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</si>
  <si>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</si>
  <si>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</si>
  <si>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</si>
  <si>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</si>
  <si>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</si>
  <si>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</si>
  <si>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</si>
  <si>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</si>
  <si>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</si>
  <si>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</si>
  <si>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</si>
  <si>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</si>
  <si>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</si>
  <si>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</si>
  <si>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</si>
  <si>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</si>
  <si>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</si>
  <si>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</si>
  <si>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</si>
  <si>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</si>
  <si>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</si>
  <si>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</si>
  <si>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</si>
  <si>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</si>
  <si>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</si>
  <si>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</si>
  <si>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</si>
  <si>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</si>
  <si>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</si>
  <si>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</si>
  <si>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</si>
  <si>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</si>
  <si>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</si>
  <si>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</si>
  <si>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</si>
  <si>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</si>
  <si>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</si>
  <si>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</si>
  <si>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</si>
  <si>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</si>
  <si>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</si>
  <si>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</si>
  <si>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</si>
  <si>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</si>
  <si>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</si>
  <si>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</si>
  <si>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</si>
  <si>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</si>
  <si>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</si>
  <si>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</si>
  <si>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</si>
  <si>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</si>
  <si>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</si>
  <si>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</si>
  <si>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</si>
  <si>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</si>
  <si>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</si>
  <si>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</si>
  <si>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</si>
  <si>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</si>
  <si>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</si>
  <si>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</si>
  <si>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</si>
  <si>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</si>
  <si>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</si>
  <si>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</si>
  <si>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</si>
  <si>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</si>
  <si>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</si>
  <si>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</si>
  <si>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</si>
  <si>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</si>
  <si>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</si>
  <si>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</si>
  <si>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</si>
  <si>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</si>
  <si>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</si>
  <si>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</si>
  <si>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</si>
  <si>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</si>
  <si>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</si>
  <si>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</si>
  <si>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</si>
  <si>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</si>
  <si>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</si>
  <si>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</si>
  <si>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</si>
  <si>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</si>
  <si>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</si>
  <si>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</si>
  <si>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</si>
  <si>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</si>
  <si>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</si>
  <si>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</si>
  <si>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</si>
  <si>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</si>
  <si>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</si>
  <si>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</si>
  <si>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</si>
  <si>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</si>
  <si>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</si>
  <si>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</si>
  <si>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</si>
  <si>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</si>
  <si>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</si>
  <si>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</si>
  <si>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</si>
  <si>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</si>
  <si>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</si>
  <si>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</si>
  <si>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</si>
  <si>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</si>
  <si>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</si>
  <si>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</si>
  <si>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</si>
  <si>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</si>
  <si>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</si>
  <si>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</si>
  <si>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</si>
  <si>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</si>
  <si>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</si>
  <si>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</si>
  <si>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</si>
  <si>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</si>
  <si>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</si>
  <si>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</si>
  <si>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</si>
  <si>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</si>
  <si>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</si>
  <si>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</si>
  <si>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</si>
  <si>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</si>
  <si>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</si>
  <si>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</si>
  <si>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</si>
  <si>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</si>
  <si>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</si>
  <si>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</si>
  <si>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</si>
  <si>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</si>
  <si>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</si>
  <si>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</si>
  <si>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</si>
  <si>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</si>
  <si>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</si>
  <si>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</si>
  <si>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</si>
  <si>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</si>
  <si>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</si>
  <si>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</si>
  <si>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</si>
  <si>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</si>
  <si>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</si>
  <si>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</si>
  <si>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</si>
  <si>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</si>
  <si>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</si>
  <si>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</si>
  <si>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Adresse</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</si>
  <si>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</si>
  <si>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</si>
  <si>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</si>
  <si>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</si>
  <si>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</si>
  <si>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</si>
  <si>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</si>
  <si>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</si>
  <si>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</si>
  <si>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</si>
  <si>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</si>
  <si>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</si>
  <si>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</si>
  <si>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</si>
  <si>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</si>
  <si>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</si>
  <si>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</si>
  <si>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</si>
  <si>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</si>
  <si>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</si>
  <si>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</si>
  <si>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</si>
  <si>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</si>
  <si>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</si>
  <si>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</si>
  <si>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</si>
  <si>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</si>
  <si>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</si>
  <si>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</si>
  <si>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</si>
  <si>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</si>
  <si>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</si>
  <si>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</si>
  <si>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</si>
  <si>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</si>
  <si>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</si>
  <si>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</si>
  <si>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</si>
  <si>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</si>
  <si>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</si>
  <si>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</si>
  <si>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</si>
  <si>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</si>
  <si>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</si>
  <si>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</si>
  <si>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</si>
  <si>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</si>
  <si>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</si>
  <si>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(voire RESSOURCE.ID)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</si>
  <si>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</si>
  <si>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</si>
  <si>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</si>
  <si>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</si>
  <si>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</si>
  <si>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</si>
  <si>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</si>
  <si>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</si>
  <si>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</si>
  <si>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</si>
  <si>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</si>
  <si>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</si>
  <si>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</si>
  <si>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</si>
  <si>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</si>
  <si>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</si>
  <si>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</si>
  <si>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</si>
  <si>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</si>
  <si>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</si>
  <si>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</si>
  <si>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</si>
  <si>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</si>
  <si>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</si>
  <si>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</si>
  <si>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</si>
  <si>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</si>
  <si>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</si>
  <si>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</si>
  <si>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</si>
  <si>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</si>
  <si>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</si>
  <si>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</si>
  <si>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</si>
  <si>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</si>
  <si>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</si>
  <si>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</si>
  <si>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</si>
  <si>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</si>
  <si>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</si>
  <si>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</si>
  <si>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</si>
  <si>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</si>
  <si>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</si>
  <si>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</si>
  <si>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</si>
  <si>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</si>
  <si>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</si>
  <si>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</si>
  <si>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</si>
  <si>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</si>
  <si>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</si>
  <si>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</si>
  <si>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</si>
  <si>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</si>
  <si>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</si>
  <si>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</si>
  <si>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</si>
  <si>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</si>
  <si>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</si>
  <si>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</si>
  <si>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</si>
  <si>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</si>
  <si>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</si>
  <si>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</si>
  <si>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</si>
  <si>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</si>
  <si>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</si>
  <si>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</si>
  <si>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</si>
  <si>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</si>
  <si>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</si>
  <si>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</si>
  <si>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</si>
  <si>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</si>
  <si>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</si>
  <si>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</si>
  <si>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</si>
  <si>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</si>
  <si>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</si>
  <si>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</si>
  <si>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</si>
  <si>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</si>
  <si>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</si>
  <si>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</si>
  <si>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</si>
  <si>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</si>
  <si>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</si>
  <si>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</si>
  <si>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</si>
  <si>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</si>
  <si>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</si>
  <si>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</si>
  <si>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</si>
  <si>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</si>
  <si>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</si>
  <si>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</si>
  <si>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</si>
  <si>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</si>
  <si>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</si>
  <si>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</si>
  <si>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</si>
  <si>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</si>
  <si>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</si>
  <si>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</si>
  <si>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</si>
  <si>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</si>
  <si>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</si>
  <si>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</si>
  <si>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</si>
  <si>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</si>
  <si>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</si>
  <si>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</si>
  <si>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</si>
  <si>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</si>
  <si>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</si>
  <si>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</si>
  <si>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</si>
  <si>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</si>
  <si>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</si>
  <si>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</si>
  <si>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Priorité de régulation médicale</t>
  </si>
  <si>
    <t>Décrit la priorité de régulation médicale du dossier.</t>
  </si>
  <si>
    <t>ENUM: P0, P1, P2, P3</t>
  </si>
  <si>
    <t>P0, P1, P2, P3</t>
  </si>
  <si>
    <t>Quelle est la nomenclature exacte à appliquer ici ? Est-ce une nomenclature SI-SAMU ?</t>
  </si>
  <si>
    <t>Adresse medecin</t>
  </si>
  <si>
    <t>Contact médecin</t>
  </si>
  <si>
    <t>Observations médicales du professionnel de santé qui réalise l'interrogatoire</t>
  </si>
  <si>
    <t>CIM11?</t>
  </si>
  <si>
    <t>Age du patient (Norme ISO_8601)</t>
  </si>
  <si>
    <t xml:space="preserve">Latitude du point clé de la localisation </t>
  </si>
  <si>
    <t xml:space="preserve">Altitude du point clé de la localisation, en mètre, ignoré côté NexSIS. </t>
  </si>
  <si>
    <t>Ville</t>
  </si>
  <si>
    <t>medicalAnalysis</t>
  </si>
  <si>
    <t>medicalPriority</t>
  </si>
  <si>
    <t>mainDiagnosis</t>
  </si>
  <si>
    <t>otherDiagnosis</t>
  </si>
  <si>
    <t>resourceDiagnosis</t>
  </si>
  <si>
    <t>patientContact</t>
  </si>
  <si>
    <t>GPContact</t>
  </si>
  <si>
    <t># voir callerContact (type contact)</t>
  </si>
  <si>
    <t>patientwhatsHappen</t>
  </si>
  <si>
    <r>
      <t xml:space="preserve"># Voir </t>
    </r>
    <r>
      <rPr>
        <i/>
        <sz val="11"/>
        <rFont val="Calibri"/>
        <family val="2"/>
        <scheme val="minor"/>
      </rPr>
      <t>detailedAdress</t>
    </r>
  </si>
  <si>
    <r>
      <t># Voir</t>
    </r>
    <r>
      <rPr>
        <i/>
        <sz val="11"/>
        <rFont val="Calibri"/>
        <family val="2"/>
        <scheme val="minor"/>
      </rPr>
      <t xml:space="preserve"> city</t>
    </r>
  </si>
  <si>
    <r>
      <t xml:space="preserve"># voir </t>
    </r>
    <r>
      <rPr>
        <i/>
        <sz val="11"/>
        <rFont val="Calibri"/>
        <family val="2"/>
        <scheme val="minor"/>
      </rPr>
      <t xml:space="preserve">callerContact </t>
    </r>
    <r>
      <rPr>
        <sz val="11"/>
        <rFont val="Calibri"/>
        <family val="2"/>
        <scheme val="minor"/>
      </rPr>
      <t>(type contact)</t>
    </r>
  </si>
  <si>
    <r>
      <t xml:space="preserve"># voir </t>
    </r>
    <r>
      <rPr>
        <i/>
        <sz val="11"/>
        <rFont val="Calibri"/>
        <family val="2"/>
        <scheme val="minor"/>
      </rPr>
      <t>callerContact</t>
    </r>
    <r>
      <rPr>
        <sz val="11"/>
        <rFont val="Calibri"/>
        <family val="2"/>
        <scheme val="minor"/>
      </rPr>
      <t xml:space="preserve"> (type contact)</t>
    </r>
  </si>
  <si>
    <t>GPAddress</t>
  </si>
  <si>
    <r>
      <t># voir</t>
    </r>
    <r>
      <rPr>
        <i/>
        <sz val="11"/>
        <rFont val="Calibri"/>
        <family val="2"/>
        <scheme val="minor"/>
      </rPr>
      <t xml:space="preserve"> patientAddress</t>
    </r>
    <r>
      <rPr>
        <sz val="11"/>
        <rFont val="Calibri"/>
        <family val="2"/>
        <scheme val="minor"/>
      </rPr>
      <t xml:space="preserve"> (type personalAddress)</t>
    </r>
  </si>
  <si>
    <t>patientAddress</t>
  </si>
  <si>
    <t>detailedAddress</t>
  </si>
  <si>
    <t>personalAddress</t>
  </si>
  <si>
    <t>patientID</t>
  </si>
  <si>
    <t>Date de naissance du patient</t>
  </si>
  <si>
    <t>Sexe du patient</t>
  </si>
  <si>
    <t>Numéro RPPS du médecin traitant</t>
  </si>
  <si>
    <t>Données spécifiques à la régulation médicale</t>
  </si>
  <si>
    <t>Notes médicales</t>
  </si>
  <si>
    <t>Mesures prises par le Samu-Centre 15 en réponse à la demande exprimée en fonction de l’événement et de la situation du ou des patients</t>
  </si>
  <si>
    <t>Type de décision prise</t>
  </si>
  <si>
    <t>ENUM : Conseil médical, Décision d’intervention, Décision d’orientation et de transport, Pas de décision supplémentaire</t>
  </si>
  <si>
    <t>teamMedicalLevel</t>
  </si>
  <si>
    <t>Type de transport engagé pour la prise en charge du patient</t>
  </si>
  <si>
    <t xml:space="preserve">SMUR </t>
  </si>
  <si>
    <r>
      <t xml:space="preserve"># Voir </t>
    </r>
    <r>
      <rPr>
        <i/>
        <sz val="11"/>
        <rFont val="Calibri"/>
        <family val="2"/>
        <scheme val="minor"/>
      </rPr>
      <t>operators</t>
    </r>
  </si>
  <si>
    <t>patientFile</t>
  </si>
  <si>
    <t>patIDvalue</t>
  </si>
  <si>
    <t>patIDstatus</t>
  </si>
  <si>
    <t>patIDattribute</t>
  </si>
  <si>
    <t>matINSvalue</t>
  </si>
  <si>
    <t>matINSoid</t>
  </si>
  <si>
    <t>GPname</t>
  </si>
  <si>
    <t>GPfirstname</t>
  </si>
  <si>
    <t>GPID</t>
  </si>
  <si>
    <t>Hypothese diagnostique principale émise par le médecin régulateur du CRAA</t>
  </si>
  <si>
    <t>Hypotheses diagnostiques secondaires émises par le médecin régulateur du CRAA</t>
  </si>
  <si>
    <t>Diagnostic posé par le médecin effecteur qui se trouve sur les lieux de l'affaire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</si>
</sst>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9">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trike/>
      <sz val="11"/>
      <color rgb="FF808080"/>
      <name val="Calibri"/>
      <family val="2"/>
      <scheme val="minor"/>
    </font>
    <font>
      <b/>
      <strike/>
      <sz val="11"/>
      <color rgb="FF808080"/>
      <name val="Calibri"/>
      <family val="2"/>
      <scheme val="minor"/>
    </font>
    <font>
      <strike/>
      <sz val="11"/>
      <color rgb="FF000000"/>
      <name val="Calibri"/>
      <family val="2"/>
      <scheme val="minor"/>
    </font>
    <font>
      <strike/>
      <sz val="11"/>
      <color theme="1"/>
      <name val="Calibri"/>
      <family val="2"/>
      <scheme val="minor"/>
    </font>
    <font>
      <strike/>
      <sz val="11"/>
      <color rgb="FFFF0000"/>
      <name val="Calibri"/>
      <family val="2"/>
      <scheme val="minor"/>
    </font>
    <font>
      <strike/>
      <sz val="11"/>
      <name val="Calibri"/>
      <family val="2"/>
      <scheme val="minor"/>
    </font>
    <font>
      <sz val="10"/>
      <color rgb="FF000000"/>
      <name val="Tahoma"/>
      <family val="2"/>
    </font>
    <font>
      <b/>
      <sz val="10"/>
      <color rgb="FF000000"/>
      <name val="Tahoma"/>
      <family val="2"/>
    </font>
    <font>
      <b/>
      <i/>
      <sz val="11"/>
      <color rgb="FFFFFFFF"/>
      <name val="Calibri"/>
      <family val="2"/>
    </font>
  </fonts>
  <fills count="48">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6" fillId="2" borderId="0" applyBorder="0" applyProtection="0"/>
    <xf numFmtId="0" fontId="46" fillId="2" borderId="0" applyBorder="0" applyProtection="0"/>
    <xf numFmtId="0" fontId="6" fillId="2" borderId="0" applyBorder="0" applyProtection="0"/>
    <xf numFmtId="0" fontId="46" fillId="2" borderId="0" applyBorder="0" applyProtection="0"/>
    <xf numFmtId="0" fontId="6" fillId="2" borderId="0" applyBorder="0" applyProtection="0"/>
    <xf numFmtId="0" fontId="8" fillId="0" borderId="0" applyBorder="0" applyProtection="0"/>
    <xf numFmtId="0" fontId="9" fillId="0" borderId="0" applyBorder="0" applyProtection="0"/>
    <xf numFmtId="164" fontId="10" fillId="0" borderId="0" applyBorder="0" applyProtection="0"/>
    <xf numFmtId="0" fontId="46" fillId="2" borderId="0" applyBorder="0" applyProtection="0"/>
    <xf numFmtId="0" fontId="46" fillId="2" borderId="0" applyBorder="0" applyProtection="0"/>
    <xf numFmtId="0" fontId="46" fillId="2" borderId="0" applyBorder="0" applyProtection="0"/>
    <xf numFmtId="0" fontId="6" fillId="2" borderId="0" applyBorder="0" applyProtection="0"/>
    <xf numFmtId="0" fontId="7" fillId="0" borderId="0" applyBorder="0" applyProtection="0"/>
  </cellStyleXfs>
  <cellXfs count="453">
    <xf numFmtId="0" fontId="0" fillId="0" borderId="0" xfId="0"/>
    <xf numFmtId="0" fontId="12" fillId="0" borderId="0" xfId="0" applyFont="1" applyAlignment="1">
      <alignment wrapText="1"/>
    </xf>
    <xf numFmtId="0" fontId="12" fillId="0" borderId="0" xfId="0" applyFont="1"/>
    <xf numFmtId="0" fontId="11" fillId="0" borderId="0" xfId="0" applyFont="1"/>
    <xf numFmtId="0" fontId="9" fillId="0" borderId="0" xfId="0" applyFont="1" applyAlignment="1">
      <alignment vertical="center"/>
    </xf>
    <xf numFmtId="0" fontId="11" fillId="0" borderId="0" xfId="0" applyFont="1" applyAlignment="1">
      <alignment wrapText="1"/>
    </xf>
    <xf numFmtId="0" fontId="16" fillId="0" borderId="0" xfId="0" applyFont="1" applyAlignment="1">
      <alignment wrapText="1"/>
    </xf>
    <xf numFmtId="0" fontId="11" fillId="0" borderId="0" xfId="0" applyFont="1" applyAlignment="1">
      <alignment horizontal="center"/>
    </xf>
    <xf numFmtId="0" fontId="12" fillId="5" borderId="1" xfId="0" applyFont="1" applyFill="1" applyBorder="1" applyAlignment="1">
      <alignment vertical="center"/>
    </xf>
    <xf numFmtId="0" fontId="13"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7" fillId="5" borderId="1" xfId="0" applyFont="1" applyFill="1" applyBorder="1" applyAlignment="1">
      <alignment vertical="center"/>
    </xf>
    <xf numFmtId="0" fontId="14" fillId="5" borderId="0" xfId="0" applyFont="1" applyFill="1" applyAlignment="1">
      <alignment vertical="center" wrapText="1"/>
    </xf>
    <xf numFmtId="0" fontId="11" fillId="5" borderId="0" xfId="0" applyFont="1" applyFill="1" applyAlignment="1">
      <alignment horizontal="center" vertical="center"/>
    </xf>
    <xf numFmtId="0" fontId="11" fillId="5" borderId="0" xfId="0" applyFont="1" applyFill="1" applyAlignment="1">
      <alignment vertical="center"/>
    </xf>
    <xf numFmtId="0" fontId="12" fillId="0" borderId="1" xfId="0" applyFont="1" applyBorder="1" applyAlignment="1">
      <alignment vertical="center"/>
    </xf>
    <xf numFmtId="0" fontId="18" fillId="0" borderId="1" xfId="0" applyFont="1" applyBorder="1" applyAlignment="1">
      <alignment horizontal="left" vertical="center"/>
    </xf>
    <xf numFmtId="0" fontId="19" fillId="4" borderId="1" xfId="0" applyFont="1" applyFill="1" applyBorder="1" applyAlignment="1">
      <alignment vertical="center"/>
    </xf>
    <xf numFmtId="0" fontId="18" fillId="4" borderId="1" xfId="0" applyFont="1" applyFill="1" applyBorder="1" applyAlignment="1">
      <alignment vertical="center"/>
    </xf>
    <xf numFmtId="0" fontId="9" fillId="4" borderId="1" xfId="0" applyFont="1" applyFill="1" applyBorder="1" applyAlignment="1">
      <alignment horizontal="left" vertical="center"/>
    </xf>
    <xf numFmtId="0" fontId="17" fillId="4" borderId="1" xfId="0" applyFont="1" applyFill="1" applyBorder="1" applyAlignment="1">
      <alignment vertical="center"/>
    </xf>
    <xf numFmtId="0" fontId="14" fillId="0" borderId="1" xfId="0" applyFont="1" applyBorder="1" applyAlignment="1">
      <alignment vertical="center"/>
    </xf>
    <xf numFmtId="0" fontId="0" fillId="0" borderId="1" xfId="0" applyBorder="1"/>
    <xf numFmtId="0" fontId="20" fillId="0" borderId="1" xfId="0" applyFont="1" applyBorder="1" applyAlignment="1">
      <alignment horizontal="center" vertical="center" wrapText="1"/>
    </xf>
    <xf numFmtId="0" fontId="21" fillId="0" borderId="1" xfId="0" applyFont="1" applyBorder="1" applyAlignment="1">
      <alignment vertical="center" wrapText="1"/>
    </xf>
    <xf numFmtId="0" fontId="14" fillId="0" borderId="0" xfId="0" applyFont="1" applyAlignment="1">
      <alignment vertical="center" wrapText="1"/>
    </xf>
    <xf numFmtId="0" fontId="11" fillId="0" borderId="0" xfId="0" applyFont="1" applyAlignment="1">
      <alignment horizontal="center" vertical="center"/>
    </xf>
    <xf numFmtId="0" fontId="11" fillId="0" borderId="0" xfId="0" applyFont="1" applyAlignment="1">
      <alignment vertical="center"/>
    </xf>
    <xf numFmtId="0" fontId="12" fillId="5" borderId="1" xfId="0" applyFont="1" applyFill="1" applyBorder="1"/>
    <xf numFmtId="0" fontId="14" fillId="5" borderId="1" xfId="0" applyFont="1" applyFill="1" applyBorder="1"/>
    <xf numFmtId="0" fontId="14" fillId="5" borderId="1" xfId="0" applyFont="1" applyFill="1" applyBorder="1" applyAlignment="1">
      <alignment wrapText="1"/>
    </xf>
    <xf numFmtId="0" fontId="14" fillId="5" borderId="0" xfId="0" applyFont="1" applyFill="1" applyAlignment="1">
      <alignment wrapText="1"/>
    </xf>
    <xf numFmtId="0" fontId="14" fillId="6" borderId="0" xfId="0" applyFont="1" applyFill="1" applyAlignment="1">
      <alignment horizontal="center" vertical="center" wrapText="1"/>
    </xf>
    <xf numFmtId="0" fontId="11" fillId="5" borderId="0" xfId="0" applyFont="1" applyFill="1"/>
    <xf numFmtId="0" fontId="12" fillId="0" borderId="1" xfId="0" applyFont="1" applyBorder="1"/>
    <xf numFmtId="0" fontId="11" fillId="0" borderId="1" xfId="0" applyFont="1" applyBorder="1"/>
    <xf numFmtId="0" fontId="9" fillId="7" borderId="1" xfId="0" applyFont="1" applyFill="1" applyBorder="1" applyAlignment="1">
      <alignment vertical="center"/>
    </xf>
    <xf numFmtId="0" fontId="14" fillId="0" borderId="0" xfId="0" applyFont="1"/>
    <xf numFmtId="0" fontId="14" fillId="0" borderId="0" xfId="0" applyFont="1" applyAlignment="1">
      <alignment wrapText="1"/>
    </xf>
    <xf numFmtId="0" fontId="22" fillId="0" borderId="0" xfId="0" applyFont="1" applyAlignment="1">
      <alignment horizontal="center" vertical="center" wrapText="1"/>
    </xf>
    <xf numFmtId="0" fontId="14" fillId="0" borderId="0" xfId="0" applyFont="1" applyAlignment="1">
      <alignment horizontal="center" vertical="center" wrapText="1"/>
    </xf>
    <xf numFmtId="0" fontId="12" fillId="0" borderId="2" xfId="0" applyFont="1" applyBorder="1"/>
    <xf numFmtId="0" fontId="9" fillId="7" borderId="1" xfId="0" applyFont="1" applyFill="1" applyBorder="1" applyAlignment="1">
      <alignment vertical="center" wrapText="1"/>
    </xf>
    <xf numFmtId="0" fontId="22" fillId="8" borderId="2" xfId="0" applyFont="1" applyFill="1" applyBorder="1" applyAlignment="1">
      <alignment horizontal="center" vertical="center" wrapText="1"/>
    </xf>
    <xf numFmtId="49" fontId="11" fillId="0" borderId="1" xfId="0" applyNumberFormat="1" applyFont="1" applyBorder="1"/>
    <xf numFmtId="0" fontId="17" fillId="0" borderId="1" xfId="0" applyFont="1" applyBorder="1" applyAlignment="1">
      <alignment vertical="center"/>
    </xf>
    <xf numFmtId="0" fontId="11" fillId="4" borderId="1" xfId="0" applyFont="1" applyFill="1" applyBorder="1"/>
    <xf numFmtId="0" fontId="11" fillId="4" borderId="1" xfId="0" applyFont="1" applyFill="1" applyBorder="1" applyAlignment="1">
      <alignment wrapText="1"/>
    </xf>
    <xf numFmtId="0" fontId="16" fillId="4" borderId="1" xfId="0" applyFont="1" applyFill="1" applyBorder="1" applyAlignment="1">
      <alignment wrapText="1"/>
    </xf>
    <xf numFmtId="0" fontId="9" fillId="0" borderId="1" xfId="0" applyFont="1" applyBorder="1" applyAlignment="1">
      <alignment vertical="center"/>
    </xf>
    <xf numFmtId="0" fontId="9" fillId="9" borderId="1" xfId="0" applyFont="1" applyFill="1" applyBorder="1" applyAlignment="1">
      <alignment vertical="center"/>
    </xf>
    <xf numFmtId="0" fontId="12" fillId="0" borderId="1" xfId="0" applyFont="1" applyBorder="1" applyAlignment="1">
      <alignment wrapText="1"/>
    </xf>
    <xf numFmtId="0" fontId="11" fillId="0" borderId="1" xfId="0" applyFont="1" applyBorder="1" applyAlignment="1">
      <alignment wrapText="1"/>
    </xf>
    <xf numFmtId="49" fontId="11" fillId="0" borderId="1" xfId="0" applyNumberFormat="1" applyFont="1" applyBorder="1" applyAlignment="1">
      <alignment wrapText="1"/>
    </xf>
    <xf numFmtId="0" fontId="9" fillId="9" borderId="1" xfId="0" applyFont="1" applyFill="1" applyBorder="1" applyAlignment="1">
      <alignment vertical="center" wrapText="1"/>
    </xf>
    <xf numFmtId="0" fontId="11" fillId="0" borderId="0" xfId="0" applyFont="1" applyAlignment="1">
      <alignment horizontal="center" wrapText="1"/>
    </xf>
    <xf numFmtId="0" fontId="0" fillId="0" borderId="0" xfId="0" applyAlignment="1">
      <alignment wrapText="1"/>
    </xf>
    <xf numFmtId="0" fontId="24" fillId="0" borderId="0" xfId="0" applyFont="1" applyAlignment="1">
      <alignment wrapText="1"/>
    </xf>
    <xf numFmtId="0" fontId="9" fillId="4" borderId="1" xfId="0" applyFont="1" applyFill="1" applyBorder="1" applyAlignment="1">
      <alignment vertical="center"/>
    </xf>
    <xf numFmtId="0" fontId="9" fillId="7" borderId="0" xfId="0" applyFont="1" applyFill="1" applyAlignment="1">
      <alignment vertical="center" wrapText="1"/>
    </xf>
    <xf numFmtId="0" fontId="25" fillId="0" borderId="0" xfId="0" applyFont="1"/>
    <xf numFmtId="49" fontId="11" fillId="0" borderId="0" xfId="0" applyNumberFormat="1" applyFont="1"/>
    <xf numFmtId="0" fontId="9" fillId="0" borderId="1" xfId="0" applyFont="1" applyBorder="1" applyAlignment="1">
      <alignment vertical="center" wrapText="1"/>
    </xf>
    <xf numFmtId="0" fontId="26" fillId="0" borderId="0" xfId="0" applyFont="1" applyAlignment="1">
      <alignment wrapText="1"/>
    </xf>
    <xf numFmtId="0" fontId="0" fillId="10" borderId="2" xfId="0" applyFill="1" applyBorder="1"/>
    <xf numFmtId="0" fontId="17" fillId="7" borderId="1" xfId="0" applyFont="1" applyFill="1" applyBorder="1" applyAlignment="1">
      <alignment vertical="center"/>
    </xf>
    <xf numFmtId="0" fontId="11" fillId="4" borderId="0" xfId="0" applyFont="1" applyFill="1" applyAlignment="1">
      <alignment wrapText="1"/>
    </xf>
    <xf numFmtId="0" fontId="0" fillId="8" borderId="2" xfId="0" applyFill="1" applyBorder="1"/>
    <xf numFmtId="0" fontId="9" fillId="4" borderId="1" xfId="0" applyFont="1" applyFill="1" applyBorder="1" applyAlignment="1">
      <alignment wrapText="1"/>
    </xf>
    <xf numFmtId="0" fontId="9" fillId="7" borderId="0" xfId="0" applyFont="1" applyFill="1" applyAlignment="1">
      <alignment vertical="center"/>
    </xf>
    <xf numFmtId="0" fontId="11" fillId="3" borderId="1" xfId="0" applyFont="1" applyFill="1" applyBorder="1"/>
    <xf numFmtId="0" fontId="12" fillId="8" borderId="2" xfId="0" applyFont="1" applyFill="1" applyBorder="1" applyAlignment="1">
      <alignment horizontal="center"/>
    </xf>
    <xf numFmtId="0" fontId="12" fillId="8" borderId="0" xfId="0" applyFont="1" applyFill="1" applyAlignment="1">
      <alignment horizontal="center"/>
    </xf>
    <xf numFmtId="0" fontId="12" fillId="8" borderId="0" xfId="0" applyFont="1" applyFill="1" applyAlignment="1">
      <alignment horizontal="center" vertical="center"/>
    </xf>
    <xf numFmtId="0" fontId="0" fillId="8" borderId="0" xfId="0" applyFill="1"/>
    <xf numFmtId="0" fontId="27" fillId="0" borderId="0" xfId="0" applyFont="1"/>
    <xf numFmtId="0" fontId="15" fillId="0" borderId="0" xfId="0" applyFont="1"/>
    <xf numFmtId="0" fontId="15" fillId="0" borderId="1" xfId="0" applyFont="1" applyBorder="1"/>
    <xf numFmtId="0" fontId="28" fillId="7" borderId="1" xfId="0" applyFont="1" applyFill="1" applyBorder="1" applyAlignment="1">
      <alignment vertical="center"/>
    </xf>
    <xf numFmtId="0" fontId="15" fillId="0" borderId="0" xfId="0" applyFont="1" applyAlignment="1">
      <alignment wrapText="1"/>
    </xf>
    <xf numFmtId="0" fontId="15" fillId="0" borderId="0" xfId="0" applyFont="1" applyAlignment="1">
      <alignment horizontal="center"/>
    </xf>
    <xf numFmtId="0" fontId="29" fillId="0" borderId="0" xfId="0" applyFont="1"/>
    <xf numFmtId="0" fontId="17" fillId="5" borderId="1" xfId="0" applyFont="1" applyFill="1" applyBorder="1" applyAlignment="1">
      <alignment vertical="center" wrapText="1"/>
    </xf>
    <xf numFmtId="0" fontId="14" fillId="5" borderId="1" xfId="0" applyFont="1" applyFill="1" applyBorder="1" applyAlignment="1">
      <alignment horizontal="center" vertical="center"/>
    </xf>
    <xf numFmtId="0" fontId="30" fillId="0" borderId="3" xfId="0" applyFont="1" applyBorder="1"/>
    <xf numFmtId="0" fontId="0" fillId="0" borderId="3" xfId="0" applyBorder="1" applyAlignment="1">
      <alignment wrapText="1"/>
    </xf>
    <xf numFmtId="0" fontId="31" fillId="0" borderId="0" xfId="0" applyFont="1"/>
    <xf numFmtId="0" fontId="32" fillId="0" borderId="0" xfId="0" applyFont="1"/>
    <xf numFmtId="0" fontId="33" fillId="0" borderId="0" xfId="0" applyFont="1"/>
    <xf numFmtId="0" fontId="33" fillId="0" borderId="0" xfId="0" applyFont="1" applyAlignment="1">
      <alignment vertical="center"/>
    </xf>
    <xf numFmtId="0" fontId="34" fillId="0" borderId="0" xfId="0" applyFont="1"/>
    <xf numFmtId="0" fontId="35" fillId="0" borderId="0" xfId="0" applyFont="1"/>
    <xf numFmtId="0" fontId="34" fillId="0" borderId="0" xfId="0" applyFont="1" applyAlignment="1">
      <alignment vertical="center"/>
    </xf>
    <xf numFmtId="0" fontId="36" fillId="0" borderId="0" xfId="0" applyFont="1"/>
    <xf numFmtId="0" fontId="0" fillId="0" borderId="0" xfId="0" applyAlignment="1">
      <alignment horizontal="center"/>
    </xf>
    <xf numFmtId="0" fontId="37" fillId="0" borderId="0" xfId="0" applyFont="1" applyAlignment="1">
      <alignment wrapText="1"/>
    </xf>
    <xf numFmtId="0" fontId="17" fillId="5" borderId="1" xfId="0" applyFont="1" applyFill="1" applyBorder="1" applyAlignment="1">
      <alignment wrapText="1"/>
    </xf>
    <xf numFmtId="0" fontId="0" fillId="5" borderId="0" xfId="0" applyFill="1"/>
    <xf numFmtId="0" fontId="17" fillId="4" borderId="1" xfId="0" applyFont="1" applyFill="1" applyBorder="1" applyAlignment="1">
      <alignment wrapText="1"/>
    </xf>
    <xf numFmtId="0" fontId="0" fillId="0" borderId="1" xfId="0" applyBorder="1" applyAlignment="1">
      <alignment horizontal="center"/>
    </xf>
    <xf numFmtId="0" fontId="38" fillId="0" borderId="1" xfId="0" applyFont="1" applyBorder="1" applyAlignment="1">
      <alignment horizontal="center" wrapText="1"/>
    </xf>
    <xf numFmtId="0" fontId="21" fillId="0" borderId="0" xfId="0" applyFont="1" applyAlignment="1">
      <alignment vertical="center" wrapText="1"/>
    </xf>
    <xf numFmtId="0" fontId="14" fillId="5" borderId="1" xfId="0" applyFont="1" applyFill="1" applyBorder="1" applyAlignment="1">
      <alignment horizontal="center"/>
    </xf>
    <xf numFmtId="0" fontId="14" fillId="5" borderId="1" xfId="0" applyFont="1" applyFill="1" applyBorder="1" applyAlignment="1">
      <alignment horizontal="center" wrapText="1"/>
    </xf>
    <xf numFmtId="0" fontId="39" fillId="5" borderId="1" xfId="0" applyFont="1" applyFill="1" applyBorder="1" applyAlignment="1">
      <alignment wrapText="1"/>
    </xf>
    <xf numFmtId="0" fontId="14" fillId="5" borderId="1" xfId="0" applyFont="1" applyFill="1" applyBorder="1" applyAlignment="1">
      <alignment horizontal="center" vertical="center" wrapText="1"/>
    </xf>
    <xf numFmtId="0" fontId="14" fillId="5" borderId="1" xfId="0" applyFont="1" applyFill="1" applyBorder="1" applyAlignment="1">
      <alignment vertical="center" wrapText="1"/>
    </xf>
    <xf numFmtId="0" fontId="14" fillId="5" borderId="4" xfId="0" applyFont="1" applyFill="1" applyBorder="1" applyAlignment="1">
      <alignment vertical="center" wrapText="1"/>
    </xf>
    <xf numFmtId="0" fontId="9" fillId="0" borderId="1" xfId="0" applyFont="1" applyBorder="1" applyAlignment="1">
      <alignment wrapText="1"/>
    </xf>
    <xf numFmtId="0" fontId="35" fillId="0" borderId="0" xfId="0" applyFont="1" applyAlignment="1">
      <alignment wrapText="1"/>
    </xf>
    <xf numFmtId="0" fontId="12" fillId="4" borderId="1" xfId="0" applyFont="1" applyFill="1" applyBorder="1" applyAlignment="1">
      <alignment horizontal="center"/>
    </xf>
    <xf numFmtId="0" fontId="40" fillId="0" borderId="0" xfId="0" applyFont="1" applyAlignment="1">
      <alignment wrapText="1"/>
    </xf>
    <xf numFmtId="0" fontId="0" fillId="11" borderId="0" xfId="0" applyFill="1"/>
    <xf numFmtId="0" fontId="40" fillId="0" borderId="1" xfId="0" applyFont="1" applyBorder="1" applyAlignment="1">
      <alignment vertical="center" wrapText="1"/>
    </xf>
    <xf numFmtId="0" fontId="40" fillId="0" borderId="1" xfId="0" applyFont="1" applyBorder="1" applyAlignment="1">
      <alignment wrapText="1"/>
    </xf>
    <xf numFmtId="0" fontId="36" fillId="0" borderId="0" xfId="0" applyFont="1" applyAlignment="1">
      <alignment wrapText="1"/>
    </xf>
    <xf numFmtId="0" fontId="40" fillId="0" borderId="0" xfId="0" applyFont="1"/>
    <xf numFmtId="0" fontId="11" fillId="4" borderId="1" xfId="0" applyFont="1" applyFill="1" applyBorder="1" applyAlignment="1">
      <alignment horizontal="center" wrapText="1"/>
    </xf>
    <xf numFmtId="0" fontId="12" fillId="4" borderId="1" xfId="0" applyFont="1" applyFill="1" applyBorder="1" applyAlignment="1">
      <alignment horizontal="center" wrapText="1"/>
    </xf>
    <xf numFmtId="0" fontId="42" fillId="0" borderId="2" xfId="0" applyFont="1" applyBorder="1"/>
    <xf numFmtId="0" fontId="42" fillId="0" borderId="1" xfId="0" applyFont="1" applyBorder="1"/>
    <xf numFmtId="0" fontId="40" fillId="0" borderId="0" xfId="0" applyFont="1" applyAlignment="1">
      <alignment horizontal="left"/>
    </xf>
    <xf numFmtId="0" fontId="40" fillId="0" borderId="1" xfId="0" applyFont="1" applyBorder="1"/>
    <xf numFmtId="0" fontId="42" fillId="4" borderId="1" xfId="0" applyFont="1" applyFill="1" applyBorder="1" applyAlignment="1">
      <alignment horizontal="center"/>
    </xf>
    <xf numFmtId="0" fontId="40" fillId="0" borderId="0" xfId="0" applyFont="1" applyAlignment="1">
      <alignment horizontal="center" wrapText="1"/>
    </xf>
    <xf numFmtId="0" fontId="43" fillId="4" borderId="1" xfId="0" applyFont="1" applyFill="1" applyBorder="1" applyAlignment="1">
      <alignment horizontal="center"/>
    </xf>
    <xf numFmtId="0" fontId="42" fillId="0" borderId="0" xfId="0" applyFont="1" applyAlignment="1">
      <alignment horizontal="center"/>
    </xf>
    <xf numFmtId="0" fontId="37" fillId="0" borderId="0" xfId="0" applyFont="1"/>
    <xf numFmtId="0" fontId="38" fillId="4" borderId="1" xfId="0" applyFont="1" applyFill="1" applyBorder="1"/>
    <xf numFmtId="0" fontId="38" fillId="0" borderId="1" xfId="0" applyFont="1" applyBorder="1"/>
    <xf numFmtId="0" fontId="9" fillId="0" borderId="0" xfId="0" applyFont="1"/>
    <xf numFmtId="0" fontId="9" fillId="12" borderId="0" xfId="0" applyFont="1" applyFill="1" applyAlignment="1">
      <alignment vertical="center"/>
    </xf>
    <xf numFmtId="0" fontId="14" fillId="12" borderId="0" xfId="0" applyFont="1" applyFill="1" applyAlignment="1">
      <alignment vertical="center"/>
    </xf>
    <xf numFmtId="0" fontId="9" fillId="12" borderId="0" xfId="0" applyFont="1" applyFill="1"/>
    <xf numFmtId="0" fontId="9" fillId="12" borderId="5" xfId="0" applyFont="1" applyFill="1" applyBorder="1"/>
    <xf numFmtId="0" fontId="38" fillId="0" borderId="4" xfId="0" applyFont="1" applyBorder="1"/>
    <xf numFmtId="0" fontId="45" fillId="0" borderId="1" xfId="0" applyFont="1" applyBorder="1"/>
    <xf numFmtId="0" fontId="45" fillId="0" borderId="6" xfId="0" applyFont="1" applyBorder="1"/>
    <xf numFmtId="0" fontId="47" fillId="0" borderId="0" xfId="0" applyFont="1"/>
    <xf numFmtId="0" fontId="47" fillId="0" borderId="0" xfId="0" applyFont="1" applyAlignment="1">
      <alignment wrapText="1"/>
    </xf>
    <xf numFmtId="0" fontId="49" fillId="0" borderId="1" xfId="0" applyFont="1" applyBorder="1"/>
    <xf numFmtId="0" fontId="50" fillId="0" borderId="1" xfId="0" applyFont="1" applyBorder="1"/>
    <xf numFmtId="0" fontId="51" fillId="0" borderId="1" xfId="0" applyFont="1" applyBorder="1"/>
    <xf numFmtId="0" fontId="52" fillId="0" borderId="0" xfId="0" applyFont="1"/>
    <xf numFmtId="0" fontId="53" fillId="0" borderId="0" xfId="0" applyFont="1"/>
    <xf numFmtId="0" fontId="53" fillId="0" borderId="6" xfId="0" applyFont="1" applyBorder="1"/>
    <xf numFmtId="0" fontId="54" fillId="0" borderId="0" xfId="0" applyFont="1"/>
    <xf numFmtId="0" fontId="54" fillId="0" borderId="0" xfId="0" applyFont="1" applyAlignment="1">
      <alignment wrapText="1"/>
    </xf>
    <xf numFmtId="0" fontId="55" fillId="0" borderId="0" xfId="0" applyFont="1"/>
    <xf numFmtId="0" fontId="56" fillId="14" borderId="0" xfId="0" applyFont="1" applyFill="1"/>
    <xf numFmtId="0" fontId="56" fillId="17" borderId="0" xfId="0" applyFont="1" applyFill="1"/>
    <xf numFmtId="0" fontId="56" fillId="16" borderId="0" xfId="0" applyFont="1" applyFill="1"/>
    <xf numFmtId="0" fontId="38" fillId="18" borderId="1" xfId="0" applyFont="1" applyFill="1" applyBorder="1"/>
    <xf numFmtId="0" fontId="47" fillId="0" borderId="0" xfId="0" applyFont="1" applyAlignment="1">
      <alignment horizontal="left" wrapText="1"/>
    </xf>
    <xf numFmtId="0" fontId="11" fillId="0" borderId="0" xfId="0" applyFont="1" applyAlignment="1">
      <alignment horizontal="left" wrapText="1"/>
    </xf>
    <xf numFmtId="0" fontId="47" fillId="0" borderId="0" xfId="0" applyFont="1" applyAlignment="1">
      <alignment horizontal="center" wrapText="1"/>
    </xf>
    <xf numFmtId="9" fontId="37" fillId="0" borderId="0" xfId="0" applyNumberFormat="1" applyFont="1"/>
    <xf numFmtId="0" fontId="63" fillId="0" borderId="0" xfId="0" applyFont="1"/>
    <xf numFmtId="0" fontId="37" fillId="0" borderId="0" xfId="0" applyFont="1" applyAlignment="1">
      <alignment horizontal="left" wrapText="1"/>
    </xf>
    <xf numFmtId="0" fontId="54" fillId="0" borderId="0" xfId="0" applyFont="1" applyAlignment="1">
      <alignment horizontal="left" wrapText="1"/>
    </xf>
    <xf numFmtId="0" fontId="40" fillId="0" borderId="0" xfId="0" applyFont="1" applyAlignment="1">
      <alignment horizontal="left" wrapText="1"/>
    </xf>
    <xf numFmtId="0" fontId="65" fillId="15" borderId="10" xfId="0" applyFont="1" applyFill="1" applyBorder="1"/>
    <xf numFmtId="0" fontId="63" fillId="0" borderId="11" xfId="0" applyFont="1" applyBorder="1"/>
    <xf numFmtId="0" fontId="66" fillId="0" borderId="0" xfId="0" applyFont="1"/>
    <xf numFmtId="0" fontId="63" fillId="0" borderId="12" xfId="0" applyFont="1" applyBorder="1"/>
    <xf numFmtId="0" fontId="63" fillId="0" borderId="13" xfId="0" applyFont="1" applyBorder="1"/>
    <xf numFmtId="0" fontId="66" fillId="0" borderId="14" xfId="0" applyFont="1" applyBorder="1"/>
    <xf numFmtId="0" fontId="63" fillId="0" borderId="15" xfId="0" applyFont="1" applyBorder="1"/>
    <xf numFmtId="0" fontId="66" fillId="20" borderId="0" xfId="0" applyFont="1" applyFill="1"/>
    <xf numFmtId="0" fontId="64" fillId="0" borderId="0" xfId="0" applyFont="1"/>
    <xf numFmtId="0" fontId="37" fillId="5" borderId="0" xfId="0" applyFont="1" applyFill="1" applyAlignment="1">
      <alignment horizontal="center" vertical="center"/>
    </xf>
    <xf numFmtId="0" fontId="39" fillId="5" borderId="0" xfId="0" applyFont="1" applyFill="1" applyAlignment="1">
      <alignment horizontal="center" vertical="center"/>
    </xf>
    <xf numFmtId="0" fontId="37" fillId="0" borderId="0" xfId="0" applyFont="1" applyAlignment="1">
      <alignment horizontal="center" vertical="center" wrapText="1"/>
    </xf>
    <xf numFmtId="0" fontId="37" fillId="0" borderId="0" xfId="0" applyFont="1" applyAlignment="1">
      <alignment horizontal="center" vertical="center"/>
    </xf>
    <xf numFmtId="0" fontId="0" fillId="0" borderId="0" xfId="0" applyAlignment="1">
      <alignment horizontal="center" vertical="center"/>
    </xf>
    <xf numFmtId="0" fontId="47" fillId="0" borderId="16" xfId="0" applyFont="1" applyBorder="1" applyAlignment="1">
      <alignment horizontal="center" wrapText="1"/>
    </xf>
    <xf numFmtId="0" fontId="47" fillId="0" borderId="0" xfId="0" applyFont="1" applyAlignment="1">
      <alignment horizontal="left" vertical="top" wrapText="1"/>
    </xf>
    <xf numFmtId="0" fontId="11" fillId="0" borderId="0" xfId="0" applyFont="1" applyAlignment="1">
      <alignment horizontal="left" vertical="top" wrapText="1"/>
    </xf>
    <xf numFmtId="0" fontId="37" fillId="0" borderId="0" xfId="0" applyFont="1" applyAlignment="1">
      <alignment horizontal="left" vertical="top" wrapText="1"/>
    </xf>
    <xf numFmtId="0" fontId="40" fillId="0" borderId="0" xfId="0" applyFont="1" applyAlignment="1">
      <alignment horizontal="left" vertical="top" wrapText="1"/>
    </xf>
    <xf numFmtId="0" fontId="54" fillId="0" borderId="0" xfId="0" applyFont="1" applyAlignment="1">
      <alignment horizontal="left" vertical="top" wrapText="1"/>
    </xf>
    <xf numFmtId="0" fontId="47" fillId="0" borderId="16" xfId="0" applyFont="1" applyBorder="1" applyAlignment="1">
      <alignment horizontal="left" wrapText="1"/>
    </xf>
    <xf numFmtId="0" fontId="37" fillId="21" borderId="0" xfId="0" applyFont="1" applyFill="1" applyAlignment="1">
      <alignment horizontal="center" vertical="center" wrapText="1"/>
    </xf>
    <xf numFmtId="0" fontId="62" fillId="23" borderId="0" xfId="0" applyFont="1" applyFill="1" applyAlignment="1">
      <alignment horizontal="center" vertical="center" wrapText="1"/>
    </xf>
    <xf numFmtId="0" fontId="62" fillId="22" borderId="16" xfId="0" applyFont="1" applyFill="1" applyBorder="1" applyAlignment="1">
      <alignment horizontal="center" vertical="center" wrapText="1"/>
    </xf>
    <xf numFmtId="0" fontId="54" fillId="0" borderId="0" xfId="0" applyFont="1" applyAlignment="1">
      <alignment horizontal="center" vertical="center" wrapText="1"/>
    </xf>
    <xf numFmtId="0" fontId="47" fillId="0" borderId="0" xfId="0" applyFont="1" applyAlignment="1">
      <alignment horizontal="center" vertical="center" wrapText="1"/>
    </xf>
    <xf numFmtId="0" fontId="11" fillId="0" borderId="0" xfId="0" applyFont="1" applyAlignment="1">
      <alignment horizontal="center" vertical="center" wrapText="1"/>
    </xf>
    <xf numFmtId="0" fontId="40" fillId="0" borderId="0" xfId="0" applyFont="1" applyAlignment="1">
      <alignment horizontal="center" vertical="center"/>
    </xf>
    <xf numFmtId="0" fontId="40" fillId="0" borderId="0" xfId="0" applyFont="1" applyAlignment="1">
      <alignment horizontal="center" vertical="center" wrapText="1"/>
    </xf>
    <xf numFmtId="49" fontId="69" fillId="0" borderId="0" xfId="0" applyNumberFormat="1" applyFont="1" applyAlignment="1">
      <alignment horizontal="center" vertical="center"/>
    </xf>
    <xf numFmtId="49" fontId="69" fillId="0" borderId="0" xfId="0" applyNumberFormat="1" applyFont="1" applyAlignment="1">
      <alignment vertical="center"/>
    </xf>
    <xf numFmtId="49" fontId="69" fillId="0" borderId="0" xfId="0" applyNumberFormat="1" applyFont="1"/>
    <xf numFmtId="49" fontId="73" fillId="0" borderId="0" xfId="0" applyNumberFormat="1" applyFont="1"/>
    <xf numFmtId="49" fontId="69" fillId="0" borderId="0" xfId="0" applyNumberFormat="1" applyFont="1" applyAlignment="1">
      <alignment horizontal="left" vertical="top"/>
    </xf>
    <xf numFmtId="49" fontId="73" fillId="0" borderId="0" xfId="0" applyNumberFormat="1" applyFont="1" applyAlignment="1">
      <alignment horizontal="left" vertical="top"/>
    </xf>
    <xf numFmtId="49" fontId="75" fillId="0" borderId="0" xfId="0" applyNumberFormat="1" applyFont="1"/>
    <xf numFmtId="49" fontId="69" fillId="0" borderId="0" xfId="0" applyNumberFormat="1" applyFont="1" applyAlignment="1">
      <alignment horizontal="center"/>
    </xf>
    <xf numFmtId="49" fontId="70" fillId="0" borderId="0" xfId="0" applyNumberFormat="1" applyFont="1"/>
    <xf numFmtId="49" fontId="71" fillId="0" borderId="0" xfId="0" applyNumberFormat="1" applyFont="1" applyAlignment="1">
      <alignment vertical="top"/>
    </xf>
    <xf numFmtId="49" fontId="71" fillId="0" borderId="0" xfId="0" applyNumberFormat="1" applyFont="1" applyAlignment="1">
      <alignment vertical="top" wrapText="1"/>
    </xf>
    <xf numFmtId="49" fontId="69" fillId="0" borderId="0" xfId="0" applyNumberFormat="1" applyFont="1" applyAlignment="1">
      <alignment wrapText="1"/>
    </xf>
    <xf numFmtId="49" fontId="69" fillId="0" borderId="0" xfId="0" applyNumberFormat="1" applyFont="1" applyAlignment="1">
      <alignment vertical="top"/>
    </xf>
    <xf numFmtId="49" fontId="69" fillId="0" borderId="0" xfId="0" applyNumberFormat="1" applyFont="1" applyAlignment="1">
      <alignment vertical="top" wrapText="1"/>
    </xf>
    <xf numFmtId="49" fontId="74" fillId="0" borderId="0" xfId="0" applyNumberFormat="1" applyFont="1" applyAlignment="1">
      <alignment vertical="center" wrapText="1"/>
    </xf>
    <xf numFmtId="49" fontId="69" fillId="0" borderId="23" xfId="0" applyNumberFormat="1" applyFont="1" applyBorder="1" applyAlignment="1">
      <alignment vertical="center" wrapText="1"/>
    </xf>
    <xf numFmtId="49" fontId="69" fillId="0" borderId="23" xfId="0" applyNumberFormat="1" applyFont="1" applyBorder="1" applyAlignment="1">
      <alignment horizontal="center" vertical="center"/>
    </xf>
    <xf numFmtId="49" fontId="69" fillId="0" borderId="23" xfId="0" applyNumberFormat="1" applyFont="1" applyBorder="1" applyAlignment="1">
      <alignment vertical="center"/>
    </xf>
    <xf numFmtId="49" fontId="69" fillId="0" borderId="23" xfId="0" applyNumberFormat="1" applyFont="1" applyBorder="1" applyAlignment="1">
      <alignment horizontal="left" vertical="center" wrapText="1"/>
    </xf>
    <xf numFmtId="49" fontId="69" fillId="0" borderId="24" xfId="0" applyNumberFormat="1" applyFont="1" applyBorder="1" applyAlignment="1">
      <alignment vertical="center" wrapText="1"/>
    </xf>
    <xf numFmtId="49" fontId="69" fillId="0" borderId="24" xfId="0" applyNumberFormat="1" applyFont="1" applyBorder="1" applyAlignment="1">
      <alignment horizontal="center" vertical="center"/>
    </xf>
    <xf numFmtId="49" fontId="78" fillId="0" borderId="25" xfId="0" applyNumberFormat="1" applyFont="1" applyBorder="1" applyAlignment="1">
      <alignment horizontal="center" vertical="center" wrapText="1"/>
    </xf>
    <xf numFmtId="49" fontId="78" fillId="0" borderId="26" xfId="0" applyNumberFormat="1" applyFont="1" applyBorder="1" applyAlignment="1">
      <alignment horizontal="center" vertical="center" wrapText="1"/>
    </xf>
    <xf numFmtId="49" fontId="78" fillId="0" borderId="27" xfId="0" applyNumberFormat="1" applyFont="1" applyBorder="1" applyAlignment="1">
      <alignment horizontal="center" vertical="center" wrapText="1"/>
    </xf>
    <xf numFmtId="49" fontId="69" fillId="24" borderId="23" xfId="0" applyNumberFormat="1" applyFont="1" applyFill="1" applyBorder="1" applyAlignment="1">
      <alignment vertical="center" wrapText="1"/>
    </xf>
    <xf numFmtId="0" fontId="67"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63"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59" fillId="0" borderId="0" xfId="0" applyFont="1" applyAlignment="1">
      <alignment horizontal="left"/>
    </xf>
    <xf numFmtId="0" fontId="82" fillId="0" borderId="11" xfId="0" applyFont="1" applyBorder="1" applyAlignment="1">
      <alignment vertical="center"/>
    </xf>
    <xf numFmtId="0" fontId="57" fillId="0" borderId="0" xfId="0" applyFont="1"/>
    <xf numFmtId="0" fontId="57" fillId="0" borderId="0" xfId="0" applyFont="1" applyAlignment="1">
      <alignment wrapText="1"/>
    </xf>
    <xf numFmtId="0" fontId="0" fillId="25" borderId="0" xfId="0" applyFill="1"/>
    <xf numFmtId="0" fontId="44" fillId="0" borderId="0" xfId="0" applyFont="1" applyAlignment="1">
      <alignment vertical="center" wrapText="1"/>
    </xf>
    <xf numFmtId="0" fontId="83" fillId="0" borderId="0" xfId="0" applyFont="1"/>
    <xf numFmtId="0" fontId="84" fillId="23" borderId="0" xfId="0" applyFont="1" applyFill="1" applyAlignment="1">
      <alignment horizontal="center" vertical="center" wrapText="1"/>
    </xf>
    <xf numFmtId="0" fontId="57" fillId="25" borderId="0" xfId="0" applyFont="1" applyFill="1"/>
    <xf numFmtId="0" fontId="5" fillId="0" borderId="0" xfId="0" applyFont="1"/>
    <xf numFmtId="0" fontId="57" fillId="26" borderId="0" xfId="0" applyFont="1" applyFill="1"/>
    <xf numFmtId="0" fontId="89" fillId="0" borderId="0" xfId="0" applyFont="1" applyAlignment="1">
      <alignment wrapText="1"/>
    </xf>
    <xf numFmtId="0" fontId="57" fillId="5" borderId="0" xfId="0" applyFont="1" applyFill="1" applyAlignment="1">
      <alignment horizontal="center" vertical="center"/>
    </xf>
    <xf numFmtId="0" fontId="57" fillId="0" borderId="0" xfId="0" applyFont="1" applyAlignment="1">
      <alignment horizontal="center" vertical="center" wrapText="1"/>
    </xf>
    <xf numFmtId="0" fontId="57" fillId="21" borderId="0" xfId="0" applyFont="1" applyFill="1" applyAlignment="1">
      <alignment horizontal="center" vertical="center" wrapText="1"/>
    </xf>
    <xf numFmtId="0" fontId="84" fillId="22" borderId="16" xfId="0" applyFont="1" applyFill="1" applyBorder="1" applyAlignment="1">
      <alignment horizontal="center" vertical="center" wrapText="1"/>
    </xf>
    <xf numFmtId="0" fontId="57" fillId="21" borderId="1" xfId="0" applyFont="1" applyFill="1" applyBorder="1" applyAlignment="1">
      <alignment horizontal="center" vertical="center" wrapText="1"/>
    </xf>
    <xf numFmtId="0" fontId="57" fillId="0" borderId="0" xfId="0" applyFont="1" applyAlignment="1">
      <alignment horizontal="center" vertical="center"/>
    </xf>
    <xf numFmtId="0" fontId="57" fillId="0" borderId="0" xfId="0" applyFont="1" applyAlignment="1">
      <alignment horizontal="left" wrapText="1"/>
    </xf>
    <xf numFmtId="0" fontId="85" fillId="0" borderId="0" xfId="0" applyFont="1" applyAlignment="1">
      <alignment horizontal="left"/>
    </xf>
    <xf numFmtId="0" fontId="88" fillId="0" borderId="0" xfId="0" applyFont="1" applyAlignment="1">
      <alignment horizontal="left"/>
    </xf>
    <xf numFmtId="0" fontId="90" fillId="0" borderId="0" xfId="0" applyFont="1" applyAlignment="1">
      <alignment horizontal="left"/>
    </xf>
    <xf numFmtId="0" fontId="91" fillId="0" borderId="0" xfId="0" applyFont="1" applyAlignment="1">
      <alignment wrapText="1"/>
    </xf>
    <xf numFmtId="0" fontId="61" fillId="0" borderId="0" xfId="0" applyFont="1"/>
    <xf numFmtId="0" fontId="60" fillId="0" borderId="16" xfId="0" applyFont="1" applyBorder="1" applyAlignment="1">
      <alignment horizontal="left" wrapText="1"/>
    </xf>
    <xf numFmtId="0" fontId="92" fillId="0" borderId="0" xfId="13" applyFont="1"/>
    <xf numFmtId="0" fontId="93" fillId="0" borderId="0" xfId="0" applyFont="1" applyAlignment="1">
      <alignment horizontal="left"/>
    </xf>
    <xf numFmtId="0" fontId="91" fillId="0" borderId="0" xfId="0" applyFont="1" applyAlignment="1">
      <alignment horizontal="left" vertical="top" wrapText="1"/>
    </xf>
    <xf numFmtId="0" fontId="60" fillId="0" borderId="0" xfId="0" applyFont="1"/>
    <xf numFmtId="0" fontId="94" fillId="0" borderId="0" xfId="0" applyFont="1" applyAlignment="1">
      <alignment horizontal="left"/>
    </xf>
    <xf numFmtId="0" fontId="94" fillId="0" borderId="0" xfId="0" applyFont="1"/>
    <xf numFmtId="0" fontId="91" fillId="0" borderId="0" xfId="0" applyFont="1" applyAlignment="1">
      <alignment horizontal="center" vertical="center" wrapText="1"/>
    </xf>
    <xf numFmtId="0" fontId="57" fillId="0" borderId="0" xfId="0" applyFont="1" applyAlignment="1">
      <alignment horizontal="left" vertical="top"/>
    </xf>
    <xf numFmtId="0" fontId="59" fillId="0" borderId="0" xfId="0" applyFont="1"/>
    <xf numFmtId="0" fontId="60" fillId="0" borderId="0" xfId="0" applyFont="1" applyAlignment="1">
      <alignment wrapText="1"/>
    </xf>
    <xf numFmtId="0" fontId="88" fillId="0" borderId="7" xfId="0" applyFont="1" applyBorder="1" applyAlignment="1">
      <alignment wrapText="1"/>
    </xf>
    <xf numFmtId="0" fontId="58" fillId="0" borderId="0" xfId="0" applyFont="1"/>
    <xf numFmtId="0" fontId="95" fillId="0" borderId="0" xfId="0" applyFont="1"/>
    <xf numFmtId="0" fontId="96" fillId="0" borderId="0" xfId="0" applyFont="1"/>
    <xf numFmtId="0" fontId="88" fillId="19" borderId="7" xfId="0" applyFont="1" applyFill="1" applyBorder="1" applyAlignment="1">
      <alignment wrapText="1"/>
    </xf>
    <xf numFmtId="0" fontId="63" fillId="0" borderId="16" xfId="0" applyFont="1" applyBorder="1" applyAlignment="1">
      <alignment horizontal="center" wrapText="1"/>
    </xf>
    <xf numFmtId="0" fontId="60" fillId="0" borderId="0" xfId="0" applyFont="1" applyAlignment="1">
      <alignment horizontal="left" wrapText="1"/>
    </xf>
    <xf numFmtId="0" fontId="63" fillId="0" borderId="16" xfId="0" applyFont="1" applyBorder="1" applyAlignment="1">
      <alignment horizontal="left" wrapText="1"/>
    </xf>
    <xf numFmtId="0" fontId="97" fillId="0" borderId="0" xfId="0" applyFont="1" applyAlignment="1">
      <alignment horizontal="left"/>
    </xf>
    <xf numFmtId="0" fontId="63" fillId="0" borderId="0" xfId="0" applyFont="1" applyAlignment="1">
      <alignment wrapText="1"/>
    </xf>
    <xf numFmtId="0" fontId="63" fillId="0" borderId="0" xfId="0" applyFont="1" applyAlignment="1">
      <alignment horizontal="left" wrapText="1"/>
    </xf>
    <xf numFmtId="0" fontId="63" fillId="0" borderId="0" xfId="0" applyFont="1" applyAlignment="1">
      <alignment horizontal="center" vertical="center" wrapText="1"/>
    </xf>
    <xf numFmtId="0" fontId="98" fillId="0" borderId="0" xfId="0" applyFont="1" applyAlignment="1">
      <alignment horizontal="left" wrapText="1"/>
    </xf>
    <xf numFmtId="0" fontId="63" fillId="0" borderId="0" xfId="0" applyFont="1" applyAlignment="1">
      <alignment horizontal="left" vertical="top" wrapText="1"/>
    </xf>
    <xf numFmtId="0" fontId="63" fillId="0" borderId="0" xfId="0" applyFont="1" applyAlignment="1">
      <alignment horizontal="left" vertical="center" wrapText="1"/>
    </xf>
    <xf numFmtId="0" fontId="63" fillId="0" borderId="0" xfId="0" applyFont="1" applyAlignment="1">
      <alignment horizontal="center" wrapText="1"/>
    </xf>
    <xf numFmtId="0" fontId="63" fillId="20" borderId="0" xfId="0" applyFont="1" applyFill="1" applyAlignment="1">
      <alignment wrapText="1"/>
    </xf>
    <xf numFmtId="0" fontId="63" fillId="0" borderId="0" xfId="0" applyFont="1" applyAlignment="1">
      <alignment vertical="top" wrapText="1"/>
    </xf>
    <xf numFmtId="0" fontId="99" fillId="0" borderId="0" xfId="0" applyFont="1" applyAlignment="1">
      <alignment horizontal="left"/>
    </xf>
    <xf numFmtId="0" fontId="57" fillId="0" borderId="0" xfId="0" applyFont="1" applyAlignment="1">
      <alignment horizontal="left" vertical="top" wrapText="1"/>
    </xf>
    <xf numFmtId="0" fontId="45" fillId="0" borderId="0" xfId="0" applyFont="1"/>
    <xf numFmtId="0" fontId="57" fillId="0" borderId="0" xfId="0" quotePrefix="1" applyFont="1" applyAlignment="1">
      <alignment wrapText="1"/>
    </xf>
    <xf numFmtId="0" fontId="57" fillId="0" borderId="0" xfId="0" applyFont="1" applyAlignment="1">
      <alignment horizontal="center" wrapText="1"/>
    </xf>
    <xf numFmtId="0" fontId="100" fillId="0" borderId="0" xfId="0" applyFont="1" applyAlignment="1">
      <alignment wrapText="1"/>
    </xf>
    <xf numFmtId="0" fontId="101" fillId="0" borderId="0" xfId="13" applyFont="1"/>
    <xf numFmtId="0" fontId="94" fillId="0" borderId="0" xfId="0" applyFont="1" applyAlignment="1">
      <alignment wrapText="1"/>
    </xf>
    <xf numFmtId="0" fontId="37" fillId="0" borderId="0" xfId="0" applyFont="1" applyAlignment="1">
      <alignment horizontal="center" wrapText="1"/>
    </xf>
    <xf numFmtId="0" fontId="86" fillId="5" borderId="0" xfId="0" applyFont="1" applyFill="1" applyAlignment="1">
      <alignment horizontal="center" vertical="center" wrapText="1"/>
    </xf>
    <xf numFmtId="0" fontId="54" fillId="0" borderId="0" xfId="0" applyFont="1" applyAlignment="1">
      <alignment horizontal="center" wrapText="1"/>
    </xf>
    <xf numFmtId="0" fontId="89" fillId="0" borderId="0" xfId="0" applyFont="1" applyAlignment="1">
      <alignment horizontal="center" wrapText="1"/>
    </xf>
    <xf numFmtId="0" fontId="88" fillId="0" borderId="0" xfId="0" applyFont="1" applyAlignment="1">
      <alignment horizontal="center" wrapText="1"/>
    </xf>
    <xf numFmtId="0" fontId="91" fillId="0" borderId="0" xfId="0" applyFont="1" applyAlignment="1">
      <alignment horizontal="center" wrapText="1"/>
    </xf>
    <xf numFmtId="0" fontId="57" fillId="0" borderId="0" xfId="0" applyFont="1" applyAlignment="1">
      <alignment horizontal="left" vertical="center" wrapText="1"/>
    </xf>
    <xf numFmtId="0" fontId="37" fillId="0" borderId="0" xfId="0" applyFont="1" applyProtection="1">
      <protection locked="0"/>
    </xf>
    <xf numFmtId="0" fontId="102" fillId="0" borderId="0" xfId="0" applyFont="1"/>
    <xf numFmtId="0" fontId="103" fillId="0" borderId="0" xfId="0" applyFont="1"/>
    <xf numFmtId="49" fontId="69" fillId="0" borderId="24" xfId="0" applyNumberFormat="1" applyFont="1" applyBorder="1" applyAlignment="1">
      <alignment horizontal="left" vertical="center" wrapText="1"/>
    </xf>
    <xf numFmtId="0" fontId="47" fillId="26" borderId="0" xfId="0" applyFont="1" applyFill="1" applyAlignment="1">
      <alignment horizontal="center" wrapText="1"/>
    </xf>
    <xf numFmtId="0" fontId="11" fillId="26" borderId="0" xfId="0" applyFont="1" applyFill="1"/>
    <xf numFmtId="0" fontId="64" fillId="27" borderId="0" xfId="0" applyFont="1" applyFill="1"/>
    <xf numFmtId="49" fontId="69" fillId="0" borderId="23" xfId="0" applyNumberFormat="1" applyFont="1" applyBorder="1" applyAlignment="1">
      <alignment horizontal="center" vertical="center" wrapText="1"/>
    </xf>
    <xf numFmtId="49" fontId="69" fillId="0" borderId="23" xfId="0" applyNumberFormat="1" applyFont="1" applyBorder="1" applyAlignment="1">
      <alignment horizontal="left" vertical="center"/>
    </xf>
    <xf numFmtId="0" fontId="38" fillId="28" borderId="0" xfId="0" applyFont="1" applyFill="1"/>
    <xf numFmtId="0" fontId="44" fillId="29" borderId="0" xfId="0" applyFont="1" applyFill="1" applyAlignment="1">
      <alignment wrapText="1"/>
    </xf>
    <xf numFmtId="0" fontId="49" fillId="0" borderId="28" xfId="0" applyFont="1" applyBorder="1"/>
    <xf numFmtId="0" fontId="38" fillId="30" borderId="0" xfId="0" applyFont="1" applyFill="1"/>
    <xf numFmtId="0" fontId="50" fillId="0" borderId="28" xfId="0" applyFont="1" applyBorder="1"/>
    <xf numFmtId="0" fontId="38" fillId="31" borderId="0" xfId="0" applyFont="1" applyFill="1"/>
    <xf numFmtId="0" fontId="104" fillId="0" borderId="28" xfId="0" applyFont="1" applyBorder="1"/>
    <xf numFmtId="0" fontId="38" fillId="32" borderId="1" xfId="0" applyFont="1" applyFill="1" applyBorder="1"/>
    <xf numFmtId="0" fontId="53" fillId="0" borderId="4" xfId="0" applyFont="1" applyBorder="1"/>
    <xf numFmtId="0" fontId="105" fillId="0" borderId="0" xfId="0" applyFont="1"/>
    <xf numFmtId="0" fontId="45" fillId="0" borderId="29" xfId="0" applyFont="1" applyBorder="1"/>
    <xf numFmtId="0" fontId="39" fillId="0" borderId="0" xfId="0" applyFont="1" applyAlignment="1">
      <alignment wrapText="1"/>
    </xf>
    <xf numFmtId="0" fontId="14" fillId="5" borderId="30" xfId="0" applyFont="1" applyFill="1" applyBorder="1"/>
    <xf numFmtId="0" fontId="14" fillId="5" borderId="7" xfId="0" applyFont="1" applyFill="1" applyBorder="1"/>
    <xf numFmtId="0" fontId="14" fillId="36" borderId="7" xfId="0" applyFont="1" applyFill="1" applyBorder="1" applyAlignment="1">
      <alignment wrapText="1"/>
    </xf>
    <xf numFmtId="0" fontId="14" fillId="33" borderId="7" xfId="0" applyFont="1" applyFill="1" applyBorder="1" applyAlignment="1">
      <alignment wrapText="1"/>
    </xf>
    <xf numFmtId="0" fontId="14" fillId="37" borderId="7" xfId="0" applyFont="1" applyFill="1" applyBorder="1" applyAlignment="1">
      <alignment wrapText="1"/>
    </xf>
    <xf numFmtId="0" fontId="14" fillId="34" borderId="7" xfId="0" applyFont="1" applyFill="1" applyBorder="1" applyAlignment="1">
      <alignment wrapText="1"/>
    </xf>
    <xf numFmtId="0" fontId="14" fillId="38" borderId="7" xfId="0" applyFont="1" applyFill="1" applyBorder="1"/>
    <xf numFmtId="0" fontId="14" fillId="35" borderId="7" xfId="0" applyFont="1" applyFill="1" applyBorder="1" applyAlignment="1">
      <alignment wrapText="1"/>
    </xf>
    <xf numFmtId="0" fontId="14" fillId="35" borderId="1" xfId="0" applyFont="1" applyFill="1" applyBorder="1" applyAlignment="1">
      <alignment wrapText="1"/>
    </xf>
    <xf numFmtId="0" fontId="107" fillId="0" borderId="0" xfId="0" applyFont="1"/>
    <xf numFmtId="0" fontId="9" fillId="39" borderId="7" xfId="0" applyFont="1" applyFill="1" applyBorder="1"/>
    <xf numFmtId="0" fontId="9" fillId="19" borderId="7" xfId="0" applyFont="1" applyFill="1" applyBorder="1" applyAlignment="1">
      <alignment wrapText="1"/>
    </xf>
    <xf numFmtId="0" fontId="9" fillId="19" borderId="7" xfId="0" quotePrefix="1" applyFont="1" applyFill="1" applyBorder="1" applyAlignment="1">
      <alignment wrapText="1"/>
    </xf>
    <xf numFmtId="0" fontId="28" fillId="40" borderId="7" xfId="0" applyFont="1" applyFill="1" applyBorder="1"/>
    <xf numFmtId="0" fontId="9" fillId="41" borderId="7" xfId="0" applyFont="1" applyFill="1" applyBorder="1" applyAlignment="1">
      <alignment wrapText="1"/>
    </xf>
    <xf numFmtId="0" fontId="9" fillId="42" borderId="7" xfId="0" applyFont="1" applyFill="1" applyBorder="1"/>
    <xf numFmtId="0" fontId="9" fillId="31" borderId="7" xfId="0" applyFont="1" applyFill="1" applyBorder="1"/>
    <xf numFmtId="0" fontId="9" fillId="0" borderId="7" xfId="0" applyFont="1" applyBorder="1" applyAlignment="1">
      <alignment wrapText="1"/>
    </xf>
    <xf numFmtId="0" fontId="9" fillId="0" borderId="7" xfId="0" quotePrefix="1" applyFont="1" applyBorder="1" applyAlignment="1">
      <alignment wrapText="1"/>
    </xf>
    <xf numFmtId="0" fontId="9" fillId="28" borderId="7" xfId="0" applyFont="1" applyFill="1" applyBorder="1" applyAlignment="1">
      <alignment wrapText="1"/>
    </xf>
    <xf numFmtId="0" fontId="9" fillId="43" borderId="7" xfId="0" applyFont="1" applyFill="1" applyBorder="1"/>
    <xf numFmtId="0" fontId="9" fillId="44" borderId="7" xfId="0" applyFont="1" applyFill="1" applyBorder="1" applyAlignment="1">
      <alignment wrapText="1"/>
    </xf>
    <xf numFmtId="0" fontId="34" fillId="41" borderId="7" xfId="0" applyFont="1" applyFill="1" applyBorder="1" applyAlignment="1">
      <alignment wrapText="1"/>
    </xf>
    <xf numFmtId="0" fontId="34" fillId="44" borderId="7" xfId="0" applyFont="1" applyFill="1" applyBorder="1" applyAlignment="1">
      <alignment wrapText="1"/>
    </xf>
    <xf numFmtId="0" fontId="9" fillId="45" borderId="7" xfId="0" applyFont="1" applyFill="1" applyBorder="1" applyAlignment="1">
      <alignment wrapText="1"/>
    </xf>
    <xf numFmtId="0" fontId="9" fillId="31" borderId="7" xfId="0" applyFont="1" applyFill="1" applyBorder="1" applyAlignment="1">
      <alignment wrapText="1"/>
    </xf>
    <xf numFmtId="0" fontId="9" fillId="42" borderId="7" xfId="0" applyFont="1" applyFill="1" applyBorder="1" applyAlignment="1">
      <alignment wrapText="1"/>
    </xf>
    <xf numFmtId="0" fontId="9" fillId="46" borderId="7" xfId="0" applyFont="1" applyFill="1" applyBorder="1" applyAlignment="1">
      <alignment wrapText="1"/>
    </xf>
    <xf numFmtId="0" fontId="34" fillId="46" borderId="7" xfId="0" applyFont="1" applyFill="1" applyBorder="1" applyAlignment="1">
      <alignment wrapText="1"/>
    </xf>
    <xf numFmtId="0" fontId="34" fillId="28" borderId="7" xfId="0" applyFont="1" applyFill="1" applyBorder="1" applyAlignment="1">
      <alignment wrapText="1"/>
    </xf>
    <xf numFmtId="0" fontId="9" fillId="30" borderId="7" xfId="0" applyFont="1" applyFill="1" applyBorder="1"/>
    <xf numFmtId="0" fontId="9" fillId="30" borderId="0" xfId="0" applyFont="1" applyFill="1"/>
    <xf numFmtId="0" fontId="9" fillId="40" borderId="7" xfId="0" applyFont="1" applyFill="1" applyBorder="1" applyAlignment="1">
      <alignment wrapText="1"/>
    </xf>
    <xf numFmtId="0" fontId="9" fillId="31" borderId="0" xfId="0" applyFont="1" applyFill="1"/>
    <xf numFmtId="0" fontId="9" fillId="43" borderId="0" xfId="0" applyFont="1" applyFill="1"/>
    <xf numFmtId="0" fontId="34" fillId="0" borderId="7" xfId="0" applyFont="1" applyBorder="1" applyAlignment="1">
      <alignment wrapText="1"/>
    </xf>
    <xf numFmtId="0" fontId="9" fillId="19" borderId="7" xfId="0" applyFont="1" applyFill="1" applyBorder="1"/>
    <xf numFmtId="0" fontId="9" fillId="40" borderId="7" xfId="0" applyFont="1" applyFill="1" applyBorder="1"/>
    <xf numFmtId="0" fontId="9" fillId="43" borderId="7" xfId="0" applyFont="1" applyFill="1" applyBorder="1" applyAlignment="1">
      <alignment wrapText="1"/>
    </xf>
    <xf numFmtId="0" fontId="9" fillId="0" borderId="7" xfId="0" applyFont="1" applyBorder="1"/>
    <xf numFmtId="0" fontId="9" fillId="19" borderId="0" xfId="0" applyFont="1" applyFill="1"/>
    <xf numFmtId="0" fontId="9" fillId="45" borderId="7" xfId="0" applyFont="1" applyFill="1" applyBorder="1"/>
    <xf numFmtId="0" fontId="34" fillId="31" borderId="7" xfId="0" applyFont="1" applyFill="1" applyBorder="1" applyAlignment="1">
      <alignment wrapText="1"/>
    </xf>
    <xf numFmtId="0" fontId="34" fillId="19" borderId="7" xfId="0" applyFont="1" applyFill="1" applyBorder="1" applyAlignment="1">
      <alignment wrapText="1"/>
    </xf>
    <xf numFmtId="0" fontId="108" fillId="43" borderId="7" xfId="0" applyFont="1" applyFill="1" applyBorder="1" applyAlignment="1">
      <alignment wrapText="1"/>
    </xf>
    <xf numFmtId="0" fontId="9" fillId="28" borderId="7" xfId="0" applyFont="1" applyFill="1" applyBorder="1"/>
    <xf numFmtId="0" fontId="108" fillId="28" borderId="7" xfId="0" applyFont="1" applyFill="1" applyBorder="1" applyAlignment="1">
      <alignment wrapText="1"/>
    </xf>
    <xf numFmtId="0" fontId="9" fillId="41" borderId="7" xfId="0" applyFont="1" applyFill="1" applyBorder="1"/>
    <xf numFmtId="0" fontId="9" fillId="41" borderId="0" xfId="0" applyFont="1" applyFill="1"/>
    <xf numFmtId="0" fontId="108" fillId="19" borderId="7" xfId="0" applyFont="1" applyFill="1" applyBorder="1" applyAlignment="1">
      <alignment wrapText="1"/>
    </xf>
    <xf numFmtId="0" fontId="108" fillId="31" borderId="7" xfId="0" applyFont="1" applyFill="1" applyBorder="1" applyAlignment="1">
      <alignment wrapText="1"/>
    </xf>
    <xf numFmtId="0" fontId="108" fillId="46" borderId="7" xfId="0" applyFont="1" applyFill="1" applyBorder="1" applyAlignment="1">
      <alignment wrapText="1"/>
    </xf>
    <xf numFmtId="0" fontId="108" fillId="44" borderId="7" xfId="0" applyFont="1" applyFill="1" applyBorder="1" applyAlignment="1">
      <alignment wrapText="1"/>
    </xf>
    <xf numFmtId="0" fontId="108" fillId="41" borderId="7" xfId="0" applyFont="1" applyFill="1" applyBorder="1" applyAlignment="1">
      <alignment wrapText="1"/>
    </xf>
    <xf numFmtId="0" fontId="17" fillId="0" borderId="31" xfId="0" applyFont="1" applyBorder="1" applyAlignment="1">
      <alignment wrapText="1"/>
    </xf>
    <xf numFmtId="0" fontId="17" fillId="0" borderId="32" xfId="0" applyFont="1" applyBorder="1" applyAlignment="1">
      <alignment wrapText="1"/>
    </xf>
    <xf numFmtId="0" fontId="17" fillId="42" borderId="32" xfId="0" applyFont="1" applyFill="1" applyBorder="1"/>
    <xf numFmtId="0" fontId="0" fillId="42" borderId="0" xfId="0" applyFill="1"/>
    <xf numFmtId="0" fontId="38" fillId="4" borderId="33" xfId="0" applyFont="1" applyFill="1" applyBorder="1"/>
    <xf numFmtId="0" fontId="38" fillId="0" borderId="33" xfId="0" applyFont="1" applyBorder="1"/>
    <xf numFmtId="0" fontId="38" fillId="0" borderId="28" xfId="0" applyFont="1" applyBorder="1"/>
    <xf numFmtId="0" fontId="38" fillId="0" borderId="34" xfId="0" applyFont="1" applyBorder="1"/>
    <xf numFmtId="0" fontId="38" fillId="4" borderId="28" xfId="0" applyFont="1" applyFill="1" applyBorder="1"/>
    <xf numFmtId="0" fontId="38" fillId="4" borderId="34" xfId="0" applyFont="1" applyFill="1" applyBorder="1"/>
    <xf numFmtId="0" fontId="40" fillId="0" borderId="28" xfId="0" applyFont="1" applyBorder="1"/>
    <xf numFmtId="0" fontId="40" fillId="0" borderId="34" xfId="0" applyFont="1" applyBorder="1"/>
    <xf numFmtId="0" fontId="38" fillId="0" borderId="35" xfId="0" applyFont="1" applyBorder="1"/>
    <xf numFmtId="0" fontId="14" fillId="47" borderId="7" xfId="0" applyFont="1" applyFill="1" applyBorder="1" applyAlignment="1">
      <alignment wrapText="1"/>
    </xf>
    <xf numFmtId="0" fontId="60" fillId="0" borderId="0" xfId="0" applyFont="1" applyAlignment="1">
      <alignment horizontal="center" wrapText="1"/>
    </xf>
    <xf numFmtId="0" fontId="109" fillId="0" borderId="0" xfId="0" applyFont="1" applyAlignment="1">
      <alignment horizontal="left" wrapText="1"/>
    </xf>
    <xf numFmtId="0" fontId="109" fillId="0" borderId="0" xfId="0" applyFont="1" applyAlignment="1">
      <alignment wrapText="1"/>
    </xf>
    <xf numFmtId="0" fontId="60" fillId="0" borderId="16" xfId="0" applyFont="1" applyBorder="1" applyAlignment="1">
      <alignment horizontal="center" wrapText="1"/>
    </xf>
    <xf numFmtId="0" fontId="46" fillId="0" borderId="0" xfId="0" applyFont="1"/>
    <xf numFmtId="0" fontId="110" fillId="0" borderId="0" xfId="0" applyFont="1" applyAlignment="1">
      <alignment horizontal="left" wrapText="1"/>
    </xf>
    <xf numFmtId="0" fontId="111" fillId="0" borderId="0" xfId="0" applyFont="1" applyAlignment="1">
      <alignment horizontal="left"/>
    </xf>
    <xf numFmtId="0" fontId="112" fillId="0" borderId="0" xfId="0" applyFont="1" applyAlignment="1">
      <alignment horizontal="left"/>
    </xf>
    <xf numFmtId="0" fontId="113" fillId="0" borderId="0" xfId="0" applyFont="1" applyAlignment="1">
      <alignment wrapText="1"/>
    </xf>
    <xf numFmtId="0" fontId="113" fillId="0" borderId="0" xfId="0" quotePrefix="1" applyFont="1" applyAlignment="1">
      <alignment horizontal="left" wrapText="1"/>
    </xf>
    <xf numFmtId="0" fontId="114" fillId="0" borderId="0" xfId="0" applyFont="1" applyAlignment="1">
      <alignment horizontal="left" wrapText="1"/>
    </xf>
    <xf numFmtId="0" fontId="113" fillId="0" borderId="0" xfId="0" applyFont="1" applyAlignment="1">
      <alignment horizontal="center" vertical="center" wrapText="1"/>
    </xf>
    <xf numFmtId="0" fontId="113" fillId="0" borderId="0" xfId="0" applyFont="1" applyAlignment="1">
      <alignment horizontal="center" wrapText="1"/>
    </xf>
    <xf numFmtId="0" fontId="112" fillId="0" borderId="7" xfId="0" applyFont="1" applyBorder="1" applyAlignment="1">
      <alignment wrapText="1"/>
    </xf>
    <xf numFmtId="0" fontId="115" fillId="0" borderId="16" xfId="0" applyFont="1" applyBorder="1" applyAlignment="1">
      <alignment horizontal="center" wrapText="1"/>
    </xf>
    <xf numFmtId="0" fontId="110" fillId="26" borderId="0" xfId="0" applyFont="1" applyFill="1"/>
    <xf numFmtId="0" fontId="114" fillId="0" borderId="16" xfId="0" applyFont="1" applyBorder="1" applyAlignment="1">
      <alignment horizontal="left" wrapText="1"/>
    </xf>
    <xf numFmtId="0" fontId="110" fillId="0" borderId="0" xfId="0" applyFont="1"/>
    <xf numFmtId="0" fontId="9" fillId="0" borderId="7" xfId="0" applyFont="1" applyBorder="1" applyAlignment="1">
      <alignment horizontal="left" wrapText="1"/>
    </xf>
    <xf numFmtId="0" fontId="4" fillId="0" borderId="0" xfId="0" applyFont="1" applyAlignment="1">
      <alignment wrapText="1"/>
    </xf>
    <xf numFmtId="0" fontId="113" fillId="0" borderId="0" xfId="0" applyFont="1" applyAlignment="1">
      <alignment horizontal="left" vertical="top" wrapText="1"/>
    </xf>
    <xf numFmtId="0" fontId="4" fillId="0" borderId="0" xfId="0" applyFont="1" applyAlignment="1">
      <alignment horizontal="left" wrapText="1"/>
    </xf>
    <xf numFmtId="0" fontId="4" fillId="0" borderId="0" xfId="0" applyFont="1" applyAlignment="1">
      <alignment horizontal="center" vertical="center" wrapText="1"/>
    </xf>
    <xf numFmtId="0" fontId="4" fillId="0" borderId="0" xfId="0" applyFont="1" applyAlignment="1">
      <alignment horizontal="center" wrapText="1"/>
    </xf>
    <xf numFmtId="0" fontId="4" fillId="0" borderId="16" xfId="0" applyFont="1" applyBorder="1" applyAlignment="1">
      <alignment horizontal="center" wrapText="1"/>
    </xf>
    <xf numFmtId="0" fontId="4" fillId="0" borderId="0" xfId="0" applyFont="1" applyAlignment="1">
      <alignment horizontal="left" vertical="top" wrapText="1"/>
    </xf>
    <xf numFmtId="0" fontId="4" fillId="0" borderId="16" xfId="0" applyFont="1" applyBorder="1" applyAlignment="1">
      <alignment horizontal="left" wrapText="1"/>
    </xf>
    <xf numFmtId="0" fontId="4" fillId="0" borderId="0" xfId="0" applyFont="1" applyAlignment="1">
      <alignment horizontal="left"/>
    </xf>
    <xf numFmtId="0" fontId="4" fillId="0" borderId="0" xfId="0" applyFont="1"/>
    <xf numFmtId="0" fontId="4" fillId="0" borderId="0" xfId="0" applyFont="1" applyAlignment="1">
      <alignment wrapText="1" shrinkToFit="1"/>
    </xf>
    <xf numFmtId="0" fontId="4" fillId="0" borderId="0" xfId="0" quotePrefix="1" applyFont="1" applyAlignment="1">
      <alignment horizontal="left" wrapText="1"/>
    </xf>
    <xf numFmtId="0" fontId="4" fillId="0" borderId="7" xfId="0" applyFont="1" applyBorder="1" applyAlignment="1">
      <alignment wrapText="1"/>
    </xf>
    <xf numFmtId="0" fontId="4" fillId="19" borderId="7" xfId="0" applyFont="1" applyFill="1" applyBorder="1" applyAlignment="1">
      <alignment wrapText="1"/>
    </xf>
    <xf numFmtId="0" fontId="3" fillId="0" borderId="0" xfId="0" applyFont="1" applyAlignment="1">
      <alignment horizontal="left"/>
    </xf>
    <xf numFmtId="0" fontId="3" fillId="0" borderId="0" xfId="0" applyFont="1" applyAlignment="1">
      <alignment wrapText="1"/>
    </xf>
    <xf numFmtId="0" fontId="3" fillId="0" borderId="0" xfId="0" applyFont="1" applyAlignment="1">
      <alignment horizontal="left" wrapText="1"/>
    </xf>
    <xf numFmtId="0" fontId="3" fillId="0" borderId="0" xfId="0" applyFont="1" applyAlignment="1">
      <alignment horizontal="center" vertical="center" wrapText="1"/>
    </xf>
    <xf numFmtId="0" fontId="3" fillId="0" borderId="0" xfId="0" applyFont="1" applyAlignment="1">
      <alignment horizontal="center" wrapText="1"/>
    </xf>
    <xf numFmtId="0" fontId="3" fillId="0" borderId="16" xfId="0" applyFont="1" applyBorder="1" applyAlignment="1">
      <alignment horizontal="center" wrapText="1"/>
    </xf>
    <xf numFmtId="0" fontId="3" fillId="0" borderId="0" xfId="0" applyFont="1" applyAlignment="1">
      <alignment horizontal="left" vertical="top" wrapText="1"/>
    </xf>
    <xf numFmtId="0" fontId="3" fillId="0" borderId="16" xfId="0" applyFont="1" applyBorder="1" applyAlignment="1">
      <alignment horizontal="left" wrapText="1"/>
    </xf>
    <xf numFmtId="0" fontId="3" fillId="0" borderId="0" xfId="0" quotePrefix="1" applyFont="1" applyAlignment="1">
      <alignment horizontal="left" wrapText="1"/>
    </xf>
    <xf numFmtId="0" fontId="3" fillId="19" borderId="0" xfId="0" applyFont="1" applyFill="1" applyAlignment="1">
      <alignment wrapText="1"/>
    </xf>
    <xf numFmtId="0" fontId="2" fillId="0" borderId="0" xfId="0" applyFont="1" applyAlignment="1">
      <alignment wrapText="1"/>
    </xf>
    <xf numFmtId="0" fontId="2" fillId="0" borderId="0" xfId="0" applyFont="1" applyAlignment="1">
      <alignment horizontal="center" wrapText="1"/>
    </xf>
    <xf numFmtId="0" fontId="60" fillId="0" borderId="0" xfId="0" applyFont="1" applyAlignment="1">
      <alignment horizontal="center" vertical="center" wrapText="1"/>
    </xf>
    <xf numFmtId="0" fontId="2" fillId="0" borderId="0" xfId="0" applyFont="1" applyAlignment="1">
      <alignment horizontal="left"/>
    </xf>
    <xf numFmtId="0" fontId="2" fillId="0" borderId="0" xfId="0" applyFont="1" applyAlignment="1">
      <alignment vertical="top" wrapText="1"/>
    </xf>
    <xf numFmtId="0" fontId="2" fillId="0" borderId="0" xfId="0" applyFont="1" applyAlignment="1">
      <alignment horizontal="left" wrapText="1"/>
    </xf>
    <xf numFmtId="0" fontId="1" fillId="0" borderId="0" xfId="0" applyFont="1" applyAlignment="1">
      <alignment wrapText="1"/>
    </xf>
    <xf numFmtId="0" fontId="0" fillId="5" borderId="1" xfId="0" applyFill="1" applyBorder="1"/>
    <xf numFmtId="0" fontId="65" fillId="15" borderId="8" xfId="0" applyFont="1" applyFill="1" applyBorder="1" applyAlignment="1">
      <alignment horizontal="left"/>
    </xf>
    <xf numFmtId="0" fontId="65" fillId="15" borderId="9" xfId="0" applyFont="1" applyFill="1" applyBorder="1" applyAlignment="1">
      <alignment horizontal="left"/>
    </xf>
    <xf numFmtId="49" fontId="69" fillId="0" borderId="23" xfId="0" applyNumberFormat="1" applyFont="1" applyBorder="1" applyAlignment="1">
      <alignment horizontal="center" vertical="center" wrapText="1"/>
    </xf>
    <xf numFmtId="49" fontId="70" fillId="0" borderId="17" xfId="0" applyNumberFormat="1" applyFont="1" applyBorder="1" applyAlignment="1">
      <alignment horizontal="center"/>
    </xf>
    <xf numFmtId="49" fontId="70" fillId="0" borderId="18" xfId="0" applyNumberFormat="1" applyFont="1" applyBorder="1" applyAlignment="1">
      <alignment horizontal="center"/>
    </xf>
    <xf numFmtId="49" fontId="70" fillId="0" borderId="19" xfId="0" applyNumberFormat="1" applyFont="1" applyBorder="1" applyAlignment="1">
      <alignment horizontal="center"/>
    </xf>
    <xf numFmtId="49" fontId="79" fillId="0" borderId="20" xfId="0" applyNumberFormat="1" applyFont="1" applyBorder="1" applyAlignment="1">
      <alignment horizontal="center" vertical="center" wrapText="1"/>
    </xf>
    <xf numFmtId="49" fontId="79" fillId="0" borderId="21" xfId="0" applyNumberFormat="1" applyFont="1" applyBorder="1" applyAlignment="1">
      <alignment horizontal="center" vertical="center" wrapText="1"/>
    </xf>
    <xf numFmtId="49" fontId="79" fillId="0" borderId="22" xfId="0" applyNumberFormat="1" applyFont="1" applyBorder="1" applyAlignment="1">
      <alignment horizontal="center" vertical="center" wrapText="1"/>
    </xf>
    <xf numFmtId="49" fontId="69" fillId="0" borderId="23" xfId="0" applyNumberFormat="1" applyFont="1" applyBorder="1" applyAlignment="1">
      <alignment horizontal="center" vertical="center"/>
    </xf>
    <xf numFmtId="49" fontId="69" fillId="0" borderId="23" xfId="0" applyNumberFormat="1" applyFont="1" applyBorder="1" applyAlignment="1">
      <alignment horizontal="left" vertical="center"/>
    </xf>
    <xf numFmtId="49" fontId="73" fillId="0" borderId="0" xfId="0" applyNumberFormat="1" applyFont="1" applyAlignment="1">
      <alignment horizontal="left" vertical="top"/>
    </xf>
    <xf numFmtId="49" fontId="69" fillId="0" borderId="0" xfId="0" applyNumberFormat="1" applyFont="1" applyAlignment="1">
      <alignment horizontal="left" vertical="top"/>
    </xf>
    <xf numFmtId="0" fontId="44" fillId="13" borderId="0" xfId="0" applyFont="1" applyFill="1" applyAlignment="1">
      <alignment horizontal="center" vertical="center" wrapText="1"/>
    </xf>
    <xf numFmtId="0" fontId="37" fillId="0" borderId="0" xfId="0" applyFont="1" applyAlignment="1">
      <alignment horizontal="center" wrapText="1"/>
    </xf>
    <xf numFmtId="0" fontId="62" fillId="21" borderId="0" xfId="0" applyFont="1" applyFill="1" applyAlignment="1">
      <alignment horizontal="center" wrapText="1"/>
    </xf>
    <xf numFmtId="0" fontId="62" fillId="23" borderId="0" xfId="0" applyFont="1" applyFill="1" applyAlignment="1">
      <alignment horizontal="center" wrapText="1"/>
    </xf>
    <xf numFmtId="0" fontId="44" fillId="29" borderId="0" xfId="0" applyFont="1" applyFill="1" applyAlignment="1">
      <alignment wrapText="1"/>
    </xf>
    <xf numFmtId="0" fontId="39" fillId="33" borderId="0" xfId="0" applyFont="1" applyFill="1" applyAlignment="1">
      <alignment wrapText="1"/>
    </xf>
    <xf numFmtId="0" fontId="39" fillId="34" borderId="0" xfId="0" applyFont="1" applyFill="1" applyAlignment="1">
      <alignment wrapText="1"/>
    </xf>
    <xf numFmtId="0" fontId="39" fillId="35" borderId="0" xfId="0" applyFont="1" applyFill="1" applyAlignment="1">
      <alignment wrapText="1"/>
    </xf>
    <xf numFmtId="0" fontId="9" fillId="0" borderId="0" xfId="0" applyFont="1" applyAlignment="1">
      <alignment horizontal="left" vertical="top" wrapText="1"/>
    </xf>
    <xf numFmtId="0" fontId="9"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18">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9" tint="0.79998168889431442"/>
        </patternFill>
      </fill>
    </dxf>
    <dxf>
      <fill>
        <patternFill>
          <bgColor theme="7"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6"/>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FFCCFF"/>
      <color rgb="FF99CCFF"/>
      <color rgb="FF66CCFF"/>
      <color rgb="FFFF5050"/>
      <color rgb="FFC44444"/>
      <color rgb="FFAE470E"/>
      <color rgb="FF69008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397" dataDxfId="396">
  <autoFilter ref="A8:AD20" xr:uid="{EF99425A-BF7C-494D-843B-A436A28F1D50}"/>
  <tableColumns count="30">
    <tableColumn id="26" xr3:uid="{F6E0102F-6A62-4676-8743-12C78DFD5AAE}" name="ID" totalsRowFunction="count" dataDxfId="395" totalsRowDxfId="394"/>
    <tableColumn id="34" xr3:uid="{C5C184C6-181D-45CF-A63D-7AEDCADFA43B}" name="Donnée (Niveau 1)" dataDxfId="393" totalsRowDxfId="392"/>
    <tableColumn id="1" xr3:uid="{48BA0677-2A51-4516-901D-245A32C9EF11}" name="Donnée (Niveau 2)" totalsRowFunction="count" dataDxfId="391" totalsRowDxfId="390"/>
    <tableColumn id="2" xr3:uid="{22B866D0-1B5E-4581-93E5-86229BC69C02}" name="Donnée (Niveau 3)" totalsRowFunction="count" dataDxfId="389" totalsRowDxfId="388"/>
    <tableColumn id="3" xr3:uid="{888BC815-3A76-4EEA-B68B-9A9CFFA21AC6}" name="Donnée (Niveau 4)" totalsRowFunction="count" dataDxfId="387" totalsRowDxfId="386"/>
    <tableColumn id="4" xr3:uid="{A1D31B95-E51B-44D1-A7C2-8E42F9D33E13}" name="Donnée (Niveau 5)" totalsRowFunction="count" dataDxfId="385" totalsRowDxfId="384"/>
    <tableColumn id="5" xr3:uid="{EA6D57DD-52EF-4D70-B539-0505DC6517EC}" name="Donnée (Niveau 6)" totalsRowFunction="count" dataDxfId="383" totalsRowDxfId="382"/>
    <tableColumn id="6" xr3:uid="{3FE552E2-2FEF-4E1A-B5DE-F4C21C13A296}" name="Description" totalsRowFunction="count" dataDxfId="381" totalsRowDxfId="380"/>
    <tableColumn id="14" xr3:uid="{BE5AEDCA-1CC5-4938-964E-9C68E6A07DC7}" name="Exemples" totalsRowFunction="count" dataDxfId="379" totalsRowDxfId="378"/>
    <tableColumn id="13" xr3:uid="{ED5FE47C-9997-4511-9856-83AF83A90171}" name="Fichier XSD" totalsRowFunction="count" dataDxfId="377" totalsRowDxfId="376"/>
    <tableColumn id="32" xr3:uid="{5C8C2495-D269-4E47-88B5-00584EF6B484}" name="Balise EMSI" dataDxfId="375" totalsRowDxfId="374"/>
    <tableColumn id="7" xr3:uid="{5C4F4C1E-17D3-4C4E-9650-A41F0BBB82B0}" name="Balise NexSIS" totalsRowFunction="count" dataDxfId="373" totalsRowDxfId="372"/>
    <tableColumn id="21" xr3:uid="{D8470834-C8F8-4F70-9302-7A4C602B72E6}" name="Nouvelle balise" totalsRowFunction="count" dataDxfId="371" totalsRowDxfId="370"/>
    <tableColumn id="8" xr3:uid="{D4E41060-B282-4AE5-8C87-3716CFB70625}" name="Nantes - balise" totalsRowFunction="count" dataDxfId="369" totalsRowDxfId="368"/>
    <tableColumn id="15" xr3:uid="{BB0E9A10-45CE-44DE-802C-D3A58D081A2F}" name="Nantes - description" totalsRowFunction="count" dataDxfId="367" totalsRowDxfId="366"/>
    <tableColumn id="18" xr3:uid="{8FE17C2A-E229-4B7F-B204-F356EEB4AE45}" name="GT399" totalsRowFunction="count" dataDxfId="365" totalsRowDxfId="364"/>
    <tableColumn id="9" xr3:uid="{4C9E2B92-3A78-454F-B9FF-8B97A2EAE3ED}" name="GT399 description" totalsRowFunction="count" dataDxfId="363" totalsRowDxfId="362"/>
    <tableColumn id="10" xr3:uid="{CCF33634-CF25-46BD-8DE3-12B24D24D5F8}" name="Priorisation" totalsRowFunction="count" dataDxfId="361" totalsRowDxfId="360"/>
    <tableColumn id="11" xr3:uid="{85B3828E-8687-4AA3-88CE-D610FCBDCFDE}" name="Cardinalité" dataDxfId="359" totalsRowDxfId="358"/>
    <tableColumn id="27" xr3:uid="{CF8F2F83-80E1-4F34-8CA4-101022C31379}" name="Objet" totalsRowFunction="count" dataDxfId="357" totalsRowDxfId="356"/>
    <tableColumn id="12" xr3:uid="{9491E93A-73C3-4214-8227-2A99EABCA3C1}" name="Format (ou type)" totalsRowFunction="count" dataDxfId="355" totalsRowDxfId="354"/>
    <tableColumn id="31" xr3:uid="{97801A1D-505C-4F61-ACF5-6EE844F5E23A}" name="Détails de format" dataDxfId="353" totalsRowDxfId="352"/>
    <tableColumn id="36" xr3:uid="{62248724-3AC6-48C6-B62F-D3C050A5A08F}" name="15-18" dataDxfId="351" totalsRowDxfId="350"/>
    <tableColumn id="35" xr3:uid="{2A6F94A4-B86B-4A8C-8862-6337DBF190B2}" name="15-15" dataDxfId="349" totalsRowDxfId="348"/>
    <tableColumn id="37" xr3:uid="{01782744-2942-D140-994A-3D343B0E0342}" name="CUT" dataDxfId="347" totalsRowDxfId="346"/>
    <tableColumn id="19" xr3:uid="{B112D546-E236-4723-880E-6D39731D2093}" name="Commentaire Hub Santé" totalsRowFunction="count" dataDxfId="345" totalsRowDxfId="344"/>
    <tableColumn id="16" xr3:uid="{E6CB6828-8B65-4F12-95B0-B9304BA135D8}" name="Commentaire Philippe Dreyfus" totalsRowFunction="count" dataDxfId="343" totalsRowDxfId="342"/>
    <tableColumn id="33" xr3:uid="{9AEA7D2D-C467-4E16-9414-C9877028EA11}" name="Commentaire FBE" dataDxfId="341" totalsRowDxfId="340"/>
    <tableColumn id="17" xr3:uid="{ACE48C56-220E-4341-8BEC-04B45FF1F728}" name="Commentaire Yann Penverne" totalsRowFunction="count" dataDxfId="339" totalsRowDxfId="338"/>
    <tableColumn id="20" xr3:uid="{A0AF1313-269D-4060-8F91-417D2F081DEB}" name="NexSIS" totalsRowFunction="custom" dataDxfId="337" totalsRowDxfId="336">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316" dataDxfId="315" totalsRowDxfId="314">
  <autoFilter ref="A8:AD14" xr:uid="{EF99425A-BF7C-494D-843B-A436A28F1D50}"/>
  <tableColumns count="30">
    <tableColumn id="26" xr3:uid="{D5B2518C-6D8E-6147-8C4F-B866728B3834}" name="ID" totalsRowFunction="count" dataDxfId="313" totalsRowDxfId="312"/>
    <tableColumn id="34" xr3:uid="{87148819-B7A5-7947-82EE-7CD825960AED}" name="Donnée (Niveau 1)" dataDxfId="311" totalsRowDxfId="310"/>
    <tableColumn id="1" xr3:uid="{D13C8DA4-A6E7-6647-83BF-735A36445504}" name="Donnée (Niveau 2)" totalsRowFunction="count" dataDxfId="309" totalsRowDxfId="308"/>
    <tableColumn id="2" xr3:uid="{9844E3D8-484C-674F-A6FE-C5E74C0BECD7}" name="Donnée (Niveau 3)" totalsRowFunction="count" dataDxfId="307" totalsRowDxfId="306"/>
    <tableColumn id="3" xr3:uid="{EDEAC3BB-E6E5-6D4A-81D4-0D53BDE32BE7}" name="Donnée (Niveau 4)" totalsRowFunction="count" dataDxfId="305" totalsRowDxfId="304"/>
    <tableColumn id="4" xr3:uid="{02D62420-0C0A-4A42-BF62-D538EE277DA2}" name="Donnée (Niveau 5)" totalsRowFunction="count" dataDxfId="303" totalsRowDxfId="302"/>
    <tableColumn id="5" xr3:uid="{AEDF2332-EB8E-3F47-A30F-62F4B295DC6E}" name="Donnée (Niveau 6)" totalsRowFunction="count" dataDxfId="301" totalsRowDxfId="300"/>
    <tableColumn id="6" xr3:uid="{6B82679A-C79E-B942-87C2-2A9AC62DFE61}" name="Description" totalsRowFunction="count" dataDxfId="299" totalsRowDxfId="298"/>
    <tableColumn id="14" xr3:uid="{64EB0DE7-7110-B649-B47F-39D14AB54769}" name="Exemples" totalsRowFunction="count" dataDxfId="297" totalsRowDxfId="296"/>
    <tableColumn id="7" xr3:uid="{30859462-25E2-6C4B-8D3C-5F2310CF2710}" name="Balise NexSIS" totalsRowFunction="count" dataDxfId="295" totalsRowDxfId="294"/>
    <tableColumn id="21" xr3:uid="{C7789C87-5B0F-9240-95BB-36A6DBBF16F7}" name="Nouvelle balise" totalsRowFunction="count" dataDxfId="293" totalsRowDxfId="292"/>
    <tableColumn id="8" xr3:uid="{56A311D2-6944-B44A-BA90-1B44FB783B25}" name="Nantes - balise" totalsRowFunction="count" dataDxfId="291" totalsRowDxfId="290"/>
    <tableColumn id="15" xr3:uid="{CC481BC4-1ACF-7849-B03D-7121652EE416}" name="Nantes - description" totalsRowFunction="count" dataDxfId="289" totalsRowDxfId="288"/>
    <tableColumn id="18" xr3:uid="{DA3EC825-B94E-6142-B1D1-58F763F6812E}" name="GT399" totalsRowFunction="count" dataDxfId="287" totalsRowDxfId="286"/>
    <tableColumn id="9" xr3:uid="{A60F6B9F-CF7A-6F48-A3FD-7FC591506696}" name="GT399 description" totalsRowFunction="count" dataDxfId="285" totalsRowDxfId="284"/>
    <tableColumn id="10" xr3:uid="{F183E99A-8936-D242-9E2F-7DF202579449}" name="Priorisation" totalsRowFunction="count" dataDxfId="283" totalsRowDxfId="282"/>
    <tableColumn id="11" xr3:uid="{0C55DBEB-B030-EB40-8778-44C43E402B7D}" name="Cardinalité" dataDxfId="281" totalsRowDxfId="280"/>
    <tableColumn id="27" xr3:uid="{3EA0014F-1F9E-3346-86AA-D19E79E32F71}" name="Objet" totalsRowFunction="count" dataDxfId="279" totalsRowDxfId="278"/>
    <tableColumn id="12" xr3:uid="{A3CD3B4C-97D3-9741-9A73-087C7A9F8936}" name="Format (ou type)" totalsRowFunction="count" dataDxfId="277" totalsRowDxfId="276"/>
    <tableColumn id="37" xr3:uid="{3FE45E5F-AD1E-7B48-BE25-BC7327DD16EC}" name="Nomenclature/ énumération" dataDxfId="275" totalsRowDxfId="274"/>
    <tableColumn id="31" xr3:uid="{9CB46CA4-597C-5148-8480-F8796E3C5AFD}" name="Détails de format" dataDxfId="273" totalsRowDxfId="272"/>
    <tableColumn id="36" xr3:uid="{97A47004-218F-7749-B82B-5B2AEE40A23C}" name="15-18" dataDxfId="271" totalsRowDxfId="270"/>
    <tableColumn id="35" xr3:uid="{544CEA0F-DCB5-C64C-9CDE-A40F1906888F}" name="15-15" dataDxfId="269" totalsRowDxfId="268"/>
    <tableColumn id="39" xr3:uid="{6DB8C4C4-E592-DA4D-B502-CA1F3A98FF18}" name="CUT" dataDxfId="267" totalsRowDxfId="266"/>
    <tableColumn id="19" xr3:uid="{F48E57B7-0080-CD4F-8CC0-D9866BEEABEE}" name="Commentaire Hub Santé" totalsRowFunction="count" dataDxfId="265" totalsRowDxfId="264"/>
    <tableColumn id="16" xr3:uid="{93611743-80E2-3A49-9F47-6E81E63C36BC}" name="Commentaire Philippe Dreyfus" totalsRowFunction="count" dataDxfId="263" totalsRowDxfId="262"/>
    <tableColumn id="33" xr3:uid="{E8582012-E1AA-5C48-84F3-81E85831EA3D}" name="Commentaire FBE" dataDxfId="261" totalsRowDxfId="260"/>
    <tableColumn id="17" xr3:uid="{10CD9342-79AA-B840-BD59-F6A02345EC01}" name="Commentaire Yann Penverne" totalsRowFunction="count" dataDxfId="259" totalsRowDxfId="258"/>
    <tableColumn id="20" xr3:uid="{36DD8A92-EC42-2849-A047-5EE0AABF1132}" name="NexSIS" totalsRowFunction="custom" dataDxfId="257" totalsRowDxfId="256">
      <totalsRowFormula>SUBTOTAL(103,createCase3[NexSIS])-COUNTIFS(createCase3[NexSIS],"=X")</totalsRowFormula>
    </tableColumn>
    <tableColumn id="22" xr3:uid="{055A2D99-D525-3349-A349-779652E6F495}" name="Métier" totalsRowFunction="custom" dataDxfId="255" totalsRowDxfId="254">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7" totalsRowCount="1" headerRowDxfId="156" dataDxfId="155" totalsRowDxfId="154">
  <autoFilter ref="A8:AD186" xr:uid="{EF99425A-BF7C-494D-843B-A436A28F1D50}"/>
  <tableColumns count="30">
    <tableColumn id="26" xr3:uid="{F89F79B0-EC13-4626-8B8B-E72803CF8D7F}" name="ID" totalsRowFunction="count" dataDxfId="153" totalsRowDxfId="152"/>
    <tableColumn id="34" xr3:uid="{82D9E408-6E89-6548-8064-32C2C1C49796}" name="Donnée (Niveau 1)" dataDxfId="151" totalsRowDxfId="150"/>
    <tableColumn id="1" xr3:uid="{A4D81CB2-5DBF-46A1-831A-3B0CB8713987}" name="Donnée (Niveau 2)" totalsRowFunction="count" dataDxfId="149" totalsRowDxfId="148"/>
    <tableColumn id="2" xr3:uid="{70FEA672-42A5-4D50-83E3-20F1DC99F826}" name="Donnée (Niveau 3)" totalsRowFunction="count" dataDxfId="147" totalsRowDxfId="146"/>
    <tableColumn id="3" xr3:uid="{E5F546D4-3F7C-49D3-ACAD-5C0AA86EEA72}" name="Donnée (Niveau 4)" totalsRowFunction="count" dataDxfId="145" totalsRowDxfId="144"/>
    <tableColumn id="4" xr3:uid="{C36F63D5-6F86-4068-8553-7E11F2FF2E34}" name="Donnée (Niveau 5)" totalsRowFunction="count" dataDxfId="143" totalsRowDxfId="142"/>
    <tableColumn id="5" xr3:uid="{BCD32C8B-1BF5-4152-A4E3-856EB454D41F}" name="Donnée (Niveau 6)" totalsRowFunction="count" dataDxfId="141" totalsRowDxfId="140"/>
    <tableColumn id="6" xr3:uid="{31AB271A-A79E-4AD6-A425-139013E5C0ED}" name="Description" totalsRowFunction="count" dataDxfId="139" totalsRowDxfId="138"/>
    <tableColumn id="14" xr3:uid="{42356E16-5C2C-47EF-96D9-1439EB52D654}" name="Exemples" totalsRowFunction="count" dataDxfId="137" totalsRowDxfId="136"/>
    <tableColumn id="7" xr3:uid="{05B3DFF6-BC4E-40A1-862A-0EBD5F2686D8}" name="Balise NexSIS" totalsRowFunction="count" dataDxfId="135" totalsRowDxfId="134"/>
    <tableColumn id="21" xr3:uid="{A67EAB5D-C889-4A87-AEDD-CB5D507B5224}" name="Nouvelle balise" totalsRowFunction="count" dataDxfId="133" totalsRowDxfId="132"/>
    <tableColumn id="8" xr3:uid="{142E6E6B-2EEA-41C0-969F-103EB7FEE77B}" name="Nantes - balise" totalsRowFunction="count" dataDxfId="131" totalsRowDxfId="130"/>
    <tableColumn id="15" xr3:uid="{4B3C95EC-2C41-42CE-9528-75F02E532B07}" name="Nantes - description" totalsRowFunction="count" dataDxfId="129" totalsRowDxfId="128"/>
    <tableColumn id="18" xr3:uid="{DD4C49C8-6EEB-4810-B6DF-F5EA0958E68F}" name="GT399" totalsRowFunction="count" dataDxfId="127" totalsRowDxfId="126"/>
    <tableColumn id="9" xr3:uid="{1EF347D1-5F3C-455F-B7CC-0411A0A13BA5}" name="GT399 description" totalsRowFunction="count" dataDxfId="125" totalsRowDxfId="124"/>
    <tableColumn id="10" xr3:uid="{A688C13F-43B2-4D38-AB61-5A8FA70F8877}" name="Priorisation" totalsRowFunction="count" dataDxfId="123" totalsRowDxfId="122"/>
    <tableColumn id="11" xr3:uid="{740E98DF-4145-4688-96B5-1DB2B4C65860}" name="Cardinalité" dataDxfId="121" totalsRowDxfId="120"/>
    <tableColumn id="27" xr3:uid="{5362BDCB-F398-463F-807C-5642BE8139A3}" name="Objet" totalsRowFunction="count" dataDxfId="119" totalsRowDxfId="118"/>
    <tableColumn id="12" xr3:uid="{F99D40B9-B75A-4B6D-AD14-A9CC94A67A94}" name="Format (ou type)" totalsRowFunction="count" dataDxfId="117" totalsRowDxfId="116"/>
    <tableColumn id="37" xr3:uid="{C4249FC6-D549-4A35-98D7-D98FEFD604C7}" name="Nomenclature/ énumération" dataDxfId="115" totalsRowDxfId="114"/>
    <tableColumn id="31" xr3:uid="{165DCEEB-09D9-4414-9EB1-071322B65527}" name="Détails de format" dataDxfId="113" totalsRowDxfId="112"/>
    <tableColumn id="36" xr3:uid="{DFE77849-E589-4C00-A974-5EA32CAC9950}" name="15-18" dataDxfId="111" totalsRowDxfId="110"/>
    <tableColumn id="35" xr3:uid="{6F7422E5-A9F0-4CB5-94CC-23CADED3A1EA}" name="15-15" dataDxfId="109" totalsRowDxfId="108"/>
    <tableColumn id="39" xr3:uid="{D123E456-B227-404D-9075-2C12B6D79281}" name="CUT" dataDxfId="107" totalsRowDxfId="106"/>
    <tableColumn id="19" xr3:uid="{0E27CA97-E0CC-4707-8A95-C2EB8B822A50}" name="Commentaire Hub Santé" totalsRowFunction="count" dataDxfId="105" totalsRowDxfId="104"/>
    <tableColumn id="16" xr3:uid="{85C90A89-19FA-4640-8DE9-5BC81E29801A}" name="Commentaire Philippe Dreyfus" totalsRowFunction="count" dataDxfId="103" totalsRowDxfId="102"/>
    <tableColumn id="33" xr3:uid="{F9B7E469-F267-4217-89F6-2332B9BE9F00}" name="Commentaire FBE" dataDxfId="101" totalsRowDxfId="100"/>
    <tableColumn id="17" xr3:uid="{AF1719C0-5CFC-4F9F-8447-1E16DD154E8D}" name="Commentaire Yann Penverne" totalsRowFunction="count" dataDxfId="99" totalsRowDxfId="98"/>
    <tableColumn id="20" xr3:uid="{A1AC7405-8CAD-4797-ACD3-A6DB9BD4973A}" name="NexSIS" totalsRowFunction="custom" dataDxfId="97" totalsRowDxfId="96">
      <totalsRowFormula>SUBTOTAL(103,createCase[NexSIS])-COUNTIFS(createCase[NexSIS],"=X")</totalsRowFormula>
    </tableColumn>
    <tableColumn id="22" xr3:uid="{BFD15786-BC47-434A-8C58-1A07EC8D4305}" name="Métier" totalsRowFunction="custom" dataDxfId="95" totalsRowDxfId="94">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62" dataDxfId="61" totalsRowDxfId="60">
  <autoFilter ref="A8:AD47" xr:uid="{E779C242-2956-4825-8D18-6295157DB7AF}"/>
  <tableColumns count="30">
    <tableColumn id="26" xr3:uid="{F3F553A6-7E4F-417C-A6A2-5E83B9824E15}" name="ID" totalsRowFunction="count" dataDxfId="59" totalsRowDxfId="58"/>
    <tableColumn id="34" xr3:uid="{56C0E78B-8CCA-45B2-B9B3-D346DD1F381E}" name="Donnée (Niveau 1)" dataDxfId="57" totalsRowDxfId="56"/>
    <tableColumn id="1" xr3:uid="{0F9B8258-350B-41D3-B5C2-EDDB599F6829}" name="Donnée (Niveau 2)" totalsRowFunction="count" dataDxfId="55" totalsRowDxfId="54"/>
    <tableColumn id="2" xr3:uid="{C07E167B-C93D-4810-8FD9-23F810240395}" name="Donnée (Niveau 3)" totalsRowFunction="count" dataDxfId="53" totalsRowDxfId="52"/>
    <tableColumn id="3" xr3:uid="{961D5039-51EF-400C-8103-78DF48B44559}" name="Donnée (Niveau 4)" totalsRowFunction="count" dataDxfId="51" totalsRowDxfId="50"/>
    <tableColumn id="4" xr3:uid="{734DE849-165F-486A-BB22-D8648A6F451E}" name="Donnée (Niveau 5)" totalsRowFunction="count" dataDxfId="49" totalsRowDxfId="48"/>
    <tableColumn id="5" xr3:uid="{861A7B1D-2BA3-4EA5-A0D5-F48C7C7569D0}" name="Donnée (Niveau 6)" totalsRowFunction="count" dataDxfId="47" totalsRowDxfId="46"/>
    <tableColumn id="6" xr3:uid="{EC32FDC0-8437-4F1C-9452-137D998A63E8}" name="Description" totalsRowFunction="count" dataDxfId="45" totalsRowDxfId="44"/>
    <tableColumn id="14" xr3:uid="{99437B48-420C-4085-A9D8-010486E61C6E}" name="Exemples" totalsRowFunction="count" dataDxfId="43" totalsRowDxfId="42"/>
    <tableColumn id="7" xr3:uid="{D301DE85-E1D2-4C32-99EA-028426BF1FF2}" name="Balise NexSIS" totalsRowFunction="count" dataDxfId="41" totalsRowDxfId="40"/>
    <tableColumn id="21" xr3:uid="{650290E8-1B8E-4C8D-8B82-A054275D82AB}" name="Nouvelle balise" totalsRowFunction="count" dataDxfId="39" totalsRowDxfId="38"/>
    <tableColumn id="8" xr3:uid="{A30CAE9F-03C9-4826-A0E3-3E6D141AF785}" name="Nantes - balise" totalsRowFunction="count" dataDxfId="37" totalsRowDxfId="36"/>
    <tableColumn id="15" xr3:uid="{8C12D6A1-469E-40F2-AEAE-7BCEB632C915}" name="Nantes - description" totalsRowFunction="count" dataDxfId="35" totalsRowDxfId="34"/>
    <tableColumn id="18" xr3:uid="{594B797F-376A-4032-9EDF-261A77A11C28}" name="GT399" totalsRowFunction="count" dataDxfId="33" totalsRowDxfId="32"/>
    <tableColumn id="9" xr3:uid="{163D5EA9-1F3D-41A0-B0A9-24213EA3C6D6}" name="GT399 description" totalsRowFunction="count" dataDxfId="31" totalsRowDxfId="30"/>
    <tableColumn id="10" xr3:uid="{96C113DB-4A16-4B10-A333-DF8DF7AC3D97}" name="Priorisation" totalsRowFunction="count" dataDxfId="29" totalsRowDxfId="28"/>
    <tableColumn id="11" xr3:uid="{169519F8-3CBC-4AD6-83C4-EF4FA9FF88E8}" name="Cardinalité" dataDxfId="27" totalsRowDxfId="26"/>
    <tableColumn id="27" xr3:uid="{C7AAB4F3-0AD0-45AB-8A66-2033513E664E}" name="Objet" totalsRowFunction="count" dataDxfId="25" totalsRowDxfId="24"/>
    <tableColumn id="12" xr3:uid="{4DAEBE6E-9755-4DE1-BFA5-14CAFC1AEE51}" name="Format (ou type)" totalsRowFunction="count" dataDxfId="23" totalsRowDxfId="22"/>
    <tableColumn id="37" xr3:uid="{B9E88E6C-457D-46D7-A387-DEE3D5037D7B}" name="Nomenclature/ énumération" dataDxfId="21" totalsRowDxfId="20"/>
    <tableColumn id="31" xr3:uid="{00E573C8-FCEB-40CE-8901-987CBDB5EE70}" name="Détails de format" dataDxfId="19" totalsRowDxfId="18"/>
    <tableColumn id="36" xr3:uid="{C6466CEE-552F-4A61-9B58-F029008C35E4}" name="15-18" dataDxfId="17" totalsRowDxfId="16"/>
    <tableColumn id="35" xr3:uid="{93DB073A-A412-43D2-85F5-A1E49ED5A7FE}" name="15-15" dataDxfId="15" totalsRowDxfId="14"/>
    <tableColumn id="39" xr3:uid="{EAB62C4B-1725-4AF7-BE09-2C64A4E52308}" name="CUT" dataDxfId="13" totalsRowDxfId="12"/>
    <tableColumn id="19" xr3:uid="{FA079252-E747-4586-A8C9-27BEC20124F4}" name="Commentaire Hub Santé" totalsRowFunction="count" dataDxfId="11" totalsRowDxfId="10"/>
    <tableColumn id="16" xr3:uid="{E7205CA0-5C9A-4AB5-A0A6-3A444E53344A}" name="Commentaire Philippe Dreyfus" totalsRowFunction="count" dataDxfId="9" totalsRowDxfId="8"/>
    <tableColumn id="33" xr3:uid="{5D7052F5-0B33-4763-B2C7-B673868EB4B3}" name="Commentaire FBE" dataDxfId="7" totalsRowDxfId="6"/>
    <tableColumn id="17" xr3:uid="{1408682C-F606-4DC9-89DE-5F967219E174}" name="Commentaire Yann Penverne" totalsRowFunction="count" dataDxfId="5" totalsRowDxfId="4"/>
    <tableColumn id="20" xr3:uid="{EB5ADC6E-51A9-42AC-B099-578F4B0BFBCD}" name="NexSIS" totalsRowFunction="custom" dataDxfId="3" totalsRowDxfId="2">
      <totalsRowFormula>SUBTOTAL(103,createCase2[NexSIS])-COUNTIFS(createCase2[NexSIS],"=X")</totalsRowFormula>
    </tableColumn>
    <tableColumn id="22" xr3:uid="{C0499452-7EB8-4787-8FF2-5A8B2BB22EAE}" name="Métier" totalsRowFunction="custom" dataDxfId="1" totalsRowDxfId="0">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text>Du coup oui c'est par patient, mais c'est pas forcément ce que les SAMU notent comme étant le motif d'intervention = nature de fait ?  Ou autre chose ?</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U21" dT="2023-11-23T09:09:36.07" personId="{E9A6DF60-F9B3-4BD0-BB8A-DE1D37E26830}" id="{E10BEB32-F4FD-459C-ABDE-55793588A127}">
    <text>Ajouter nomenclature CISU (SI-SAMU) correspondante</text>
  </threadedComment>
  <threadedComment ref="U21" dT="2023-11-24T15:41:04.86" personId="{E9A6DF60-F9B3-4BD0-BB8A-DE1D37E26830}" id="{53E322EA-A3D0-4862-A98F-8D18B35ECE00}" parentId="{E10BEB32-F4FD-459C-ABDE-55793588A127}">
    <text>Je ne trouve pas de nomenclature CISU, ce sont les statut de dossier tel que validé coté SI-SAMU</text>
  </threadedComment>
  <threadedComment ref="U22" dT="2023-11-23T09:09:36.07" personId="{E9A6DF60-F9B3-4BD0-BB8A-DE1D37E26830}" id="{43C22F93-9971-40F3-BA8A-917031C6F8FB}">
    <text>Ajouter nomenclature CISU (SI-SAMU) correspondante</text>
  </threadedComment>
  <threadedComment ref="U22" dT="2023-11-24T15:41:04.86" personId="{E9A6DF60-F9B3-4BD0-BB8A-DE1D37E26830}" id="{A20A988B-A88B-4BF1-8A75-40A7515D7BE0}" parentId="{43C22F93-9971-40F3-BA8A-917031C6F8FB}">
    <text>Je ne trouve pas de nomenclature CISU, ce sont les statut de dossier tel que validé coté SI-SAMU</text>
  </threadedComment>
  <threadedComment ref="C25" dT="2023-12-13T14:39:37.97" personId="{E9A6DF60-F9B3-4BD0-BB8A-DE1D37E26830}" id="{2D3E577A-97CD-49D0-80FA-1ABC72516E8C}">
    <text>L'info est-elle obligatoire pou les échanges 15-15</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D84" dT="2023-11-28T09:13:06.76" personId="{E9A6DF60-F9B3-4BD0-BB8A-DE1D37E26830}" id="{C3793E1A-33FA-42E2-BEE1-86C87C8F5231}">
    <text xml:space="preserve">Nomenclature ?
</text>
  </threadedComment>
  <threadedComment ref="D85" dT="2023-11-28T09:13:17.27" personId="{E9A6DF60-F9B3-4BD0-BB8A-DE1D37E26830}" id="{ADDA5E91-4823-4A56-8277-88031AAADE24}">
    <text>Nomenclature ?</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B110" dT="2023-11-23T15:01:51.99" personId="{E9A6DF60-F9B3-4BD0-BB8A-DE1D37E26830}" id="{5837F6C1-B39E-4396-BFF1-E5D0E98A9357}">
    <text xml:space="preserve">Ajouter un process clair sur qui est référent et qui peut changer ce champ et pourquoi ? 
Le SAMU qui traite l'affaire rempli le champ? Non modifiable sans un message spécifique. </text>
  </threadedComment>
  <threadedComment ref="B110" dT="2023-11-27T12:17:29.23" personId="{E9A6DF60-F9B3-4BD0-BB8A-DE1D37E26830}" id="{81AA77F9-DC90-4567-8673-C0169070AA46}" parentId="{5837F6C1-B39E-4396-BFF1-E5D0E98A9357}">
    <text xml:space="preserve">Est-ce géré en amont via les différentes conventions ? + un message de refus ? </text>
  </threadedComment>
  <threadedComment ref="B110" dT="2023-11-27T12:18:37.26" personId="{E9A6DF60-F9B3-4BD0-BB8A-DE1D37E26830}" id="{8A51138A-6AC8-4C28-8DFE-12150DD3E9CB}" parentId="{5837F6C1-B39E-4396-BFF1-E5D0E98A9357}">
    <text xml:space="preserve">Lié à l'acceptation du dossier par le partenaire ? Mettre en place un système d'acquittement. </text>
  </threadedComment>
  <threadedComment ref="H110" dT="2023-09-18T15:50:56.29" personId="{ABFB0C52-AC18-4406-B6D7-B9BCF5A2A0D7}" id="{216873A3-C08B-4DFA-8E49-A32A05BCE626}">
    <text>Actuellement non ajouté au modèle de données, à retirer ?</text>
  </threadedComment>
  <threadedComment ref="H110" dT="2023-10-11T16:24:17.74" personId="{ABFB0C52-AC18-4406-B6D7-B9BCF5A2A0D7}" id="{74E60A93-8C21-45B2-9630-B1BA76060951}" parentId="{216873A3-C08B-4DFA-8E49-A32A05BCE626}">
    <text>=&gt; Utile pour le 15-15 à retravailler</text>
  </threadedComment>
  <threadedComment ref="B112" dT="2023-11-14T15:29:39.07" personId="{E9A6DF60-F9B3-4BD0-BB8A-DE1D37E26830}" id="{A9F8EF48-108A-4EAB-A6C9-DAA6E6A1C56C}">
    <text>Objet Agent qui existe dans la qualification de l'affaire : à réutiliser ici ? Doit on ajouter nom prénom à l'objet ?</text>
  </threadedComment>
  <threadedComment ref="C117" dT="2023-07-06T14:47:40.47" personId="{ABFB0C52-AC18-4406-B6D7-B9BCF5A2A0D7}" id="{9EEB9362-90F5-494F-BB71-06EF0D54376B}">
    <text>Est-ce qu'il faut un objet Bilan qui incorpore les patients/victime ?</text>
  </threadedComment>
  <threadedComment ref="C117" dT="2023-07-12T08:35:36.42" personId="{ABFB0C52-AC18-4406-B6D7-B9BCF5A2A0D7}" id="{1D9D9BCA-BCEF-469D-983A-D2536F65A96C}" parentId="{9EEB9362-90F5-494F-BB71-06EF0D54376B}">
    <text>Il faudra à terme pouvoir faire le lien avec SGV</text>
  </threadedComment>
  <threadedComment ref="C117" dT="2023-11-14T20:28:23.68" personId="{E9A6DF60-F9B3-4BD0-BB8A-DE1D37E26830}" id="{8E067E92-BFB2-4B46-8AA0-21A22F61C7CC}" parentId="{9EEB9362-90F5-494F-BB71-06EF0D54376B}">
    <text>Le bilan se fait-il pour chaque patient/victime ? Si oui, le bilan est lié au patient</text>
  </threadedComment>
  <threadedComment ref="Q119" dT="2023-09-18T14:24:19.85" personId="{ABFB0C52-AC18-4406-B6D7-B9BCF5A2A0D7}" id="{93C5C516-9F97-4CCA-A85F-794E9B380AD0}">
    <text>On autorise plusieurs identifiants pour un meme dossier donc ? A priori mieux car on mitige le risque de ne pas pouvoir résoudre d'identité</text>
  </threadedComment>
  <threadedComment ref="U121" dT="2023-07-04T15:19:48.30" personId="{C9A89B3A-A5FD-6849-8E65-1CD4E6C7CFF2}" id="{D4B4867F-37AC-4ED5-8C3F-48F2D4ABD469}">
    <text>ENUM ?</text>
  </threadedComment>
  <threadedComment ref="E126"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7"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8"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129"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29"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E135"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139" dT="2023-11-28T09:33:59.06" personId="{E9A6DF60-F9B3-4BD0-BB8A-DE1D37E26830}" id="{936F12F4-76D9-4044-A0E3-1B941115BE9E}">
    <text>Peut-on / doit-on réutiliser l'objet contact requérant : c'est la même structure ? Mais ici cela concerne le patient</text>
  </threadedComment>
  <threadedComment ref="H139" dT="2023-09-20T13:13:53.48" personId="{ABFB0C52-AC18-4406-B6D7-B9BCF5A2A0D7}" id="{258F99A5-CCAC-44B3-9CB2-E5E5FB7A031F}" done="1">
    <text>Un peu flou sur les valeurs autorisées pour le type canal, prévoir quelques grands types ? (style "tel", "mail", "other" etc)</text>
  </threadedComment>
  <threadedComment ref="H139" dT="2023-09-26T16:55:36.18" personId="{ABFB0C52-AC18-4406-B6D7-B9BCF5A2A0D7}" id="{2429CD2E-1350-4C77-B1E7-D9BF95D0DE0F}" parentId="{258F99A5-CCAC-44B3-9CB2-E5E5FB7A031F}">
    <text>Reprendre la nomenclature CHANNEL d'EMSI ?</text>
  </threadedComment>
  <threadedComment ref="H139" dT="2023-09-26T17:04:41.07" personId="{ABFB0C52-AC18-4406-B6D7-B9BCF5A2A0D7}" id="{1586761D-C2A8-459D-A734-E7C93943C0A9}" parentId="{258F99A5-CCAC-44B3-9CB2-E5E5FB7A031F}">
    <text>Pour aller au bout de la logique, le passer en objet CONTACT</text>
  </threadedComment>
  <threadedComment ref="Q139"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D143" dT="2023-12-14T09:27:26.44" personId="{E9A6DF60-F9B3-4BD0-BB8A-DE1D37E26830}" id="{74137E7D-2024-4E3A-8B98-9368867BE370}">
    <text xml:space="preserve">Est-ce qu'on utilise operators avec un rôle = à médecin traitant ? </text>
  </threadedComment>
  <threadedComment ref="E148" dT="2023-11-28T09:33:59.06" personId="{E9A6DF60-F9B3-4BD0-BB8A-DE1D37E26830}" id="{0A1DDABD-B2B0-4A61-8814-A7491198F908}">
    <text>Peut-on / doit-on réutiliser l'objet contact requérant : c'est la même structure ? Mais ici cela concerne le patient</text>
  </threadedComment>
  <threadedComment ref="H148" dT="2023-09-20T13:13:53.48" personId="{ABFB0C52-AC18-4406-B6D7-B9BCF5A2A0D7}" id="{647A8527-7AF1-45AA-BB58-53C964C0E6F0}" done="1">
    <text>Un peu flou sur les valeurs autorisées pour le type canal, prévoir quelques grands types ? (style "tel", "mail", "other" etc)</text>
  </threadedComment>
  <threadedComment ref="H148" dT="2023-09-26T16:55:36.18" personId="{ABFB0C52-AC18-4406-B6D7-B9BCF5A2A0D7}" id="{FECFF266-C864-428C-9966-9B138242FB95}" parentId="{647A8527-7AF1-45AA-BB58-53C964C0E6F0}">
    <text>Reprendre la nomenclature CHANNEL d'EMSI ?</text>
  </threadedComment>
  <threadedComment ref="H148" dT="2023-09-26T17:04:41.07" personId="{ABFB0C52-AC18-4406-B6D7-B9BCF5A2A0D7}" id="{72BF1BA8-2AFF-404A-9193-020D6474E505}" parentId="{647A8527-7AF1-45AA-BB58-53C964C0E6F0}">
    <text>Pour aller au bout de la logique, le passer en objet CONTACT</text>
  </threadedComment>
  <threadedComment ref="Q148"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C149"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D151"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53"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53"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E157" dT="2023-11-14T15:29:39.07" personId="{E9A6DF60-F9B3-4BD0-BB8A-DE1D37E26830}" id="{A01A1601-D876-42A1-B7E1-CAFC7CAE43BD}">
    <text>Objet Agent qui existe dans la qualification de l'affaire : à réutiliser ici ? Doit on ajouter nom prénom à l'objet ?</text>
  </threadedComment>
  <threadedComment ref="C165"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D167" dT="2023-09-20T15:45:30.85" personId="{ABFB0C52-AC18-4406-B6D7-B9BCF5A2A0D7}" id="{DFEBA3BC-8166-4F9F-A129-402A4AB175F7}">
    <text>Y'a-t-il une nomenclature derrière ? Sinon mettre plutôt du freetext</text>
  </threadedComment>
  <threadedComment ref="D168" dT="2023-09-21T08:24:16.97" personId="{ABFB0C52-AC18-4406-B6D7-B9BCF5A2A0D7}" id="{D34D40C8-9930-4697-941A-5B0307605F2D}">
    <text>Mettre plutôt un type ressource cf. EMSI</text>
  </threadedComment>
  <threadedComment ref="K168" dT="2023-11-24T17:15:01.30" personId="{E9A6DF60-F9B3-4BD0-BB8A-DE1D37E26830}" id="{67DC72F8-6B7D-47A0-BEBA-53124836E50B}">
    <text>Il faut que ce soit idem EMSI ?</text>
  </threadedComment>
  <threadedComment ref="D169" dT="2023-09-21T08:23:36.30" personId="{ABFB0C52-AC18-4406-B6D7-B9BCF5A2A0D7}" id="{94CB63FF-3915-49D6-9867-9F61128C5ACD}">
    <text>Définir la nomenclature</text>
  </threadedComment>
  <threadedComment ref="D169" dT="2023-11-27T12:34:46.55" personId="{E9A6DF60-F9B3-4BD0-BB8A-DE1D37E26830}" id="{78649DAB-1804-4F5E-803E-2A96DDADC5CA}" parentId="{94CB63FF-3915-49D6-9867-9F61128C5ACD}">
    <text xml:space="preserve">Pas la même signification, que le "niveau de soins" d'engagement du vecteur. </text>
  </threadedComment>
  <threadedComment ref="D169" dT="2023-11-27T12:36:58.47" personId="{E9A6DF60-F9B3-4BD0-BB8A-DE1D37E26830}" id="{CE30DA1C-AAEC-444F-94DF-638CE30D50EC}" parentId="{94CB63FF-3915-49D6-9867-9F61128C5ACD}">
    <text>Dans le vecteur de transport : niveau de médicalisation du transport</text>
  </threadedComment>
  <threadedComment ref="D169" dT="2023-11-27T12:38:39.20" personId="{E9A6DF60-F9B3-4BD0-BB8A-DE1D37E26830}" id="{F3C6268C-0C86-44B1-AEDD-07A7E6BDA651}" parentId="{94CB63FF-3915-49D6-9867-9F61128C5ACD}">
    <text>Pas de nomenclature</text>
  </threadedComment>
  <threadedComment ref="D170" dT="2023-09-21T08:23:20.98" personId="{ABFB0C52-AC18-4406-B6D7-B9BCF5A2A0D7}" id="{418F6048-D82E-4151-A527-DD3375E32EDF}">
    <text>Reprendre un objet position du modèle adresse EMSI ?</text>
  </threadedComment>
  <threadedComment ref="Q177" dT="2023-06-15T08:43:45.62" personId="{C9A89B3A-A5FD-6849-8E65-1CD4E6C7CFF2}" id="{B2A46742-7986-49EC-BFF2-E5B137820840}" done="1">
    <text>Vraiment 0..n ??? Plutôt 0..1 !</text>
  </threadedComment>
  <threadedComment ref="Q177" dT="2023-06-15T08:44:13.57" personId="{C9A89B3A-A5FD-6849-8E65-1CD4E6C7CFF2}" id="{0A6061F6-9572-4E76-8A7E-B49B7B3754F0}" parentId="{B2A46742-7986-49EC-BFF2-E5B137820840}">
    <text>Quid des autres alertes ultérieures ? -&gt; pas ici ! Pas 0..n</text>
  </threadedComment>
  <threadedComment ref="Q177" dT="2023-06-15T08:47:32.60" personId="{C9A89B3A-A5FD-6849-8E65-1CD4E6C7CFF2}" id="{B4482AEB-107B-477C-8801-43834D34BA26}" parentId="{B2A46742-7986-49EC-BFF2-E5B137820840}">
    <text>Pourquoi faire initiale et nouvelle alerte ??? Juste partager une liste de n alertes non ?</text>
  </threadedComment>
  <threadedComment ref="Q177"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C178" dT="2023-11-28T10:26:59.01" personId="{E9A6DF60-F9B3-4BD0-BB8A-DE1D37E26830}" id="{DC749AE9-4EDB-4A7F-8A7B-0D009E03AED0}">
    <text xml:space="preserve">Quelle nomenclature  + est-ce un objet code + libellé ? </text>
  </threadedComment>
  <threadedComment ref="C179" dT="2023-07-04T13:01:55.92" personId="{C9A89B3A-A5FD-6849-8E65-1CD4E6C7CFF2}" id="{3E4494E4-4D0B-482E-8C44-6CA902FCAA01}" done="1">
    <text>Vont vraiment être différentes de la localisation de l’affaire ?</text>
  </threadedComment>
  <threadedComment ref="Q179" dT="2023-06-15T08:43:45.62" personId="{C9A89B3A-A5FD-6849-8E65-1CD4E6C7CFF2}" id="{12397E16-0DD2-4B81-8BEC-31510D881B5D}" done="1">
    <text>Vraiment 0..n ??? Plutôt 0..1 !</text>
  </threadedComment>
  <threadedComment ref="Q179" dT="2023-06-15T08:44:13.57" personId="{C9A89B3A-A5FD-6849-8E65-1CD4E6C7CFF2}" id="{874C3690-704A-4135-9A27-9126AC7954EF}" parentId="{12397E16-0DD2-4B81-8BEC-31510D881B5D}">
    <text>Quid des autres alertes ultérieures ? -&gt; pas ici ! Pas 0..n</text>
  </threadedComment>
  <threadedComment ref="Q179" dT="2023-06-15T08:47:32.60" personId="{C9A89B3A-A5FD-6849-8E65-1CD4E6C7CFF2}" id="{C595C92E-EE11-44EA-80CE-6225C1299968}" parentId="{12397E16-0DD2-4B81-8BEC-31510D881B5D}">
    <text>Pourquoi faire initiale et nouvelle alerte ??? Juste partager une liste de n alertes non ?</text>
  </threadedComment>
  <threadedComment ref="Q179"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81" dT="2023-06-13T09:17:02.34" personId="{C9A89B3A-A5FD-6849-8E65-1CD4E6C7CFF2}" id="{68BF9403-31A1-4258-9F69-305F60612509}" done="1">
    <text>Gérer ça dans les règles Excel +  script de génération</text>
  </threadedComment>
  <threadedComment ref="A186" dT="2023-11-10T16:14:36.81" personId="{74379435-529A-4754-96FF-EF4318F87F1A}" id="{D6BBFD18-B7C3-44E9-AAAF-C0520A0384D3}">
    <text>doublon avec l'ID 5. Pourquoi ne pas avoir une donnée (niveau 2) "Informations supplémentaires" en freetext ?</text>
  </threadedComment>
  <threadedComment ref="B186"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6">
      <c r="A1" s="8"/>
      <c r="B1" s="9" t="s">
        <v>0</v>
      </c>
      <c r="C1" s="10"/>
      <c r="D1" s="11"/>
      <c r="E1" s="10"/>
      <c r="F1" s="12"/>
      <c r="G1" s="11"/>
      <c r="H1" s="11"/>
      <c r="I1" s="11"/>
      <c r="J1" s="429"/>
      <c r="K1" s="429"/>
      <c r="L1" s="13"/>
      <c r="M1" s="13"/>
      <c r="N1" s="14"/>
      <c r="O1" s="14"/>
      <c r="P1" s="14"/>
      <c r="Q1" s="14"/>
      <c r="R1" s="14"/>
      <c r="S1" s="14"/>
      <c r="T1" s="14"/>
      <c r="U1" s="14"/>
      <c r="V1" s="14"/>
      <c r="W1" s="14"/>
      <c r="X1" s="14"/>
      <c r="Y1" s="14"/>
      <c r="Z1" s="14"/>
      <c r="AMG1"/>
      <c r="AMH1"/>
      <c r="AMI1"/>
      <c r="AMJ1"/>
    </row>
    <row r="2" spans="1:1024" s="28" customFormat="1" ht="19">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6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6">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4">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6">
      <c r="A18" s="35">
        <v>2</v>
      </c>
      <c r="B18" s="35" t="s">
        <v>66</v>
      </c>
      <c r="C18" s="36" t="s">
        <v>67</v>
      </c>
      <c r="D18" s="36" t="s">
        <v>28</v>
      </c>
      <c r="E18" s="45" t="s">
        <v>74</v>
      </c>
      <c r="F18" s="50" t="s">
        <v>75</v>
      </c>
      <c r="G18" s="36" t="s">
        <v>70</v>
      </c>
      <c r="H18" s="47" t="s">
        <v>76</v>
      </c>
      <c r="I18" s="47" t="s">
        <v>72</v>
      </c>
      <c r="J18" s="48"/>
      <c r="K18" s="49"/>
      <c r="L18" s="5" t="s">
        <v>77</v>
      </c>
      <c r="T18" s="7">
        <v>1</v>
      </c>
    </row>
    <row r="19" spans="1:1024" ht="16">
      <c r="A19" s="35">
        <v>2</v>
      </c>
      <c r="B19" s="35" t="s">
        <v>66</v>
      </c>
      <c r="C19" s="36" t="s">
        <v>67</v>
      </c>
      <c r="D19" s="36" t="s">
        <v>28</v>
      </c>
      <c r="E19" s="45"/>
      <c r="F19" s="51" t="s">
        <v>78</v>
      </c>
      <c r="G19" s="36"/>
      <c r="H19" s="47"/>
      <c r="I19" s="47"/>
      <c r="J19" s="48"/>
      <c r="K19" s="49"/>
      <c r="L19" s="5" t="s">
        <v>79</v>
      </c>
      <c r="T19" s="7">
        <v>1</v>
      </c>
    </row>
    <row r="20" spans="1:1024" ht="16">
      <c r="A20" s="35">
        <v>2</v>
      </c>
      <c r="B20" s="35" t="s">
        <v>66</v>
      </c>
      <c r="C20" s="36" t="s">
        <v>67</v>
      </c>
      <c r="D20" s="36" t="s">
        <v>28</v>
      </c>
      <c r="E20" s="45"/>
      <c r="F20" s="51" t="s">
        <v>80</v>
      </c>
      <c r="G20" s="36"/>
      <c r="H20" s="47"/>
      <c r="I20" s="47"/>
      <c r="J20" s="48"/>
      <c r="K20" s="49"/>
      <c r="L20" s="5" t="s">
        <v>81</v>
      </c>
      <c r="T20" s="7">
        <v>1</v>
      </c>
    </row>
    <row r="21" spans="1:1024" s="5" customFormat="1" ht="32">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6">
      <c r="A22" s="35">
        <v>2</v>
      </c>
      <c r="B22" s="35" t="s">
        <v>66</v>
      </c>
      <c r="C22" s="36" t="s">
        <v>67</v>
      </c>
      <c r="D22" s="36" t="s">
        <v>28</v>
      </c>
      <c r="E22" s="45"/>
      <c r="F22" s="51" t="s">
        <v>84</v>
      </c>
      <c r="G22" s="36"/>
      <c r="H22" s="47"/>
      <c r="I22" s="47"/>
      <c r="J22" s="48"/>
      <c r="K22" s="49"/>
      <c r="L22" s="5" t="s">
        <v>85</v>
      </c>
      <c r="T22" s="7">
        <v>1</v>
      </c>
    </row>
    <row r="23" spans="1:1024" ht="32">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
      <c r="A24" s="35">
        <v>2</v>
      </c>
      <c r="B24" s="35" t="s">
        <v>66</v>
      </c>
      <c r="C24" s="36" t="s">
        <v>67</v>
      </c>
      <c r="D24" s="36" t="s">
        <v>28</v>
      </c>
      <c r="E24" s="45" t="s">
        <v>90</v>
      </c>
      <c r="F24" s="59" t="s">
        <v>91</v>
      </c>
      <c r="G24" s="36" t="s">
        <v>70</v>
      </c>
      <c r="H24" s="47"/>
      <c r="I24" s="47" t="s">
        <v>88</v>
      </c>
      <c r="J24" s="48" t="s">
        <v>92</v>
      </c>
      <c r="K24" s="49"/>
      <c r="L24" s="5" t="s">
        <v>93</v>
      </c>
      <c r="T24" s="7">
        <v>1</v>
      </c>
    </row>
    <row r="25" spans="1:1024" ht="32">
      <c r="A25" s="35">
        <v>2</v>
      </c>
      <c r="B25" s="35" t="s">
        <v>66</v>
      </c>
      <c r="C25" s="36" t="s">
        <v>67</v>
      </c>
      <c r="D25" s="36" t="s">
        <v>28</v>
      </c>
      <c r="E25" s="45" t="s">
        <v>94</v>
      </c>
      <c r="F25" s="59" t="s">
        <v>95</v>
      </c>
      <c r="G25" s="36" t="s">
        <v>70</v>
      </c>
      <c r="H25" s="47"/>
      <c r="I25" s="47" t="s">
        <v>88</v>
      </c>
      <c r="J25" s="48" t="s">
        <v>96</v>
      </c>
      <c r="K25" s="49"/>
      <c r="L25" s="58" t="s">
        <v>97</v>
      </c>
    </row>
    <row r="26" spans="1:1024" ht="16">
      <c r="A26" s="35">
        <v>2</v>
      </c>
      <c r="B26" s="35" t="s">
        <v>66</v>
      </c>
      <c r="C26" s="36" t="s">
        <v>67</v>
      </c>
      <c r="D26" s="36" t="s">
        <v>28</v>
      </c>
      <c r="E26" s="45" t="s">
        <v>98</v>
      </c>
      <c r="F26" s="59" t="s">
        <v>99</v>
      </c>
      <c r="G26" s="36" t="s">
        <v>100</v>
      </c>
      <c r="H26" s="47"/>
      <c r="I26" s="47" t="s">
        <v>88</v>
      </c>
      <c r="J26" s="48"/>
      <c r="K26" s="49"/>
      <c r="L26" s="5" t="s">
        <v>101</v>
      </c>
      <c r="T26" s="7">
        <v>1</v>
      </c>
    </row>
    <row r="27" spans="1:1024" ht="16">
      <c r="A27" s="35">
        <v>2</v>
      </c>
      <c r="B27" s="35" t="s">
        <v>66</v>
      </c>
      <c r="C27" s="36" t="s">
        <v>67</v>
      </c>
      <c r="D27" s="36" t="s">
        <v>28</v>
      </c>
      <c r="E27" s="45" t="s">
        <v>102</v>
      </c>
      <c r="F27" s="59" t="s">
        <v>103</v>
      </c>
      <c r="G27" s="36" t="s">
        <v>70</v>
      </c>
      <c r="H27" s="47"/>
      <c r="I27" s="47" t="s">
        <v>88</v>
      </c>
      <c r="J27" s="48"/>
      <c r="K27" s="49"/>
      <c r="L27" s="58" t="s">
        <v>97</v>
      </c>
    </row>
    <row r="28" spans="1:1024" ht="16">
      <c r="A28" s="35">
        <v>2</v>
      </c>
      <c r="B28" s="35" t="s">
        <v>66</v>
      </c>
      <c r="C28" s="36" t="s">
        <v>67</v>
      </c>
      <c r="D28" s="36" t="s">
        <v>28</v>
      </c>
      <c r="E28" s="45" t="s">
        <v>104</v>
      </c>
      <c r="F28" s="59" t="s">
        <v>105</v>
      </c>
      <c r="G28" s="36" t="s">
        <v>70</v>
      </c>
      <c r="H28" s="47"/>
      <c r="I28" s="47" t="s">
        <v>88</v>
      </c>
      <c r="J28" s="48"/>
      <c r="K28" s="49"/>
      <c r="L28" s="58" t="s">
        <v>97</v>
      </c>
    </row>
    <row r="29" spans="1:1024" ht="16">
      <c r="A29" s="35">
        <v>2</v>
      </c>
      <c r="B29" s="35" t="s">
        <v>66</v>
      </c>
      <c r="C29" s="36" t="s">
        <v>67</v>
      </c>
      <c r="D29" s="36" t="s">
        <v>28</v>
      </c>
      <c r="E29" s="45" t="s">
        <v>106</v>
      </c>
      <c r="F29" s="37" t="s">
        <v>107</v>
      </c>
      <c r="G29" s="36" t="s">
        <v>37</v>
      </c>
      <c r="H29" s="47"/>
      <c r="I29" s="47" t="s">
        <v>37</v>
      </c>
      <c r="J29" s="48" t="s">
        <v>108</v>
      </c>
      <c r="K29" s="49"/>
      <c r="L29" s="5" t="s">
        <v>109</v>
      </c>
      <c r="T29" s="7">
        <v>1</v>
      </c>
    </row>
    <row r="30" spans="1:1024" ht="32">
      <c r="A30" s="35">
        <v>2</v>
      </c>
      <c r="B30" s="35" t="s">
        <v>66</v>
      </c>
      <c r="C30" s="36" t="s">
        <v>67</v>
      </c>
      <c r="D30" s="36" t="s">
        <v>28</v>
      </c>
      <c r="E30" s="45" t="s">
        <v>110</v>
      </c>
      <c r="F30" s="43" t="s">
        <v>111</v>
      </c>
      <c r="G30" s="36" t="s">
        <v>37</v>
      </c>
      <c r="J30" s="5" t="s">
        <v>112</v>
      </c>
      <c r="L30" s="5" t="s">
        <v>113</v>
      </c>
    </row>
    <row r="31" spans="1:1024" ht="32">
      <c r="A31" s="35">
        <v>2</v>
      </c>
      <c r="B31" s="35" t="s">
        <v>66</v>
      </c>
      <c r="C31" s="36" t="s">
        <v>114</v>
      </c>
      <c r="D31" s="36" t="s">
        <v>28</v>
      </c>
      <c r="E31" s="45" t="s">
        <v>115</v>
      </c>
      <c r="F31" s="60" t="s">
        <v>116</v>
      </c>
      <c r="G31" s="3" t="s">
        <v>37</v>
      </c>
      <c r="I31" s="3" t="s">
        <v>37</v>
      </c>
      <c r="L31" s="5" t="s">
        <v>117</v>
      </c>
      <c r="T31" s="7">
        <v>1</v>
      </c>
    </row>
    <row r="32" spans="1:1024" ht="16">
      <c r="A32" s="35">
        <v>2</v>
      </c>
      <c r="B32" s="35" t="s">
        <v>66</v>
      </c>
      <c r="C32" s="36" t="s">
        <v>118</v>
      </c>
      <c r="D32" s="36" t="s">
        <v>119</v>
      </c>
      <c r="E32" s="45" t="s">
        <v>120</v>
      </c>
      <c r="F32" s="59" t="s">
        <v>121</v>
      </c>
      <c r="G32" s="36" t="s">
        <v>70</v>
      </c>
      <c r="H32" s="47"/>
      <c r="I32" s="47" t="s">
        <v>88</v>
      </c>
      <c r="J32" s="48"/>
      <c r="K32" s="49"/>
      <c r="L32" s="5" t="s">
        <v>122</v>
      </c>
      <c r="T32" s="7">
        <v>1</v>
      </c>
    </row>
    <row r="33" spans="1:20" ht="16">
      <c r="A33" s="35">
        <v>2</v>
      </c>
      <c r="B33" s="35" t="s">
        <v>66</v>
      </c>
      <c r="C33" s="36" t="s">
        <v>118</v>
      </c>
      <c r="D33" s="36" t="s">
        <v>119</v>
      </c>
      <c r="E33" s="45" t="s">
        <v>123</v>
      </c>
      <c r="F33" s="59" t="s">
        <v>124</v>
      </c>
      <c r="G33" s="36" t="s">
        <v>70</v>
      </c>
      <c r="H33" s="47"/>
      <c r="I33" s="47" t="s">
        <v>88</v>
      </c>
      <c r="J33" s="48"/>
      <c r="K33" s="49"/>
      <c r="L33" s="5" t="s">
        <v>125</v>
      </c>
      <c r="T33" s="7">
        <v>1</v>
      </c>
    </row>
    <row r="34" spans="1:20" ht="16">
      <c r="A34" s="35">
        <v>2</v>
      </c>
      <c r="B34" s="35" t="s">
        <v>66</v>
      </c>
      <c r="C34" s="36" t="s">
        <v>118</v>
      </c>
      <c r="D34" s="36" t="s">
        <v>119</v>
      </c>
      <c r="E34" s="45" t="s">
        <v>126</v>
      </c>
      <c r="F34" s="59" t="s">
        <v>127</v>
      </c>
      <c r="G34" s="36" t="s">
        <v>70</v>
      </c>
      <c r="H34" s="47"/>
      <c r="I34" s="47" t="s">
        <v>88</v>
      </c>
      <c r="J34" s="48" t="s">
        <v>128</v>
      </c>
      <c r="K34" s="49"/>
      <c r="L34" s="5" t="s">
        <v>129</v>
      </c>
      <c r="T34" s="7">
        <v>1</v>
      </c>
    </row>
    <row r="35" spans="1:20" ht="32">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6">
      <c r="A39" s="35">
        <v>2</v>
      </c>
      <c r="B39" s="35" t="s">
        <v>66</v>
      </c>
      <c r="C39" s="36" t="s">
        <v>118</v>
      </c>
      <c r="D39" s="36" t="s">
        <v>119</v>
      </c>
      <c r="E39" s="45" t="s">
        <v>142</v>
      </c>
      <c r="F39" s="59" t="s">
        <v>143</v>
      </c>
      <c r="G39" s="36" t="s">
        <v>100</v>
      </c>
      <c r="H39" s="47"/>
      <c r="I39" s="47" t="s">
        <v>88</v>
      </c>
      <c r="J39" s="48"/>
      <c r="K39" s="49"/>
      <c r="L39" s="58" t="s">
        <v>97</v>
      </c>
    </row>
    <row r="40" spans="1:20" ht="16">
      <c r="A40" s="35">
        <v>2</v>
      </c>
      <c r="B40" s="35" t="s">
        <v>66</v>
      </c>
      <c r="C40" s="36" t="s">
        <v>118</v>
      </c>
      <c r="D40" s="36" t="s">
        <v>119</v>
      </c>
      <c r="E40" s="45" t="s">
        <v>144</v>
      </c>
      <c r="F40" s="59" t="s">
        <v>145</v>
      </c>
      <c r="G40" s="36" t="s">
        <v>70</v>
      </c>
      <c r="H40" s="47"/>
      <c r="I40" s="47" t="s">
        <v>88</v>
      </c>
      <c r="J40" s="48"/>
      <c r="K40" s="49"/>
      <c r="L40" s="58" t="s">
        <v>97</v>
      </c>
    </row>
    <row r="41" spans="1:20" ht="16">
      <c r="A41" s="35">
        <v>2</v>
      </c>
      <c r="B41" s="35" t="s">
        <v>66</v>
      </c>
      <c r="C41" s="36" t="s">
        <v>146</v>
      </c>
      <c r="D41" s="36" t="s">
        <v>147</v>
      </c>
      <c r="E41" s="45" t="s">
        <v>148</v>
      </c>
      <c r="F41" s="59" t="s">
        <v>149</v>
      </c>
      <c r="G41" s="36" t="s">
        <v>70</v>
      </c>
      <c r="H41" s="47" t="s">
        <v>150</v>
      </c>
      <c r="I41" s="47" t="s">
        <v>88</v>
      </c>
      <c r="J41" s="48"/>
      <c r="K41" s="49"/>
      <c r="L41" s="5" t="s">
        <v>151</v>
      </c>
      <c r="T41" s="7">
        <v>1</v>
      </c>
    </row>
    <row r="42" spans="1:20" ht="32">
      <c r="A42" s="35">
        <v>2</v>
      </c>
      <c r="B42" s="35" t="s">
        <v>66</v>
      </c>
      <c r="C42" s="36" t="s">
        <v>146</v>
      </c>
      <c r="D42" s="36" t="s">
        <v>152</v>
      </c>
      <c r="E42" s="45" t="s">
        <v>153</v>
      </c>
      <c r="F42" s="43" t="s">
        <v>154</v>
      </c>
      <c r="G42" s="3" t="s">
        <v>37</v>
      </c>
      <c r="L42" s="5" t="s">
        <v>155</v>
      </c>
      <c r="T42" s="7">
        <v>1</v>
      </c>
    </row>
    <row r="43" spans="1:20" ht="16">
      <c r="A43" s="35">
        <v>2</v>
      </c>
      <c r="B43" s="35"/>
      <c r="C43" s="36"/>
      <c r="D43" s="36" t="s">
        <v>152</v>
      </c>
      <c r="E43" s="45"/>
      <c r="F43" s="55" t="s">
        <v>156</v>
      </c>
      <c r="L43" s="61" t="s">
        <v>157</v>
      </c>
    </row>
    <row r="44" spans="1:20" ht="16">
      <c r="A44" s="35">
        <v>2</v>
      </c>
      <c r="B44" s="35" t="s">
        <v>66</v>
      </c>
      <c r="C44" s="36" t="s">
        <v>146</v>
      </c>
      <c r="D44" s="36" t="s">
        <v>152</v>
      </c>
      <c r="E44" s="45" t="s">
        <v>158</v>
      </c>
      <c r="F44" s="43" t="s">
        <v>159</v>
      </c>
      <c r="G44" s="3" t="s">
        <v>37</v>
      </c>
      <c r="L44" s="5" t="s">
        <v>160</v>
      </c>
      <c r="T44" s="7">
        <v>1</v>
      </c>
    </row>
    <row r="45" spans="1:20" ht="16">
      <c r="A45" s="35">
        <v>2</v>
      </c>
      <c r="B45" s="35" t="s">
        <v>66</v>
      </c>
      <c r="C45" s="36" t="s">
        <v>146</v>
      </c>
      <c r="D45" s="36" t="s">
        <v>152</v>
      </c>
      <c r="E45" s="45" t="s">
        <v>161</v>
      </c>
      <c r="F45" s="43" t="s">
        <v>162</v>
      </c>
      <c r="G45" s="3" t="s">
        <v>37</v>
      </c>
      <c r="L45" s="5" t="s">
        <v>163</v>
      </c>
      <c r="T45" s="7">
        <v>1</v>
      </c>
    </row>
    <row r="46" spans="1:20" ht="32">
      <c r="A46" s="35">
        <v>2</v>
      </c>
      <c r="B46" s="35" t="s">
        <v>66</v>
      </c>
      <c r="C46" s="36" t="s">
        <v>146</v>
      </c>
      <c r="D46" s="36" t="s">
        <v>152</v>
      </c>
      <c r="E46" s="45" t="s">
        <v>164</v>
      </c>
      <c r="F46" s="43" t="s">
        <v>165</v>
      </c>
      <c r="G46" s="3" t="s">
        <v>37</v>
      </c>
      <c r="L46" s="5" t="s">
        <v>166</v>
      </c>
      <c r="T46" s="7">
        <v>1</v>
      </c>
    </row>
    <row r="47" spans="1:20" ht="16">
      <c r="A47" s="35">
        <v>2</v>
      </c>
      <c r="B47" s="35" t="s">
        <v>66</v>
      </c>
      <c r="C47" s="36" t="s">
        <v>146</v>
      </c>
      <c r="D47" s="36" t="s">
        <v>152</v>
      </c>
      <c r="E47" s="45" t="s">
        <v>167</v>
      </c>
      <c r="F47" s="43" t="s">
        <v>168</v>
      </c>
      <c r="G47" s="3" t="s">
        <v>37</v>
      </c>
      <c r="L47" s="5" t="s">
        <v>169</v>
      </c>
      <c r="T47" s="7">
        <v>1</v>
      </c>
    </row>
    <row r="48" spans="1:20" ht="32">
      <c r="A48" s="35">
        <v>2</v>
      </c>
      <c r="B48" s="35" t="s">
        <v>66</v>
      </c>
      <c r="C48" s="36" t="s">
        <v>170</v>
      </c>
      <c r="D48" s="36" t="s">
        <v>171</v>
      </c>
      <c r="E48" s="45" t="s">
        <v>172</v>
      </c>
      <c r="F48" s="59" t="s">
        <v>173</v>
      </c>
      <c r="G48" s="36" t="s">
        <v>70</v>
      </c>
      <c r="H48" s="47"/>
      <c r="I48" s="47" t="s">
        <v>72</v>
      </c>
      <c r="J48" s="48" t="s">
        <v>174</v>
      </c>
      <c r="K48" s="49"/>
      <c r="L48" s="5" t="s">
        <v>175</v>
      </c>
      <c r="O48" s="7">
        <v>1</v>
      </c>
    </row>
    <row r="49" spans="1:25" ht="32">
      <c r="A49" s="35">
        <v>2</v>
      </c>
      <c r="B49" s="35"/>
      <c r="C49" s="36"/>
      <c r="D49" s="36" t="s">
        <v>171</v>
      </c>
      <c r="E49" s="45"/>
      <c r="F49" s="51" t="s">
        <v>176</v>
      </c>
      <c r="G49" s="36" t="s">
        <v>70</v>
      </c>
      <c r="H49" s="47"/>
      <c r="I49" s="47" t="s">
        <v>72</v>
      </c>
      <c r="J49" s="48" t="s">
        <v>174</v>
      </c>
      <c r="K49" s="49"/>
      <c r="L49" s="5" t="s">
        <v>177</v>
      </c>
      <c r="T49" s="7">
        <v>1</v>
      </c>
    </row>
    <row r="50" spans="1:25" ht="64">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4">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6">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6">
      <c r="A55" s="35">
        <v>2</v>
      </c>
      <c r="B55" s="35" t="s">
        <v>66</v>
      </c>
      <c r="C55" s="36" t="s">
        <v>114</v>
      </c>
      <c r="D55" s="36" t="s">
        <v>178</v>
      </c>
      <c r="E55" s="45" t="s">
        <v>195</v>
      </c>
      <c r="F55" s="43" t="s">
        <v>196</v>
      </c>
      <c r="G55" s="3" t="s">
        <v>37</v>
      </c>
      <c r="I55" s="3" t="s">
        <v>37</v>
      </c>
      <c r="L55" s="5" t="s">
        <v>197</v>
      </c>
      <c r="T55" s="7">
        <v>1</v>
      </c>
    </row>
    <row r="56" spans="1:25" ht="32">
      <c r="A56" s="35">
        <v>2</v>
      </c>
      <c r="B56" s="35" t="s">
        <v>66</v>
      </c>
      <c r="C56" s="36" t="s">
        <v>114</v>
      </c>
      <c r="D56" s="36" t="s">
        <v>178</v>
      </c>
      <c r="E56" s="45" t="s">
        <v>198</v>
      </c>
      <c r="F56" s="43" t="s">
        <v>199</v>
      </c>
      <c r="G56" s="3" t="s">
        <v>37</v>
      </c>
      <c r="I56" s="3" t="s">
        <v>37</v>
      </c>
      <c r="L56" s="5" t="s">
        <v>200</v>
      </c>
      <c r="T56" s="7">
        <v>1</v>
      </c>
    </row>
    <row r="57" spans="1:25" ht="16">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6">
      <c r="A59" s="35">
        <v>2</v>
      </c>
      <c r="B59" s="35" t="s">
        <v>66</v>
      </c>
      <c r="C59" s="36" t="s">
        <v>114</v>
      </c>
      <c r="D59" s="36" t="s">
        <v>178</v>
      </c>
      <c r="E59" s="45" t="s">
        <v>207</v>
      </c>
      <c r="F59" s="43" t="s">
        <v>208</v>
      </c>
      <c r="G59" s="3" t="s">
        <v>37</v>
      </c>
      <c r="I59" s="3" t="s">
        <v>37</v>
      </c>
      <c r="J59" s="5" t="s">
        <v>209</v>
      </c>
      <c r="L59" s="5" t="s">
        <v>210</v>
      </c>
      <c r="T59" s="7">
        <v>1</v>
      </c>
    </row>
    <row r="60" spans="1:25" ht="16">
      <c r="A60" s="35">
        <v>2</v>
      </c>
      <c r="B60" s="35"/>
      <c r="E60" s="62"/>
      <c r="F60" s="43" t="s">
        <v>211</v>
      </c>
    </row>
    <row r="61" spans="1:25" ht="16">
      <c r="A61" s="35">
        <v>2</v>
      </c>
      <c r="B61" s="35"/>
      <c r="E61" s="62"/>
      <c r="F61" s="43" t="s">
        <v>212</v>
      </c>
    </row>
    <row r="62" spans="1:25" ht="32">
      <c r="A62" s="35">
        <v>2</v>
      </c>
      <c r="B62" s="35" t="s">
        <v>66</v>
      </c>
      <c r="C62" s="3" t="s">
        <v>213</v>
      </c>
      <c r="D62" s="3" t="s">
        <v>214</v>
      </c>
      <c r="E62" s="62" t="s">
        <v>215</v>
      </c>
      <c r="F62" s="43" t="s">
        <v>216</v>
      </c>
      <c r="G62" s="3" t="s">
        <v>37</v>
      </c>
      <c r="I62" s="3" t="s">
        <v>37</v>
      </c>
      <c r="J62" s="5" t="s">
        <v>217</v>
      </c>
      <c r="L62" s="5" t="s">
        <v>218</v>
      </c>
      <c r="T62" s="7">
        <v>1</v>
      </c>
    </row>
    <row r="63" spans="1:25" ht="16">
      <c r="A63" s="35">
        <v>2</v>
      </c>
      <c r="B63" s="35" t="s">
        <v>66</v>
      </c>
      <c r="C63" s="36" t="s">
        <v>219</v>
      </c>
      <c r="D63" s="3" t="s">
        <v>214</v>
      </c>
      <c r="E63" s="45" t="s">
        <v>220</v>
      </c>
      <c r="F63" s="50" t="s">
        <v>221</v>
      </c>
      <c r="G63" s="36" t="s">
        <v>70</v>
      </c>
      <c r="H63" s="47"/>
      <c r="I63" s="47" t="s">
        <v>88</v>
      </c>
      <c r="J63" s="48"/>
      <c r="K63" s="49"/>
      <c r="L63" s="5" t="s">
        <v>222</v>
      </c>
      <c r="T63" s="7">
        <v>1</v>
      </c>
    </row>
    <row r="64" spans="1:25" ht="16">
      <c r="A64" s="35">
        <v>2</v>
      </c>
      <c r="B64" s="35" t="s">
        <v>66</v>
      </c>
      <c r="C64" s="36" t="s">
        <v>219</v>
      </c>
      <c r="D64" s="3" t="s">
        <v>214</v>
      </c>
      <c r="E64" s="45" t="s">
        <v>223</v>
      </c>
      <c r="F64" s="50" t="s">
        <v>224</v>
      </c>
      <c r="G64" s="36" t="s">
        <v>70</v>
      </c>
      <c r="H64" s="47"/>
      <c r="I64" s="47" t="s">
        <v>88</v>
      </c>
      <c r="J64" s="48"/>
      <c r="K64" s="49"/>
      <c r="L64" s="5" t="s">
        <v>225</v>
      </c>
      <c r="T64" s="7">
        <v>1</v>
      </c>
    </row>
    <row r="65" spans="1:1024" ht="32">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4">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
      <c r="A67" s="35">
        <v>2</v>
      </c>
      <c r="B67" s="35" t="s">
        <v>66</v>
      </c>
      <c r="C67" s="36" t="s">
        <v>219</v>
      </c>
      <c r="D67" s="3" t="s">
        <v>214</v>
      </c>
      <c r="E67" s="45" t="s">
        <v>237</v>
      </c>
      <c r="F67" s="50" t="s">
        <v>238</v>
      </c>
      <c r="G67" s="36" t="s">
        <v>70</v>
      </c>
      <c r="H67" s="47" t="s">
        <v>239</v>
      </c>
      <c r="I67" s="47" t="s">
        <v>88</v>
      </c>
      <c r="J67" s="48" t="s">
        <v>240</v>
      </c>
      <c r="K67" s="49"/>
      <c r="L67" s="64" t="s">
        <v>97</v>
      </c>
    </row>
    <row r="68" spans="1:1024" ht="16">
      <c r="A68" s="35">
        <v>2</v>
      </c>
      <c r="B68" s="35" t="s">
        <v>66</v>
      </c>
      <c r="C68" s="36" t="s">
        <v>219</v>
      </c>
      <c r="D68" s="3" t="s">
        <v>214</v>
      </c>
      <c r="E68" s="45" t="s">
        <v>241</v>
      </c>
      <c r="F68" s="50" t="s">
        <v>242</v>
      </c>
      <c r="G68" s="36" t="s">
        <v>70</v>
      </c>
      <c r="H68" s="47"/>
      <c r="I68" s="47" t="s">
        <v>88</v>
      </c>
      <c r="J68" s="48" t="s">
        <v>243</v>
      </c>
      <c r="K68" s="49"/>
      <c r="L68" s="64" t="s">
        <v>97</v>
      </c>
    </row>
    <row r="69" spans="1:1024" ht="32">
      <c r="A69" s="35">
        <v>2</v>
      </c>
      <c r="B69" s="35" t="s">
        <v>66</v>
      </c>
      <c r="C69" s="36" t="s">
        <v>219</v>
      </c>
      <c r="D69" s="3" t="s">
        <v>214</v>
      </c>
      <c r="E69" s="45" t="s">
        <v>244</v>
      </c>
      <c r="F69" s="50" t="s">
        <v>245</v>
      </c>
      <c r="G69" s="47" t="s">
        <v>70</v>
      </c>
      <c r="H69" s="48" t="s">
        <v>246</v>
      </c>
      <c r="I69" s="47" t="s">
        <v>234</v>
      </c>
      <c r="J69" s="48"/>
      <c r="K69" s="49"/>
      <c r="L69" s="64" t="s">
        <v>97</v>
      </c>
    </row>
    <row r="70" spans="1:1024" s="3" customFormat="1" ht="16">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6">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6">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6">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6">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6">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6">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6">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6">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6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2">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2">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6">
      <c r="A85" s="35">
        <v>3</v>
      </c>
      <c r="B85" s="35" t="s">
        <v>281</v>
      </c>
      <c r="C85" s="36" t="s">
        <v>282</v>
      </c>
      <c r="D85" s="36" t="s">
        <v>28</v>
      </c>
      <c r="E85" s="45" t="s">
        <v>287</v>
      </c>
      <c r="F85" s="66" t="s">
        <v>288</v>
      </c>
      <c r="G85" s="36" t="s">
        <v>37</v>
      </c>
      <c r="H85" s="47"/>
      <c r="I85" s="47" t="s">
        <v>37</v>
      </c>
      <c r="J85" s="48"/>
      <c r="K85" s="49"/>
      <c r="L85" s="5" t="s">
        <v>289</v>
      </c>
      <c r="R85" s="7">
        <v>1</v>
      </c>
    </row>
    <row r="86" spans="1:22" ht="16">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64">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6">
      <c r="A94" s="35">
        <v>4</v>
      </c>
      <c r="B94" s="35" t="s">
        <v>304</v>
      </c>
      <c r="C94" s="36" t="s">
        <v>305</v>
      </c>
      <c r="D94" s="3" t="s">
        <v>28</v>
      </c>
      <c r="E94" s="45" t="s">
        <v>310</v>
      </c>
      <c r="F94" s="43" t="s">
        <v>317</v>
      </c>
      <c r="G94" s="36" t="s">
        <v>37</v>
      </c>
      <c r="I94" s="47" t="s">
        <v>37</v>
      </c>
      <c r="L94" s="5" t="s">
        <v>318</v>
      </c>
      <c r="S94" s="7">
        <v>1</v>
      </c>
    </row>
    <row r="95" spans="1:22" ht="16">
      <c r="A95" s="35">
        <v>4</v>
      </c>
      <c r="B95" s="35" t="s">
        <v>304</v>
      </c>
      <c r="C95" s="36" t="s">
        <v>305</v>
      </c>
      <c r="D95" s="3" t="s">
        <v>28</v>
      </c>
      <c r="E95" s="45" t="s">
        <v>306</v>
      </c>
      <c r="F95" s="43" t="s">
        <v>319</v>
      </c>
      <c r="G95" s="36" t="s">
        <v>37</v>
      </c>
      <c r="I95" s="47" t="s">
        <v>37</v>
      </c>
      <c r="L95" s="5" t="s">
        <v>320</v>
      </c>
      <c r="S95" s="7">
        <v>1</v>
      </c>
    </row>
    <row r="96" spans="1:22" ht="16">
      <c r="A96" s="35">
        <v>4</v>
      </c>
      <c r="B96" s="35" t="s">
        <v>304</v>
      </c>
      <c r="C96" s="36" t="s">
        <v>305</v>
      </c>
      <c r="D96" s="3" t="s">
        <v>28</v>
      </c>
      <c r="E96" s="45" t="s">
        <v>321</v>
      </c>
      <c r="F96" s="43" t="s">
        <v>322</v>
      </c>
      <c r="G96" s="36" t="s">
        <v>37</v>
      </c>
      <c r="I96" s="47" t="s">
        <v>37</v>
      </c>
      <c r="L96" s="5" t="s">
        <v>323</v>
      </c>
      <c r="S96" s="7">
        <v>1</v>
      </c>
    </row>
    <row r="97" spans="1:1024" ht="16">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32">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4">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6">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6">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4">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4">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4">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6">
      <c r="A109" s="35">
        <v>3</v>
      </c>
      <c r="B109" s="35" t="s">
        <v>327</v>
      </c>
      <c r="C109" s="36" t="s">
        <v>265</v>
      </c>
      <c r="D109" s="36" t="s">
        <v>266</v>
      </c>
      <c r="E109" s="45" t="s">
        <v>361</v>
      </c>
      <c r="F109" s="59" t="s">
        <v>362</v>
      </c>
      <c r="G109" s="36" t="s">
        <v>100</v>
      </c>
      <c r="H109" s="47"/>
      <c r="I109" s="47" t="s">
        <v>88</v>
      </c>
      <c r="J109" s="48"/>
      <c r="K109" s="49"/>
      <c r="L109" s="58" t="s">
        <v>97</v>
      </c>
    </row>
    <row r="110" spans="1:1024" ht="16">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6">
      <c r="A111" s="35">
        <v>3</v>
      </c>
      <c r="B111" s="35" t="s">
        <v>327</v>
      </c>
      <c r="C111" s="36" t="s">
        <v>265</v>
      </c>
      <c r="D111" s="36" t="s">
        <v>266</v>
      </c>
      <c r="E111" s="45" t="s">
        <v>367</v>
      </c>
      <c r="F111" s="59" t="s">
        <v>368</v>
      </c>
      <c r="G111" s="36" t="s">
        <v>70</v>
      </c>
      <c r="H111" s="47"/>
      <c r="I111" s="47" t="s">
        <v>88</v>
      </c>
      <c r="J111" s="48"/>
      <c r="K111" s="49"/>
      <c r="L111" s="58" t="s">
        <v>97</v>
      </c>
    </row>
    <row r="112" spans="1:1024" ht="16">
      <c r="A112" s="35">
        <v>3</v>
      </c>
      <c r="B112" s="35" t="s">
        <v>327</v>
      </c>
      <c r="C112" s="36" t="s">
        <v>265</v>
      </c>
      <c r="D112" s="36" t="s">
        <v>266</v>
      </c>
      <c r="E112" s="45" t="s">
        <v>369</v>
      </c>
      <c r="F112" s="59" t="s">
        <v>370</v>
      </c>
      <c r="G112" s="36" t="s">
        <v>70</v>
      </c>
      <c r="H112" s="47" t="s">
        <v>371</v>
      </c>
      <c r="I112" s="47" t="s">
        <v>88</v>
      </c>
      <c r="J112" s="48"/>
      <c r="K112" s="49"/>
      <c r="L112" s="58" t="s">
        <v>97</v>
      </c>
    </row>
    <row r="113" spans="1:1024" ht="64">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2">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6">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6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6">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6">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
      <c r="A137" s="35">
        <v>3</v>
      </c>
      <c r="B137" s="35" t="s">
        <v>327</v>
      </c>
      <c r="C137" s="36" t="s">
        <v>376</v>
      </c>
      <c r="D137" s="36" t="s">
        <v>377</v>
      </c>
      <c r="E137" s="45" t="s">
        <v>444</v>
      </c>
      <c r="F137" s="43" t="s">
        <v>250</v>
      </c>
      <c r="G137" s="3" t="s">
        <v>37</v>
      </c>
      <c r="I137" s="3" t="s">
        <v>37</v>
      </c>
      <c r="L137" s="5" t="s">
        <v>445</v>
      </c>
      <c r="O137" s="7">
        <v>1</v>
      </c>
    </row>
    <row r="138" spans="1:1024" ht="32">
      <c r="A138" s="35">
        <v>3</v>
      </c>
      <c r="B138" s="35" t="s">
        <v>327</v>
      </c>
      <c r="C138" s="36" t="s">
        <v>376</v>
      </c>
      <c r="D138" s="36" t="s">
        <v>377</v>
      </c>
      <c r="E138" s="45" t="s">
        <v>446</v>
      </c>
      <c r="F138" s="43" t="s">
        <v>447</v>
      </c>
      <c r="G138" s="3" t="s">
        <v>37</v>
      </c>
      <c r="I138" s="3" t="s">
        <v>37</v>
      </c>
      <c r="L138" s="5" t="s">
        <v>448</v>
      </c>
      <c r="R138" s="7">
        <v>1</v>
      </c>
      <c r="S138" s="7">
        <v>1</v>
      </c>
    </row>
    <row r="139" spans="1:1024" ht="16">
      <c r="A139" s="35">
        <v>3</v>
      </c>
      <c r="B139" s="35" t="s">
        <v>327</v>
      </c>
      <c r="C139" s="36" t="s">
        <v>376</v>
      </c>
      <c r="D139" s="36" t="s">
        <v>377</v>
      </c>
      <c r="E139" s="45" t="s">
        <v>449</v>
      </c>
      <c r="F139" s="43" t="s">
        <v>450</v>
      </c>
      <c r="G139" s="3" t="s">
        <v>37</v>
      </c>
      <c r="I139" s="3" t="s">
        <v>37</v>
      </c>
      <c r="L139" s="5" t="s">
        <v>451</v>
      </c>
      <c r="R139" s="7">
        <v>1</v>
      </c>
    </row>
    <row r="140" spans="1:1024" ht="32">
      <c r="A140" s="35">
        <v>3</v>
      </c>
      <c r="B140" s="35" t="s">
        <v>327</v>
      </c>
      <c r="C140" s="36" t="s">
        <v>376</v>
      </c>
      <c r="D140" s="36" t="s">
        <v>377</v>
      </c>
      <c r="E140" s="45" t="s">
        <v>452</v>
      </c>
      <c r="F140" s="43" t="s">
        <v>453</v>
      </c>
      <c r="G140" s="3" t="s">
        <v>37</v>
      </c>
      <c r="I140" s="3" t="s">
        <v>37</v>
      </c>
      <c r="L140" s="5" t="s">
        <v>454</v>
      </c>
      <c r="R140" s="7">
        <v>1</v>
      </c>
      <c r="S140" s="7">
        <v>1</v>
      </c>
    </row>
    <row r="141" spans="1:1024" ht="32">
      <c r="A141" s="35">
        <v>3</v>
      </c>
      <c r="B141" s="35" t="s">
        <v>327</v>
      </c>
      <c r="C141" s="36" t="s">
        <v>376</v>
      </c>
      <c r="D141" s="36" t="s">
        <v>377</v>
      </c>
      <c r="E141" s="45" t="s">
        <v>455</v>
      </c>
      <c r="F141" s="43" t="s">
        <v>456</v>
      </c>
      <c r="G141" s="3" t="s">
        <v>37</v>
      </c>
      <c r="I141" s="3" t="s">
        <v>37</v>
      </c>
      <c r="L141" s="5" t="s">
        <v>457</v>
      </c>
      <c r="R141" s="7">
        <v>1</v>
      </c>
      <c r="S141" s="7">
        <v>1</v>
      </c>
    </row>
    <row r="142" spans="1:1024" ht="32">
      <c r="A142" s="35">
        <v>3</v>
      </c>
      <c r="B142" s="35" t="s">
        <v>327</v>
      </c>
      <c r="C142" s="36" t="s">
        <v>376</v>
      </c>
      <c r="D142" s="36" t="s">
        <v>377</v>
      </c>
      <c r="E142" s="45" t="s">
        <v>458</v>
      </c>
      <c r="F142" s="43" t="s">
        <v>459</v>
      </c>
      <c r="G142" s="3" t="s">
        <v>37</v>
      </c>
      <c r="I142" s="3" t="s">
        <v>37</v>
      </c>
      <c r="L142" s="5" t="s">
        <v>460</v>
      </c>
      <c r="R142" s="7">
        <v>1</v>
      </c>
      <c r="S142" s="7">
        <v>1</v>
      </c>
    </row>
    <row r="143" spans="1:1024" ht="32">
      <c r="A143" s="35">
        <v>3</v>
      </c>
      <c r="B143" s="35" t="s">
        <v>327</v>
      </c>
      <c r="C143" s="36" t="s">
        <v>376</v>
      </c>
      <c r="D143" s="36" t="s">
        <v>377</v>
      </c>
      <c r="E143" s="45" t="s">
        <v>461</v>
      </c>
      <c r="F143" s="43" t="s">
        <v>462</v>
      </c>
      <c r="G143" s="3" t="s">
        <v>37</v>
      </c>
      <c r="I143" s="3" t="s">
        <v>37</v>
      </c>
      <c r="L143" s="5" t="s">
        <v>463</v>
      </c>
      <c r="R143" s="7">
        <v>1</v>
      </c>
      <c r="S143" s="7">
        <v>1</v>
      </c>
    </row>
    <row r="144" spans="1:1024" ht="32">
      <c r="A144" s="35">
        <v>3</v>
      </c>
      <c r="B144" s="35" t="s">
        <v>327</v>
      </c>
      <c r="C144" s="36" t="s">
        <v>376</v>
      </c>
      <c r="D144" s="36" t="s">
        <v>377</v>
      </c>
      <c r="E144" s="45" t="s">
        <v>464</v>
      </c>
      <c r="F144" s="43" t="s">
        <v>465</v>
      </c>
      <c r="G144" s="3" t="s">
        <v>37</v>
      </c>
      <c r="I144" s="3" t="s">
        <v>37</v>
      </c>
      <c r="L144" s="5" t="s">
        <v>466</v>
      </c>
      <c r="R144" s="7">
        <v>1</v>
      </c>
      <c r="S144" s="7">
        <v>1</v>
      </c>
    </row>
    <row r="145" spans="1:21" ht="32">
      <c r="A145" s="35">
        <v>3</v>
      </c>
      <c r="B145" s="35" t="s">
        <v>327</v>
      </c>
      <c r="C145" s="36" t="s">
        <v>376</v>
      </c>
      <c r="D145" s="36" t="s">
        <v>377</v>
      </c>
      <c r="E145" s="45" t="s">
        <v>467</v>
      </c>
      <c r="F145" s="43" t="s">
        <v>468</v>
      </c>
      <c r="G145" s="3" t="s">
        <v>37</v>
      </c>
      <c r="I145" s="3" t="s">
        <v>37</v>
      </c>
      <c r="L145" s="5" t="s">
        <v>469</v>
      </c>
      <c r="R145" s="7">
        <v>1</v>
      </c>
      <c r="S145" s="7">
        <v>1</v>
      </c>
    </row>
    <row r="146" spans="1:21" ht="32">
      <c r="A146" s="35">
        <v>3</v>
      </c>
      <c r="B146" s="35" t="s">
        <v>327</v>
      </c>
      <c r="C146" s="36" t="s">
        <v>376</v>
      </c>
      <c r="D146" s="36" t="s">
        <v>377</v>
      </c>
      <c r="E146" s="45" t="s">
        <v>470</v>
      </c>
      <c r="F146" s="43" t="s">
        <v>471</v>
      </c>
      <c r="G146" s="3" t="s">
        <v>37</v>
      </c>
      <c r="I146" s="3" t="s">
        <v>37</v>
      </c>
      <c r="L146" s="5" t="s">
        <v>472</v>
      </c>
      <c r="R146" s="7">
        <v>1</v>
      </c>
      <c r="S146" s="7">
        <v>1</v>
      </c>
    </row>
    <row r="147" spans="1:21" ht="64">
      <c r="A147" s="35">
        <v>3</v>
      </c>
      <c r="B147" s="35" t="s">
        <v>327</v>
      </c>
      <c r="C147" s="36" t="s">
        <v>376</v>
      </c>
      <c r="D147" s="36" t="s">
        <v>377</v>
      </c>
      <c r="E147" s="45" t="s">
        <v>473</v>
      </c>
      <c r="F147" s="43" t="s">
        <v>474</v>
      </c>
      <c r="G147" s="3" t="s">
        <v>37</v>
      </c>
      <c r="I147" s="3" t="s">
        <v>37</v>
      </c>
      <c r="L147" s="5" t="s">
        <v>475</v>
      </c>
      <c r="R147" s="7">
        <v>1</v>
      </c>
    </row>
    <row r="148" spans="1:21" ht="64">
      <c r="A148" s="35">
        <v>3</v>
      </c>
      <c r="B148" s="35" t="s">
        <v>327</v>
      </c>
      <c r="C148" s="36" t="s">
        <v>376</v>
      </c>
      <c r="D148" s="36" t="s">
        <v>377</v>
      </c>
      <c r="E148" s="45" t="s">
        <v>476</v>
      </c>
      <c r="F148" s="43" t="s">
        <v>477</v>
      </c>
      <c r="G148" s="3" t="s">
        <v>37</v>
      </c>
      <c r="I148" s="3" t="s">
        <v>37</v>
      </c>
      <c r="L148" s="5" t="s">
        <v>478</v>
      </c>
      <c r="R148" s="7">
        <v>1</v>
      </c>
      <c r="S148" s="7">
        <v>1</v>
      </c>
    </row>
    <row r="149" spans="1:21" ht="16">
      <c r="A149" s="35">
        <v>3</v>
      </c>
      <c r="B149" s="35" t="s">
        <v>327</v>
      </c>
      <c r="C149" s="36" t="s">
        <v>376</v>
      </c>
      <c r="D149" s="36" t="s">
        <v>377</v>
      </c>
      <c r="E149" s="45" t="s">
        <v>479</v>
      </c>
      <c r="F149" s="43" t="s">
        <v>480</v>
      </c>
      <c r="G149" s="3" t="s">
        <v>37</v>
      </c>
      <c r="I149" s="3" t="s">
        <v>37</v>
      </c>
      <c r="L149" s="5" t="s">
        <v>481</v>
      </c>
      <c r="R149" s="7">
        <v>1</v>
      </c>
      <c r="S149" s="7">
        <v>1</v>
      </c>
    </row>
    <row r="150" spans="1:21" ht="32">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6">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6">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6">
      <c r="A160" s="35">
        <v>4</v>
      </c>
      <c r="B160" s="35" t="s">
        <v>327</v>
      </c>
      <c r="C160" s="36" t="s">
        <v>510</v>
      </c>
      <c r="D160" s="36" t="s">
        <v>511</v>
      </c>
      <c r="E160" s="45" t="s">
        <v>515</v>
      </c>
      <c r="F160" s="59" t="s">
        <v>516</v>
      </c>
      <c r="G160" s="36" t="s">
        <v>70</v>
      </c>
      <c r="H160" s="47" t="s">
        <v>517</v>
      </c>
      <c r="I160" s="47" t="s">
        <v>234</v>
      </c>
      <c r="J160" s="48"/>
      <c r="K160" s="49"/>
      <c r="L160" s="58" t="s">
        <v>97</v>
      </c>
    </row>
    <row r="161" spans="1:1024" ht="16">
      <c r="A161" s="35">
        <v>4</v>
      </c>
      <c r="B161" s="35" t="s">
        <v>327</v>
      </c>
      <c r="C161" s="36" t="s">
        <v>510</v>
      </c>
      <c r="D161" s="36" t="s">
        <v>511</v>
      </c>
      <c r="E161" s="45" t="s">
        <v>518</v>
      </c>
      <c r="F161" s="59" t="s">
        <v>519</v>
      </c>
      <c r="G161" s="36" t="s">
        <v>70</v>
      </c>
      <c r="H161" s="47" t="s">
        <v>520</v>
      </c>
      <c r="I161" s="47" t="s">
        <v>234</v>
      </c>
      <c r="J161" s="48"/>
      <c r="K161" s="49"/>
      <c r="L161" s="58" t="s">
        <v>97</v>
      </c>
    </row>
    <row r="162" spans="1:1024" ht="16">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4">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4">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6">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6">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6">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6">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6">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6">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6">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6">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topLeftCell="A8" workbookViewId="0">
      <selection activeCell="A2" sqref="A2"/>
    </sheetView>
  </sheetViews>
  <sheetFormatPr baseColWidth="10" defaultColWidth="9.5" defaultRowHeight="12" customHeight="1"/>
  <cols>
    <col min="1" max="1" width="4.5" style="128" customWidth="1"/>
    <col min="2" max="2" width="17.6640625" style="128" customWidth="1"/>
    <col min="3" max="3" width="31.83203125" style="128" customWidth="1"/>
    <col min="4" max="4" width="41.6640625" style="128" customWidth="1"/>
    <col min="5" max="5" width="23.6640625" style="128" customWidth="1"/>
    <col min="6" max="6" width="8.6640625" style="128" customWidth="1"/>
    <col min="7" max="7" width="7.332031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3.5" style="173" customWidth="1"/>
    <col min="17" max="17" width="10.5" style="96" customWidth="1"/>
    <col min="18" max="18" width="2.5" style="96" customWidth="1"/>
    <col min="19" max="19" width="18.5" style="96" customWidth="1"/>
    <col min="20" max="20" width="11.83203125" style="283" customWidth="1"/>
    <col min="21" max="23" width="16" style="96" customWidth="1"/>
    <col min="24" max="24" width="2.33203125" customWidth="1"/>
    <col min="25" max="25" width="22.6640625" style="179" customWidth="1"/>
    <col min="26" max="26" width="22" style="96" customWidth="1"/>
    <col min="27" max="27" width="24.5" style="159" customWidth="1"/>
    <col min="28" max="28" width="17.5" style="96" customWidth="1"/>
    <col min="29" max="29" width="9"/>
    <col min="30" max="30" width="8" style="96" customWidth="1"/>
    <col min="31" max="31" width="8.83203125" style="128" customWidth="1"/>
    <col min="32" max="32" width="9"/>
    <col min="33" max="1013" width="9" style="128"/>
    <col min="1014" max="1014" width="9" style="128" customWidth="1"/>
    <col min="1015" max="1016" width="9" customWidth="1"/>
  </cols>
  <sheetData>
    <row r="1" spans="1:1014" ht="13.5" customHeight="1">
      <c r="A1" s="228" t="s">
        <v>1378</v>
      </c>
      <c r="C1" s="129" t="s">
        <v>813</v>
      </c>
      <c r="E1" s="150" t="s">
        <v>814</v>
      </c>
      <c r="F1" s="157">
        <f>createCase2[[#Totals],[Métier]] / createCase2[[#Totals],[ID]]</f>
        <v>0</v>
      </c>
      <c r="G1" s="128"/>
      <c r="H1" s="443" t="s">
        <v>911</v>
      </c>
      <c r="I1" s="443"/>
      <c r="J1" s="443"/>
      <c r="O1" s="444" t="s">
        <v>816</v>
      </c>
      <c r="P1" s="444"/>
      <c r="AC1" s="96"/>
      <c r="AE1"/>
      <c r="AF1" s="128"/>
      <c r="ALZ1"/>
    </row>
    <row r="2" spans="1:1014" ht="13.5" customHeight="1">
      <c r="C2" s="141" t="s">
        <v>818</v>
      </c>
      <c r="D2" s="290"/>
      <c r="E2" s="152" t="s">
        <v>819</v>
      </c>
      <c r="F2" s="157">
        <f>createCase2[[#Totals],[NexSIS]] / createCase2[[#Totals],[ID]]</f>
        <v>0</v>
      </c>
      <c r="G2" s="128"/>
      <c r="H2" s="443"/>
      <c r="I2" s="443"/>
      <c r="J2" s="443"/>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6" t="s">
        <v>912</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45" t="s">
        <v>828</v>
      </c>
      <c r="M7" s="445"/>
      <c r="N7" s="445"/>
      <c r="O7" s="445"/>
      <c r="V7" s="446" t="s">
        <v>829</v>
      </c>
      <c r="W7" s="446"/>
      <c r="AC7" s="445" t="s">
        <v>830</v>
      </c>
      <c r="AD7" s="445"/>
      <c r="AE7"/>
      <c r="AF7" s="128"/>
      <c r="ALZ7"/>
    </row>
    <row r="8" spans="1:1014" s="239" customFormat="1" ht="55.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913</v>
      </c>
      <c r="T8" s="289" t="s">
        <v>914</v>
      </c>
      <c r="U8" s="235" t="s">
        <v>849</v>
      </c>
      <c r="V8" s="229" t="s">
        <v>850</v>
      </c>
      <c r="W8" s="229" t="s">
        <v>851</v>
      </c>
      <c r="X8" s="230" t="s">
        <v>852</v>
      </c>
      <c r="Y8" s="236" t="s">
        <v>853</v>
      </c>
      <c r="Z8" s="236" t="s">
        <v>854</v>
      </c>
      <c r="AA8" s="237" t="s">
        <v>855</v>
      </c>
      <c r="AB8" s="236" t="s">
        <v>856</v>
      </c>
      <c r="AC8" s="236" t="s">
        <v>857</v>
      </c>
      <c r="AD8" s="238" t="s">
        <v>915</v>
      </c>
    </row>
    <row r="9" spans="1:1014" s="224" customFormat="1" ht="14.25" customHeight="1">
      <c r="A9" s="225">
        <v>1</v>
      </c>
      <c r="B9" s="240" t="s">
        <v>1376</v>
      </c>
      <c r="C9" s="217"/>
      <c r="D9" s="242"/>
      <c r="E9" s="242"/>
      <c r="F9" s="242"/>
      <c r="G9" s="242"/>
      <c r="H9" s="398" t="s">
        <v>1377</v>
      </c>
      <c r="I9" s="409"/>
      <c r="J9" s="398"/>
      <c r="K9" s="263" t="s">
        <v>1378</v>
      </c>
      <c r="L9" s="398"/>
      <c r="M9" s="398"/>
      <c r="N9" s="398"/>
      <c r="O9" s="398"/>
      <c r="P9" s="401"/>
      <c r="Q9" s="398" t="s">
        <v>823</v>
      </c>
      <c r="R9" s="398" t="s">
        <v>864</v>
      </c>
      <c r="S9" s="263" t="s">
        <v>1378</v>
      </c>
      <c r="T9" s="402"/>
      <c r="U9" s="261"/>
      <c r="V9" s="262"/>
      <c r="W9" s="262" t="s">
        <v>864</v>
      </c>
      <c r="X9" s="232"/>
      <c r="Y9" s="404"/>
      <c r="Z9" s="398"/>
      <c r="AA9" s="246"/>
      <c r="AB9" s="398"/>
      <c r="AC9" s="402"/>
      <c r="AD9" s="402"/>
    </row>
    <row r="10" spans="1:1014" s="224" customFormat="1" ht="13.5" customHeight="1">
      <c r="A10" s="225">
        <v>2</v>
      </c>
      <c r="B10" s="240"/>
      <c r="C10" s="217" t="s">
        <v>1379</v>
      </c>
      <c r="D10" s="242"/>
      <c r="E10" s="242"/>
      <c r="F10" s="242"/>
      <c r="G10" s="242"/>
      <c r="H10" s="398" t="s">
        <v>1380</v>
      </c>
      <c r="I10" s="409"/>
      <c r="J10" s="398"/>
      <c r="K10" s="263" t="s">
        <v>1381</v>
      </c>
      <c r="L10" s="398"/>
      <c r="M10" s="398"/>
      <c r="N10" s="398"/>
      <c r="O10" s="398"/>
      <c r="P10" s="401"/>
      <c r="Q10" s="398" t="s">
        <v>820</v>
      </c>
      <c r="R10" s="398"/>
      <c r="S10" s="267" t="s">
        <v>863</v>
      </c>
      <c r="T10" s="402"/>
      <c r="U10" s="411"/>
      <c r="V10" s="403"/>
      <c r="W10" s="262" t="s">
        <v>864</v>
      </c>
      <c r="X10" s="232"/>
      <c r="Y10" s="404"/>
      <c r="Z10" s="398"/>
      <c r="AA10" s="405"/>
      <c r="AB10" s="398"/>
      <c r="AC10" s="402"/>
      <c r="AD10" s="402"/>
    </row>
    <row r="11" spans="1:1014" s="224" customFormat="1" ht="13.5" customHeight="1">
      <c r="A11" s="225">
        <v>3</v>
      </c>
      <c r="B11" s="240"/>
      <c r="C11" s="217" t="s">
        <v>1382</v>
      </c>
      <c r="D11" s="242"/>
      <c r="E11" s="242"/>
      <c r="F11" s="242"/>
      <c r="G11" s="242"/>
      <c r="H11" s="398"/>
      <c r="I11" s="409"/>
      <c r="J11" s="398"/>
      <c r="K11" s="263" t="s">
        <v>1383</v>
      </c>
      <c r="L11" s="398"/>
      <c r="M11" s="398"/>
      <c r="N11" s="398"/>
      <c r="O11" s="398"/>
      <c r="P11" s="401"/>
      <c r="Q11" s="398" t="s">
        <v>823</v>
      </c>
      <c r="R11" s="398" t="s">
        <v>864</v>
      </c>
      <c r="S11" s="381" t="s">
        <v>1383</v>
      </c>
      <c r="T11" s="402"/>
      <c r="U11" s="261"/>
      <c r="V11" s="262"/>
      <c r="W11" s="262" t="s">
        <v>864</v>
      </c>
      <c r="X11" s="232"/>
      <c r="Y11" s="404"/>
      <c r="Z11" s="398" t="s">
        <v>1384</v>
      </c>
      <c r="AA11" s="246"/>
      <c r="AB11" s="398"/>
      <c r="AC11" s="402"/>
      <c r="AD11" s="402"/>
    </row>
    <row r="12" spans="1:1014" s="224" customFormat="1" ht="13.5" customHeight="1">
      <c r="A12" s="225">
        <v>4</v>
      </c>
      <c r="B12" s="240"/>
      <c r="C12" s="217"/>
      <c r="D12" s="242" t="s">
        <v>1385</v>
      </c>
      <c r="E12" s="242"/>
      <c r="F12" s="242"/>
      <c r="G12" s="242"/>
      <c r="H12" s="398" t="s">
        <v>1386</v>
      </c>
      <c r="I12" s="400"/>
      <c r="J12" s="398"/>
      <c r="K12" s="263" t="s">
        <v>1387</v>
      </c>
      <c r="L12" s="398"/>
      <c r="M12" s="398"/>
      <c r="N12" s="398"/>
      <c r="O12" s="398"/>
      <c r="P12" s="401"/>
      <c r="Q12" s="398" t="s">
        <v>823</v>
      </c>
      <c r="R12" s="398" t="s">
        <v>864</v>
      </c>
      <c r="S12" s="380" t="s">
        <v>1387</v>
      </c>
      <c r="T12" s="402"/>
      <c r="U12" s="411"/>
      <c r="V12" s="403"/>
      <c r="W12" s="262" t="s">
        <v>864</v>
      </c>
      <c r="X12" s="232"/>
      <c r="Y12" s="404"/>
      <c r="Z12" s="398"/>
      <c r="AA12" s="405"/>
      <c r="AB12" s="398"/>
      <c r="AC12" s="402"/>
      <c r="AD12" s="402"/>
    </row>
    <row r="13" spans="1:1014" s="224" customFormat="1" ht="13.5" customHeight="1">
      <c r="A13" s="225">
        <v>5</v>
      </c>
      <c r="B13" s="240"/>
      <c r="C13" s="217"/>
      <c r="D13" s="242"/>
      <c r="E13" s="242" t="s">
        <v>1388</v>
      </c>
      <c r="F13" s="242"/>
      <c r="G13" s="242"/>
      <c r="H13" s="398" t="s">
        <v>1389</v>
      </c>
      <c r="I13" s="409" t="s">
        <v>1390</v>
      </c>
      <c r="J13" s="398"/>
      <c r="K13" s="263" t="s">
        <v>908</v>
      </c>
      <c r="L13" s="398"/>
      <c r="M13" s="398"/>
      <c r="N13" s="398"/>
      <c r="O13" s="398"/>
      <c r="P13" s="401"/>
      <c r="Q13" s="398" t="s">
        <v>820</v>
      </c>
      <c r="R13" s="398"/>
      <c r="S13" s="398" t="s">
        <v>863</v>
      </c>
      <c r="T13" s="402" t="s">
        <v>864</v>
      </c>
      <c r="U13" s="261" t="s">
        <v>1391</v>
      </c>
      <c r="V13" s="262"/>
      <c r="W13" s="262" t="s">
        <v>864</v>
      </c>
      <c r="X13" s="232"/>
      <c r="Y13" s="404"/>
      <c r="Z13" s="398" t="s">
        <v>1281</v>
      </c>
      <c r="AA13" s="246"/>
      <c r="AB13" s="398"/>
      <c r="AC13" s="402"/>
      <c r="AD13" s="402"/>
    </row>
    <row r="14" spans="1:1014" s="224" customFormat="1" ht="13.5" customHeight="1">
      <c r="A14" s="225">
        <v>6</v>
      </c>
      <c r="B14" s="240"/>
      <c r="C14" s="217"/>
      <c r="D14" s="242"/>
      <c r="E14" s="242" t="s">
        <v>1176</v>
      </c>
      <c r="F14" s="242"/>
      <c r="G14" s="242"/>
      <c r="H14" s="398" t="s">
        <v>1392</v>
      </c>
      <c r="I14" s="409" t="s">
        <v>1319</v>
      </c>
      <c r="J14" s="398"/>
      <c r="K14" s="263" t="s">
        <v>1393</v>
      </c>
      <c r="L14" s="398"/>
      <c r="M14" s="398"/>
      <c r="N14" s="398"/>
      <c r="O14" s="398"/>
      <c r="P14" s="401"/>
      <c r="Q14" s="398" t="s">
        <v>820</v>
      </c>
      <c r="R14" s="398"/>
      <c r="S14" s="398" t="s">
        <v>863</v>
      </c>
      <c r="T14" s="402"/>
      <c r="U14" s="261"/>
      <c r="V14" s="262"/>
      <c r="W14" s="262" t="s">
        <v>864</v>
      </c>
      <c r="X14" s="232"/>
      <c r="Y14" s="404"/>
      <c r="Z14" s="398"/>
      <c r="AA14" s="246"/>
      <c r="AB14" s="398"/>
      <c r="AC14" s="402"/>
      <c r="AD14" s="402"/>
    </row>
    <row r="15" spans="1:1014" s="224" customFormat="1" ht="13.5" customHeight="1">
      <c r="A15" s="225">
        <v>7</v>
      </c>
      <c r="B15" s="240"/>
      <c r="C15" s="217"/>
      <c r="D15" s="217" t="s">
        <v>1394</v>
      </c>
      <c r="E15" s="242"/>
      <c r="F15" s="242"/>
      <c r="G15" s="242"/>
      <c r="H15" s="398" t="s">
        <v>1395</v>
      </c>
      <c r="I15" s="409"/>
      <c r="J15" s="398"/>
      <c r="K15" s="263" t="s">
        <v>1396</v>
      </c>
      <c r="L15" s="398"/>
      <c r="M15" s="398"/>
      <c r="N15" s="398"/>
      <c r="O15" s="398"/>
      <c r="P15" s="401"/>
      <c r="Q15" s="398" t="s">
        <v>817</v>
      </c>
      <c r="R15" s="398" t="s">
        <v>864</v>
      </c>
      <c r="S15" s="381" t="s">
        <v>1396</v>
      </c>
      <c r="T15" s="402"/>
      <c r="U15" s="261"/>
      <c r="V15" s="262"/>
      <c r="W15" s="262" t="s">
        <v>864</v>
      </c>
      <c r="X15" s="232"/>
      <c r="Y15" s="404"/>
      <c r="Z15" s="398"/>
      <c r="AA15" s="246"/>
      <c r="AB15" s="398"/>
      <c r="AC15" s="402"/>
      <c r="AD15" s="402"/>
    </row>
    <row r="16" spans="1:1014" s="224" customFormat="1" ht="13.5" customHeight="1">
      <c r="A16" s="225">
        <v>8</v>
      </c>
      <c r="B16" s="240"/>
      <c r="C16" s="217"/>
      <c r="D16" s="217"/>
      <c r="E16" s="242" t="s">
        <v>1397</v>
      </c>
      <c r="F16" s="242"/>
      <c r="G16" s="242"/>
      <c r="H16" s="398" t="s">
        <v>1395</v>
      </c>
      <c r="I16" s="409"/>
      <c r="J16" s="398"/>
      <c r="K16" s="263" t="s">
        <v>1398</v>
      </c>
      <c r="L16" s="398"/>
      <c r="M16" s="398"/>
      <c r="N16" s="398"/>
      <c r="O16" s="398"/>
      <c r="P16" s="401"/>
      <c r="Q16" s="398" t="s">
        <v>817</v>
      </c>
      <c r="R16" s="398"/>
      <c r="S16" s="398" t="s">
        <v>863</v>
      </c>
      <c r="T16" s="402" t="s">
        <v>864</v>
      </c>
      <c r="U16" s="261"/>
      <c r="V16" s="262"/>
      <c r="W16" s="262" t="s">
        <v>864</v>
      </c>
      <c r="X16" s="232"/>
      <c r="Y16" s="404"/>
      <c r="Z16" s="398"/>
      <c r="AA16" s="246"/>
      <c r="AB16" s="398"/>
      <c r="AC16" s="402"/>
      <c r="AD16" s="402"/>
    </row>
    <row r="17" spans="1:30" s="224" customFormat="1" ht="13.5" customHeight="1">
      <c r="A17" s="225">
        <v>9</v>
      </c>
      <c r="B17" s="240"/>
      <c r="C17" s="217"/>
      <c r="D17" s="217"/>
      <c r="E17" s="242" t="s">
        <v>1400</v>
      </c>
      <c r="F17" s="242"/>
      <c r="G17" s="242"/>
      <c r="H17" s="398" t="s">
        <v>1401</v>
      </c>
      <c r="I17" s="409"/>
      <c r="J17" s="398"/>
      <c r="K17" s="263" t="s">
        <v>1402</v>
      </c>
      <c r="L17" s="398"/>
      <c r="M17" s="398"/>
      <c r="N17" s="398"/>
      <c r="O17" s="398"/>
      <c r="P17" s="401"/>
      <c r="Q17" s="398" t="s">
        <v>817</v>
      </c>
      <c r="R17" s="398"/>
      <c r="S17" s="398" t="s">
        <v>863</v>
      </c>
      <c r="T17" s="402" t="s">
        <v>864</v>
      </c>
      <c r="U17" s="261"/>
      <c r="V17" s="262"/>
      <c r="W17" s="262" t="s">
        <v>864</v>
      </c>
      <c r="X17" s="232"/>
      <c r="Y17" s="404"/>
      <c r="Z17" s="398"/>
      <c r="AA17" s="246"/>
      <c r="AB17" s="398"/>
      <c r="AC17" s="402"/>
      <c r="AD17" s="402"/>
    </row>
    <row r="18" spans="1:30" s="224" customFormat="1" ht="13.5" customHeight="1">
      <c r="A18" s="225">
        <v>10</v>
      </c>
      <c r="B18" s="240"/>
      <c r="C18" s="217"/>
      <c r="D18" s="217" t="s">
        <v>1403</v>
      </c>
      <c r="E18" s="242"/>
      <c r="F18" s="242"/>
      <c r="G18" s="242"/>
      <c r="H18" s="398" t="s">
        <v>1404</v>
      </c>
      <c r="I18" s="409"/>
      <c r="J18" s="398"/>
      <c r="K18" s="263" t="s">
        <v>1405</v>
      </c>
      <c r="L18" s="398"/>
      <c r="M18" s="398"/>
      <c r="N18" s="398"/>
      <c r="O18" s="398"/>
      <c r="P18" s="401"/>
      <c r="Q18" s="398" t="s">
        <v>817</v>
      </c>
      <c r="R18" s="398" t="s">
        <v>864</v>
      </c>
      <c r="S18" s="380" t="s">
        <v>1406</v>
      </c>
      <c r="T18" s="402"/>
      <c r="U18" s="261"/>
      <c r="V18" s="262"/>
      <c r="W18" s="262" t="s">
        <v>864</v>
      </c>
      <c r="X18" s="232"/>
      <c r="Y18" s="404"/>
      <c r="Z18" s="398"/>
      <c r="AA18" s="246"/>
      <c r="AB18" s="398"/>
      <c r="AC18" s="402"/>
      <c r="AD18" s="402"/>
    </row>
    <row r="19" spans="1:30" s="224" customFormat="1" ht="13.5" customHeight="1">
      <c r="A19" s="225">
        <v>11</v>
      </c>
      <c r="B19" s="240"/>
      <c r="C19" s="217"/>
      <c r="D19" s="217"/>
      <c r="E19" s="242" t="s">
        <v>1407</v>
      </c>
      <c r="F19" s="242"/>
      <c r="G19" s="242"/>
      <c r="H19" s="398" t="s">
        <v>1404</v>
      </c>
      <c r="I19" s="409" t="s">
        <v>1408</v>
      </c>
      <c r="J19" s="398"/>
      <c r="K19" s="263" t="s">
        <v>1409</v>
      </c>
      <c r="L19" s="398"/>
      <c r="M19" s="398"/>
      <c r="N19" s="398"/>
      <c r="O19" s="398"/>
      <c r="P19" s="401"/>
      <c r="Q19" s="398" t="s">
        <v>817</v>
      </c>
      <c r="R19" s="398"/>
      <c r="S19" s="398" t="s">
        <v>1054</v>
      </c>
      <c r="T19" s="402"/>
      <c r="U19" s="261"/>
      <c r="V19" s="262"/>
      <c r="W19" s="262" t="s">
        <v>864</v>
      </c>
      <c r="X19" s="232"/>
      <c r="Y19" s="404"/>
      <c r="Z19" s="398"/>
      <c r="AA19" s="246"/>
      <c r="AB19" s="398"/>
      <c r="AC19" s="402"/>
      <c r="AD19" s="402"/>
    </row>
    <row r="20" spans="1:30" s="224" customFormat="1" ht="13.5" customHeight="1">
      <c r="A20" s="225">
        <v>12</v>
      </c>
      <c r="B20" s="240"/>
      <c r="C20" s="217"/>
      <c r="D20" s="217"/>
      <c r="E20" s="242" t="s">
        <v>1410</v>
      </c>
      <c r="F20" s="242"/>
      <c r="G20" s="242"/>
      <c r="H20" s="398" t="s">
        <v>1411</v>
      </c>
      <c r="I20" s="409" t="s">
        <v>1412</v>
      </c>
      <c r="J20" s="398"/>
      <c r="K20" s="263" t="s">
        <v>1413</v>
      </c>
      <c r="L20" s="398"/>
      <c r="M20" s="398"/>
      <c r="N20" s="398"/>
      <c r="O20" s="398"/>
      <c r="P20" s="401"/>
      <c r="Q20" s="398" t="s">
        <v>817</v>
      </c>
      <c r="R20" s="398"/>
      <c r="S20" s="398" t="s">
        <v>1054</v>
      </c>
      <c r="T20" s="402" t="s">
        <v>864</v>
      </c>
      <c r="U20" s="261"/>
      <c r="V20" s="262"/>
      <c r="W20" s="262" t="s">
        <v>864</v>
      </c>
      <c r="X20" s="232"/>
      <c r="Y20" s="404"/>
      <c r="Z20" s="398"/>
      <c r="AA20" s="246"/>
      <c r="AB20" s="398"/>
      <c r="AC20" s="402"/>
      <c r="AD20" s="402"/>
    </row>
    <row r="21" spans="1:30" s="224" customFormat="1" ht="13.5" customHeight="1">
      <c r="A21" s="225">
        <v>13</v>
      </c>
      <c r="B21" s="240"/>
      <c r="C21" s="217"/>
      <c r="D21" s="217" t="s">
        <v>1414</v>
      </c>
      <c r="E21" s="242"/>
      <c r="F21" s="242"/>
      <c r="G21" s="242"/>
      <c r="H21" s="398" t="s">
        <v>1415</v>
      </c>
      <c r="I21" s="409"/>
      <c r="J21" s="398"/>
      <c r="K21" s="263" t="s">
        <v>1416</v>
      </c>
      <c r="L21" s="398"/>
      <c r="M21" s="398"/>
      <c r="N21" s="398"/>
      <c r="O21" s="398"/>
      <c r="P21" s="401"/>
      <c r="Q21" s="398" t="s">
        <v>817</v>
      </c>
      <c r="R21" s="398" t="s">
        <v>864</v>
      </c>
      <c r="S21" s="381" t="s">
        <v>1417</v>
      </c>
      <c r="T21" s="402"/>
      <c r="U21" s="261"/>
      <c r="V21" s="262"/>
      <c r="W21" s="262" t="s">
        <v>864</v>
      </c>
      <c r="X21" s="232"/>
      <c r="Y21" s="404"/>
      <c r="Z21" s="398"/>
      <c r="AA21" s="246"/>
      <c r="AB21" s="398"/>
      <c r="AC21" s="402"/>
      <c r="AD21" s="402"/>
    </row>
    <row r="22" spans="1:30" s="224" customFormat="1" ht="13.5" customHeight="1">
      <c r="A22" s="225">
        <v>14</v>
      </c>
      <c r="B22" s="240"/>
      <c r="C22" s="217"/>
      <c r="D22" s="217"/>
      <c r="E22" s="242" t="s">
        <v>1418</v>
      </c>
      <c r="F22" s="242"/>
      <c r="G22" s="242"/>
      <c r="H22" s="398" t="s">
        <v>1419</v>
      </c>
      <c r="I22" s="409" t="s">
        <v>1097</v>
      </c>
      <c r="J22" s="398"/>
      <c r="K22" s="263" t="s">
        <v>1420</v>
      </c>
      <c r="L22" s="398"/>
      <c r="M22" s="398"/>
      <c r="N22" s="398"/>
      <c r="O22" s="398"/>
      <c r="P22" s="401"/>
      <c r="Q22" s="398" t="s">
        <v>817</v>
      </c>
      <c r="R22" s="398"/>
      <c r="S22" s="398" t="s">
        <v>863</v>
      </c>
      <c r="T22" s="402"/>
      <c r="U22" s="261"/>
      <c r="V22" s="262"/>
      <c r="W22" s="262" t="s">
        <v>864</v>
      </c>
      <c r="X22" s="232"/>
      <c r="Y22" s="404"/>
      <c r="Z22" s="398"/>
      <c r="AA22" s="246"/>
      <c r="AB22" s="398"/>
      <c r="AC22" s="402"/>
      <c r="AD22" s="402"/>
    </row>
    <row r="23" spans="1:30" s="224" customFormat="1" ht="13.5" customHeight="1">
      <c r="A23" s="225">
        <v>15</v>
      </c>
      <c r="B23" s="240"/>
      <c r="C23" s="217"/>
      <c r="D23" s="217"/>
      <c r="E23" s="242" t="s">
        <v>1421</v>
      </c>
      <c r="F23" s="242"/>
      <c r="G23" s="242"/>
      <c r="H23" s="398" t="s">
        <v>1422</v>
      </c>
      <c r="I23" s="409"/>
      <c r="J23" s="398"/>
      <c r="K23" s="263" t="s">
        <v>1423</v>
      </c>
      <c r="L23" s="398"/>
      <c r="M23" s="398"/>
      <c r="N23" s="398"/>
      <c r="O23" s="398"/>
      <c r="P23" s="401"/>
      <c r="Q23" s="398" t="s">
        <v>817</v>
      </c>
      <c r="R23" s="398"/>
      <c r="S23" s="398" t="s">
        <v>863</v>
      </c>
      <c r="T23" s="402"/>
      <c r="U23" s="261"/>
      <c r="V23" s="262"/>
      <c r="W23" s="262" t="s">
        <v>864</v>
      </c>
      <c r="X23" s="232"/>
      <c r="Y23" s="404"/>
      <c r="Z23" s="398"/>
      <c r="AA23" s="246"/>
      <c r="AB23" s="398"/>
      <c r="AC23" s="402"/>
      <c r="AD23" s="402"/>
    </row>
    <row r="24" spans="1:30" s="224" customFormat="1" ht="13.5" customHeight="1">
      <c r="A24" s="225">
        <v>16</v>
      </c>
      <c r="B24" s="240"/>
      <c r="C24" s="217"/>
      <c r="D24" s="217"/>
      <c r="E24" s="242" t="s">
        <v>1424</v>
      </c>
      <c r="F24" s="242"/>
      <c r="G24" s="242"/>
      <c r="H24" s="398" t="s">
        <v>1425</v>
      </c>
      <c r="I24" s="409"/>
      <c r="J24" s="398"/>
      <c r="K24" s="263" t="s">
        <v>1426</v>
      </c>
      <c r="L24" s="398"/>
      <c r="M24" s="398"/>
      <c r="N24" s="398"/>
      <c r="O24" s="398"/>
      <c r="P24" s="401"/>
      <c r="Q24" s="398" t="s">
        <v>817</v>
      </c>
      <c r="R24" s="398"/>
      <c r="S24" s="398" t="s">
        <v>863</v>
      </c>
      <c r="T24" s="402"/>
      <c r="U24" s="261"/>
      <c r="V24" s="262"/>
      <c r="W24" s="262" t="s">
        <v>864</v>
      </c>
      <c r="X24" s="232"/>
      <c r="Y24" s="404"/>
      <c r="Z24" s="398"/>
      <c r="AA24" s="246"/>
      <c r="AB24" s="398"/>
      <c r="AC24" s="402"/>
      <c r="AD24" s="402"/>
    </row>
    <row r="25" spans="1:30" s="224" customFormat="1" ht="13.5" customHeight="1">
      <c r="A25" s="225">
        <v>17</v>
      </c>
      <c r="B25" s="240"/>
      <c r="C25" s="217"/>
      <c r="D25" s="217"/>
      <c r="E25" s="242" t="s">
        <v>1427</v>
      </c>
      <c r="F25" s="242"/>
      <c r="G25" s="242"/>
      <c r="H25" s="398"/>
      <c r="I25" s="409"/>
      <c r="J25" s="398"/>
      <c r="K25" s="263" t="s">
        <v>1428</v>
      </c>
      <c r="L25" s="398"/>
      <c r="M25" s="398"/>
      <c r="N25" s="398"/>
      <c r="O25" s="398"/>
      <c r="P25" s="401"/>
      <c r="Q25" s="398" t="s">
        <v>817</v>
      </c>
      <c r="R25" s="398"/>
      <c r="S25" s="398" t="s">
        <v>879</v>
      </c>
      <c r="T25" s="402"/>
      <c r="U25" s="261" t="s">
        <v>932</v>
      </c>
      <c r="V25" s="262"/>
      <c r="W25" s="262" t="s">
        <v>864</v>
      </c>
      <c r="X25" s="232"/>
      <c r="Y25" s="404"/>
      <c r="Z25" s="398"/>
      <c r="AA25" s="246"/>
      <c r="AB25" s="398"/>
      <c r="AC25" s="402"/>
      <c r="AD25" s="402"/>
    </row>
    <row r="26" spans="1:30" s="224" customFormat="1" ht="13.5" customHeight="1">
      <c r="A26" s="225">
        <v>18</v>
      </c>
      <c r="B26" s="240"/>
      <c r="C26" s="217"/>
      <c r="D26" s="217"/>
      <c r="E26" s="242" t="s">
        <v>1429</v>
      </c>
      <c r="F26" s="242"/>
      <c r="G26" s="242"/>
      <c r="H26" s="398"/>
      <c r="I26" s="409" t="s">
        <v>698</v>
      </c>
      <c r="J26" s="398"/>
      <c r="K26" s="263" t="s">
        <v>1430</v>
      </c>
      <c r="L26" s="398"/>
      <c r="M26" s="398"/>
      <c r="N26" s="398"/>
      <c r="O26" s="398"/>
      <c r="P26" s="401"/>
      <c r="Q26" s="398" t="s">
        <v>817</v>
      </c>
      <c r="R26" s="398"/>
      <c r="S26" s="398" t="s">
        <v>863</v>
      </c>
      <c r="T26" s="402" t="s">
        <v>864</v>
      </c>
      <c r="U26" s="261" t="s">
        <v>1431</v>
      </c>
      <c r="V26" s="262"/>
      <c r="W26" s="262" t="s">
        <v>864</v>
      </c>
      <c r="X26" s="232"/>
      <c r="Y26" s="404" t="s">
        <v>1354</v>
      </c>
      <c r="Z26" s="398"/>
      <c r="AA26" s="246"/>
      <c r="AB26" s="398"/>
      <c r="AC26" s="402"/>
      <c r="AD26" s="402"/>
    </row>
    <row r="27" spans="1:30" s="224" customFormat="1" ht="13.5" customHeight="1">
      <c r="A27" s="225">
        <v>19</v>
      </c>
      <c r="B27" s="240"/>
      <c r="C27" s="217"/>
      <c r="D27" s="217"/>
      <c r="E27" s="242" t="s">
        <v>1432</v>
      </c>
      <c r="F27" s="242"/>
      <c r="G27" s="242"/>
      <c r="H27" s="398" t="s">
        <v>1433</v>
      </c>
      <c r="I27" s="409"/>
      <c r="J27" s="398"/>
      <c r="K27" s="263" t="s">
        <v>1434</v>
      </c>
      <c r="L27" s="398"/>
      <c r="M27" s="398"/>
      <c r="N27" s="398"/>
      <c r="O27" s="398"/>
      <c r="P27" s="401"/>
      <c r="Q27" s="398" t="s">
        <v>817</v>
      </c>
      <c r="R27" s="398"/>
      <c r="S27" s="398" t="s">
        <v>1054</v>
      </c>
      <c r="T27" s="402"/>
      <c r="U27" s="261"/>
      <c r="V27" s="262"/>
      <c r="W27" s="262" t="s">
        <v>864</v>
      </c>
      <c r="X27" s="232"/>
      <c r="Y27" s="404"/>
      <c r="Z27" s="398"/>
      <c r="AA27" s="246"/>
      <c r="AB27" s="398"/>
      <c r="AC27" s="402"/>
      <c r="AD27" s="402"/>
    </row>
    <row r="28" spans="1:30" s="224" customFormat="1" ht="13.5" customHeight="1">
      <c r="A28" s="225">
        <v>20</v>
      </c>
      <c r="B28" s="240"/>
      <c r="C28" s="217"/>
      <c r="D28" s="217" t="s">
        <v>1436</v>
      </c>
      <c r="E28" s="242"/>
      <c r="F28" s="242"/>
      <c r="G28" s="242"/>
      <c r="H28" s="398"/>
      <c r="I28" s="409"/>
      <c r="J28" s="398"/>
      <c r="K28" s="263" t="s">
        <v>1437</v>
      </c>
      <c r="L28" s="398"/>
      <c r="M28" s="398"/>
      <c r="N28" s="398"/>
      <c r="O28" s="398"/>
      <c r="P28" s="401"/>
      <c r="Q28" s="398" t="s">
        <v>817</v>
      </c>
      <c r="R28" s="398" t="s">
        <v>864</v>
      </c>
      <c r="S28" s="381" t="s">
        <v>1437</v>
      </c>
      <c r="T28" s="402"/>
      <c r="U28" s="261"/>
      <c r="V28" s="262"/>
      <c r="W28" s="262" t="s">
        <v>864</v>
      </c>
      <c r="X28" s="232"/>
      <c r="Y28" s="404"/>
      <c r="Z28" s="398"/>
      <c r="AA28" s="246"/>
      <c r="AB28" s="398"/>
      <c r="AC28" s="402"/>
      <c r="AD28" s="402"/>
    </row>
    <row r="29" spans="1:30" s="224" customFormat="1" ht="13.5" customHeight="1">
      <c r="A29" s="225">
        <v>21</v>
      </c>
      <c r="B29" s="240"/>
      <c r="C29" s="217"/>
      <c r="D29" s="217"/>
      <c r="E29" s="242" t="s">
        <v>1438</v>
      </c>
      <c r="F29" s="242"/>
      <c r="G29" s="242"/>
      <c r="H29" s="398" t="s">
        <v>1439</v>
      </c>
      <c r="I29" s="409" t="s">
        <v>1097</v>
      </c>
      <c r="J29" s="398"/>
      <c r="K29" s="263" t="s">
        <v>1440</v>
      </c>
      <c r="L29" s="398" t="s">
        <v>1441</v>
      </c>
      <c r="M29" s="398" t="s">
        <v>1442</v>
      </c>
      <c r="N29" s="398"/>
      <c r="O29" s="398"/>
      <c r="P29" s="401"/>
      <c r="Q29" s="398" t="s">
        <v>817</v>
      </c>
      <c r="R29" s="398"/>
      <c r="S29" s="398" t="s">
        <v>863</v>
      </c>
      <c r="T29" s="402"/>
      <c r="U29" s="261"/>
      <c r="V29" s="262"/>
      <c r="W29" s="262" t="s">
        <v>864</v>
      </c>
      <c r="X29" s="232"/>
      <c r="Y29" s="404"/>
      <c r="Z29" s="398"/>
      <c r="AA29" s="246"/>
      <c r="AB29" s="398"/>
      <c r="AC29" s="402"/>
      <c r="AD29" s="402"/>
    </row>
    <row r="30" spans="1:30" s="224" customFormat="1" ht="13.5" customHeight="1">
      <c r="A30" s="225">
        <v>22</v>
      </c>
      <c r="B30" s="240"/>
      <c r="C30" s="217"/>
      <c r="D30" s="217"/>
      <c r="E30" s="242" t="s">
        <v>1443</v>
      </c>
      <c r="F30" s="242"/>
      <c r="G30" s="242"/>
      <c r="H30" s="398" t="s">
        <v>1444</v>
      </c>
      <c r="I30" s="409" t="s">
        <v>1445</v>
      </c>
      <c r="J30" s="398"/>
      <c r="K30" s="263" t="s">
        <v>1446</v>
      </c>
      <c r="L30" s="398" t="s">
        <v>1447</v>
      </c>
      <c r="M30" s="398" t="s">
        <v>1448</v>
      </c>
      <c r="N30" s="398"/>
      <c r="O30" s="398"/>
      <c r="P30" s="401"/>
      <c r="Q30" s="398" t="s">
        <v>817</v>
      </c>
      <c r="R30" s="398"/>
      <c r="S30" s="398" t="s">
        <v>863</v>
      </c>
      <c r="T30" s="402"/>
      <c r="U30" s="261"/>
      <c r="V30" s="262"/>
      <c r="W30" s="262" t="s">
        <v>864</v>
      </c>
      <c r="X30" s="232"/>
      <c r="Y30" s="404"/>
      <c r="Z30" s="398"/>
      <c r="AA30" s="246"/>
      <c r="AB30" s="398"/>
      <c r="AC30" s="402"/>
      <c r="AD30" s="402"/>
    </row>
    <row r="31" spans="1:30" s="224" customFormat="1" ht="13.5" customHeight="1">
      <c r="A31" s="225">
        <v>23</v>
      </c>
      <c r="B31" s="240"/>
      <c r="C31" s="217"/>
      <c r="D31" s="217" t="s">
        <v>1449</v>
      </c>
      <c r="E31" s="242"/>
      <c r="F31" s="242"/>
      <c r="G31" s="242"/>
      <c r="H31" s="398" t="s">
        <v>1450</v>
      </c>
      <c r="I31" s="409" t="s">
        <v>1451</v>
      </c>
      <c r="J31" s="398"/>
      <c r="K31" s="263" t="s">
        <v>1452</v>
      </c>
      <c r="L31" s="398"/>
      <c r="M31" s="398"/>
      <c r="N31" s="398"/>
      <c r="O31" s="398"/>
      <c r="P31" s="401"/>
      <c r="Q31" s="398" t="s">
        <v>823</v>
      </c>
      <c r="R31" s="398" t="s">
        <v>864</v>
      </c>
      <c r="S31" s="398" t="s">
        <v>863</v>
      </c>
      <c r="T31" s="402"/>
      <c r="U31" s="261" t="s">
        <v>1453</v>
      </c>
      <c r="V31" s="262"/>
      <c r="W31" s="262" t="s">
        <v>864</v>
      </c>
      <c r="X31" s="232"/>
      <c r="Y31" s="404"/>
      <c r="Z31" s="398"/>
      <c r="AA31" s="246" t="s">
        <v>1226</v>
      </c>
      <c r="AB31" s="398"/>
      <c r="AC31" s="402"/>
      <c r="AD31" s="402"/>
    </row>
    <row r="32" spans="1:30" s="224" customFormat="1" ht="13.5" customHeight="1">
      <c r="A32" s="225">
        <v>24</v>
      </c>
      <c r="B32" s="240"/>
      <c r="C32" s="217"/>
      <c r="D32" s="217"/>
      <c r="E32" s="242" t="s">
        <v>1227</v>
      </c>
      <c r="F32" s="242"/>
      <c r="G32" s="242"/>
      <c r="H32" s="398" t="s">
        <v>1228</v>
      </c>
      <c r="I32" s="409" t="s">
        <v>1229</v>
      </c>
      <c r="J32" s="398"/>
      <c r="K32" s="263" t="s">
        <v>1066</v>
      </c>
      <c r="L32" s="398"/>
      <c r="M32" s="398"/>
      <c r="N32" s="398"/>
      <c r="O32" s="398"/>
      <c r="P32" s="401"/>
      <c r="Q32" s="398" t="s">
        <v>820</v>
      </c>
      <c r="R32" s="398"/>
      <c r="S32" s="398" t="s">
        <v>863</v>
      </c>
      <c r="T32" s="402" t="s">
        <v>864</v>
      </c>
      <c r="U32" s="261" t="s">
        <v>1230</v>
      </c>
      <c r="V32" s="262"/>
      <c r="W32" s="262" t="s">
        <v>864</v>
      </c>
      <c r="X32" s="232"/>
      <c r="Y32" s="404"/>
      <c r="Z32" s="398"/>
      <c r="AA32" s="246"/>
      <c r="AB32" s="398"/>
      <c r="AC32" s="402"/>
      <c r="AD32" s="402"/>
    </row>
    <row r="33" spans="1:30" s="224" customFormat="1" ht="13.5" customHeight="1">
      <c r="A33" s="225">
        <v>25</v>
      </c>
      <c r="B33" s="240"/>
      <c r="C33" s="217"/>
      <c r="D33" s="217"/>
      <c r="E33" s="242" t="s">
        <v>1231</v>
      </c>
      <c r="F33" s="242"/>
      <c r="G33" s="242"/>
      <c r="H33" s="398" t="s">
        <v>1232</v>
      </c>
      <c r="I33" s="409" t="s">
        <v>1233</v>
      </c>
      <c r="J33" s="398"/>
      <c r="K33" s="263" t="s">
        <v>1083</v>
      </c>
      <c r="L33" s="398"/>
      <c r="M33" s="398"/>
      <c r="N33" s="398"/>
      <c r="O33" s="398"/>
      <c r="P33" s="401"/>
      <c r="Q33" s="398" t="s">
        <v>820</v>
      </c>
      <c r="R33" s="398"/>
      <c r="S33" s="398" t="s">
        <v>863</v>
      </c>
      <c r="T33" s="402"/>
      <c r="U33" s="261"/>
      <c r="V33" s="262"/>
      <c r="W33" s="262" t="s">
        <v>864</v>
      </c>
      <c r="X33" s="232"/>
      <c r="Y33" s="404"/>
      <c r="Z33" s="398"/>
      <c r="AA33" s="246"/>
      <c r="AB33" s="398"/>
      <c r="AC33" s="402"/>
      <c r="AD33" s="402"/>
    </row>
    <row r="34" spans="1:30" s="224" customFormat="1" ht="13.5" customHeight="1">
      <c r="A34" s="225">
        <v>26</v>
      </c>
      <c r="B34" s="240"/>
      <c r="C34" s="217"/>
      <c r="D34" s="217" t="s">
        <v>1454</v>
      </c>
      <c r="E34" s="242"/>
      <c r="F34" s="242"/>
      <c r="G34" s="242"/>
      <c r="H34" s="398" t="s">
        <v>1455</v>
      </c>
      <c r="I34" s="409"/>
      <c r="J34" s="398"/>
      <c r="K34" s="263" t="s">
        <v>1456</v>
      </c>
      <c r="L34" s="398"/>
      <c r="M34" s="398"/>
      <c r="N34" s="398"/>
      <c r="O34" s="398"/>
      <c r="P34" s="401"/>
      <c r="Q34" s="398" t="s">
        <v>817</v>
      </c>
      <c r="R34" s="398" t="s">
        <v>864</v>
      </c>
      <c r="S34" s="263" t="s">
        <v>1456</v>
      </c>
      <c r="T34" s="402"/>
      <c r="U34" s="261"/>
      <c r="V34" s="262"/>
      <c r="W34" s="262" t="s">
        <v>864</v>
      </c>
      <c r="X34" s="232"/>
      <c r="Y34" s="404"/>
      <c r="Z34" s="398"/>
      <c r="AA34" s="246"/>
      <c r="AB34" s="398"/>
      <c r="AC34" s="402"/>
      <c r="AD34" s="402"/>
    </row>
    <row r="35" spans="1:30" s="224" customFormat="1" ht="13.5" customHeight="1">
      <c r="A35" s="225">
        <v>27</v>
      </c>
      <c r="B35" s="240"/>
      <c r="C35" s="217"/>
      <c r="D35" s="217"/>
      <c r="E35" s="242" t="s">
        <v>1457</v>
      </c>
      <c r="F35" s="242"/>
      <c r="G35" s="242"/>
      <c r="H35" s="398"/>
      <c r="I35" s="409"/>
      <c r="J35" s="398"/>
      <c r="K35" s="263" t="s">
        <v>1044</v>
      </c>
      <c r="L35" s="398"/>
      <c r="M35" s="398"/>
      <c r="N35" s="398"/>
      <c r="O35" s="398"/>
      <c r="P35" s="401"/>
      <c r="Q35" s="398" t="s">
        <v>817</v>
      </c>
      <c r="R35" s="398" t="s">
        <v>864</v>
      </c>
      <c r="S35" s="398" t="s">
        <v>1044</v>
      </c>
      <c r="T35" s="402"/>
      <c r="U35" s="261"/>
      <c r="V35" s="262"/>
      <c r="W35" s="262" t="s">
        <v>864</v>
      </c>
      <c r="X35" s="232"/>
      <c r="Y35" s="404"/>
      <c r="Z35" s="398"/>
      <c r="AA35" s="246"/>
      <c r="AB35" s="398"/>
      <c r="AC35" s="402"/>
      <c r="AD35" s="402"/>
    </row>
    <row r="36" spans="1:30" s="224" customFormat="1" ht="13.5" customHeight="1">
      <c r="A36" s="225">
        <v>28</v>
      </c>
      <c r="B36" s="240"/>
      <c r="C36" s="217"/>
      <c r="D36" s="217"/>
      <c r="E36" s="242" t="s">
        <v>1458</v>
      </c>
      <c r="F36" s="242"/>
      <c r="G36" s="242"/>
      <c r="H36" s="398"/>
      <c r="I36" s="409"/>
      <c r="J36" s="398"/>
      <c r="K36" s="263" t="s">
        <v>1070</v>
      </c>
      <c r="L36" s="398"/>
      <c r="M36" s="398"/>
      <c r="N36" s="398"/>
      <c r="O36" s="398"/>
      <c r="P36" s="401"/>
      <c r="Q36" s="398" t="s">
        <v>817</v>
      </c>
      <c r="R36" s="398" t="s">
        <v>864</v>
      </c>
      <c r="S36" s="398" t="s">
        <v>1070</v>
      </c>
      <c r="T36" s="402"/>
      <c r="U36" s="261"/>
      <c r="V36" s="262"/>
      <c r="W36" s="262" t="s">
        <v>864</v>
      </c>
      <c r="X36" s="232"/>
      <c r="Y36" s="404"/>
      <c r="Z36" s="398"/>
      <c r="AA36" s="246"/>
      <c r="AB36" s="398"/>
      <c r="AC36" s="402"/>
      <c r="AD36" s="402"/>
    </row>
    <row r="37" spans="1:30" s="224" customFormat="1" ht="13.5" customHeight="1">
      <c r="A37" s="225">
        <v>29</v>
      </c>
      <c r="B37" s="240"/>
      <c r="C37" s="217"/>
      <c r="D37" s="217" t="s">
        <v>1459</v>
      </c>
      <c r="E37" s="242"/>
      <c r="F37" s="242"/>
      <c r="G37" s="242"/>
      <c r="H37" s="398"/>
      <c r="I37" s="409"/>
      <c r="J37" s="398"/>
      <c r="K37" s="263" t="s">
        <v>1460</v>
      </c>
      <c r="L37" s="398"/>
      <c r="M37" s="398"/>
      <c r="N37" s="398"/>
      <c r="O37" s="398"/>
      <c r="P37" s="401"/>
      <c r="Q37" s="398" t="s">
        <v>817</v>
      </c>
      <c r="R37" s="398" t="s">
        <v>864</v>
      </c>
      <c r="S37" s="381" t="s">
        <v>1461</v>
      </c>
      <c r="T37" s="402"/>
      <c r="U37" s="261"/>
      <c r="V37" s="262"/>
      <c r="W37" s="262" t="s">
        <v>864</v>
      </c>
      <c r="X37" s="232"/>
      <c r="Y37" s="404"/>
      <c r="Z37" s="398"/>
      <c r="AA37" s="246"/>
      <c r="AB37" s="398"/>
      <c r="AC37" s="402"/>
      <c r="AD37" s="402"/>
    </row>
    <row r="38" spans="1:30" s="224" customFormat="1" ht="13.5" customHeight="1">
      <c r="A38" s="225">
        <v>30</v>
      </c>
      <c r="B38" s="240"/>
      <c r="C38" s="217"/>
      <c r="D38" s="217"/>
      <c r="E38" s="242" t="s">
        <v>1067</v>
      </c>
      <c r="F38" s="242"/>
      <c r="G38" s="242"/>
      <c r="H38" s="398" t="s">
        <v>1462</v>
      </c>
      <c r="I38" s="409"/>
      <c r="J38" s="398"/>
      <c r="K38" s="263" t="s">
        <v>1463</v>
      </c>
      <c r="L38" s="398"/>
      <c r="M38" s="398"/>
      <c r="N38" s="398"/>
      <c r="O38" s="398"/>
      <c r="P38" s="401"/>
      <c r="Q38" s="398" t="s">
        <v>817</v>
      </c>
      <c r="R38" s="398"/>
      <c r="S38" s="398" t="s">
        <v>863</v>
      </c>
      <c r="T38" s="402"/>
      <c r="U38" s="261"/>
      <c r="V38" s="262"/>
      <c r="W38" s="262" t="s">
        <v>864</v>
      </c>
      <c r="X38" s="232"/>
      <c r="Y38" s="404"/>
      <c r="Z38" s="398"/>
      <c r="AA38" s="246"/>
      <c r="AB38" s="398"/>
      <c r="AC38" s="402"/>
      <c r="AD38" s="402"/>
    </row>
    <row r="39" spans="1:30" s="224" customFormat="1" ht="13.5" customHeight="1">
      <c r="A39" s="225">
        <v>31</v>
      </c>
      <c r="B39" s="240"/>
      <c r="C39" s="217"/>
      <c r="D39" s="217"/>
      <c r="E39" s="242" t="s">
        <v>1269</v>
      </c>
      <c r="F39" s="242"/>
      <c r="G39" s="242"/>
      <c r="H39" s="398" t="s">
        <v>1464</v>
      </c>
      <c r="I39" s="409"/>
      <c r="J39" s="398"/>
      <c r="K39" s="263" t="s">
        <v>1465</v>
      </c>
      <c r="L39" s="398"/>
      <c r="M39" s="398"/>
      <c r="N39" s="398"/>
      <c r="O39" s="398"/>
      <c r="P39" s="401"/>
      <c r="Q39" s="398" t="s">
        <v>817</v>
      </c>
      <c r="R39" s="398"/>
      <c r="S39" s="398" t="s">
        <v>863</v>
      </c>
      <c r="T39" s="402"/>
      <c r="U39" s="261"/>
      <c r="V39" s="262"/>
      <c r="W39" s="262" t="s">
        <v>864</v>
      </c>
      <c r="X39" s="232"/>
      <c r="Y39" s="404"/>
      <c r="Z39" s="398"/>
      <c r="AA39" s="246"/>
      <c r="AB39" s="398"/>
      <c r="AC39" s="402"/>
      <c r="AD39" s="402"/>
    </row>
    <row r="40" spans="1:30" s="224" customFormat="1" ht="13.5" customHeight="1">
      <c r="A40" s="225">
        <v>32</v>
      </c>
      <c r="B40" s="240"/>
      <c r="C40" s="217"/>
      <c r="D40" s="217"/>
      <c r="E40" s="242" t="s">
        <v>1176</v>
      </c>
      <c r="F40" s="242"/>
      <c r="G40" s="242"/>
      <c r="H40" s="398" t="s">
        <v>1466</v>
      </c>
      <c r="I40" s="409"/>
      <c r="J40" s="398"/>
      <c r="K40" s="263" t="s">
        <v>1467</v>
      </c>
      <c r="L40" s="398"/>
      <c r="M40" s="398"/>
      <c r="N40" s="398"/>
      <c r="O40" s="398"/>
      <c r="P40" s="401"/>
      <c r="Q40" s="398" t="s">
        <v>817</v>
      </c>
      <c r="R40" s="398"/>
      <c r="S40" s="398" t="s">
        <v>863</v>
      </c>
      <c r="T40" s="402"/>
      <c r="U40" s="261"/>
      <c r="V40" s="262"/>
      <c r="W40" s="262" t="s">
        <v>864</v>
      </c>
      <c r="X40" s="232"/>
      <c r="Y40" s="404"/>
      <c r="Z40" s="398"/>
      <c r="AA40" s="246"/>
      <c r="AB40" s="398"/>
      <c r="AC40" s="402"/>
      <c r="AD40" s="402"/>
    </row>
    <row r="41" spans="1:30" s="224" customFormat="1" ht="13.5" customHeight="1">
      <c r="A41" s="225">
        <v>33</v>
      </c>
      <c r="B41" s="240"/>
      <c r="C41" s="217"/>
      <c r="D41" s="217"/>
      <c r="E41" s="242" t="s">
        <v>1469</v>
      </c>
      <c r="F41" s="242"/>
      <c r="G41" s="242"/>
      <c r="H41" s="398" t="s">
        <v>1470</v>
      </c>
      <c r="I41" s="409"/>
      <c r="J41" s="398"/>
      <c r="K41" s="263" t="s">
        <v>1471</v>
      </c>
      <c r="L41" s="398"/>
      <c r="M41" s="398"/>
      <c r="N41" s="398"/>
      <c r="O41" s="398"/>
      <c r="P41" s="401"/>
      <c r="Q41" s="398" t="s">
        <v>817</v>
      </c>
      <c r="R41" s="398"/>
      <c r="S41" s="398" t="s">
        <v>1054</v>
      </c>
      <c r="T41" s="402"/>
      <c r="U41" s="261"/>
      <c r="V41" s="262"/>
      <c r="W41" s="262" t="s">
        <v>864</v>
      </c>
      <c r="X41" s="232"/>
      <c r="Y41" s="404"/>
      <c r="Z41" s="398"/>
      <c r="AA41" s="246"/>
      <c r="AB41" s="398"/>
      <c r="AC41" s="402"/>
      <c r="AD41" s="402"/>
    </row>
    <row r="42" spans="1:30" s="224" customFormat="1" ht="12.75" customHeight="1">
      <c r="A42" s="225">
        <v>34</v>
      </c>
      <c r="B42" s="240"/>
      <c r="C42" s="219"/>
      <c r="D42" s="242" t="s">
        <v>1472</v>
      </c>
      <c r="E42" s="242"/>
      <c r="F42" s="242"/>
      <c r="G42" s="242"/>
      <c r="H42" s="398" t="s">
        <v>1473</v>
      </c>
      <c r="I42" s="400" t="s">
        <v>1474</v>
      </c>
      <c r="J42" s="398"/>
      <c r="K42" s="263" t="s">
        <v>1475</v>
      </c>
      <c r="L42" s="398"/>
      <c r="M42" s="398"/>
      <c r="N42" s="398"/>
      <c r="O42" s="398"/>
      <c r="P42" s="401"/>
      <c r="Q42" s="398" t="s">
        <v>817</v>
      </c>
      <c r="R42" s="398"/>
      <c r="S42" s="257" t="s">
        <v>863</v>
      </c>
      <c r="T42" s="287"/>
      <c r="U42" s="398" t="s">
        <v>1476</v>
      </c>
      <c r="V42" s="403"/>
      <c r="W42" s="262" t="s">
        <v>864</v>
      </c>
      <c r="X42" s="232"/>
      <c r="Y42" s="404"/>
      <c r="Z42" s="398"/>
      <c r="AA42" s="405"/>
      <c r="AB42" s="398"/>
      <c r="AC42" s="402"/>
      <c r="AD42" s="402"/>
    </row>
    <row r="43" spans="1:30" s="224" customFormat="1" ht="13.5" customHeight="1">
      <c r="A43" s="225">
        <v>35</v>
      </c>
      <c r="B43" s="240"/>
      <c r="C43" s="219" t="s">
        <v>987</v>
      </c>
      <c r="D43" s="242" t="s">
        <v>977</v>
      </c>
      <c r="E43" s="242"/>
      <c r="F43" s="242"/>
      <c r="G43" s="242"/>
      <c r="H43" s="398" t="s">
        <v>1477</v>
      </c>
      <c r="I43" s="400"/>
      <c r="J43" s="398" t="s">
        <v>961</v>
      </c>
      <c r="K43" s="380"/>
      <c r="L43" s="398"/>
      <c r="M43" s="398"/>
      <c r="N43" s="398"/>
      <c r="O43" s="398"/>
      <c r="P43" s="401">
        <v>1</v>
      </c>
      <c r="Q43" s="398" t="s">
        <v>817</v>
      </c>
      <c r="R43" s="398" t="s">
        <v>864</v>
      </c>
      <c r="S43" s="398" t="s">
        <v>964</v>
      </c>
      <c r="T43" s="402" t="s">
        <v>864</v>
      </c>
      <c r="U43" s="398"/>
      <c r="V43" s="403"/>
      <c r="W43" s="262" t="s">
        <v>864</v>
      </c>
      <c r="X43" s="232"/>
      <c r="Y43" s="404"/>
      <c r="Z43" s="398"/>
      <c r="AA43" s="405"/>
      <c r="AB43" s="398"/>
      <c r="AC43" s="402"/>
      <c r="AD43" s="402"/>
    </row>
    <row r="44" spans="1:30" s="224" customFormat="1" ht="12.75" customHeight="1">
      <c r="A44" s="225">
        <v>36</v>
      </c>
      <c r="B44" s="240"/>
      <c r="C44" s="219"/>
      <c r="D44" s="242" t="s">
        <v>1478</v>
      </c>
      <c r="E44" s="242"/>
      <c r="F44" s="242"/>
      <c r="G44" s="242"/>
      <c r="H44" s="398"/>
      <c r="I44" s="400"/>
      <c r="J44" s="398"/>
      <c r="K44" s="263" t="s">
        <v>939</v>
      </c>
      <c r="L44" s="398"/>
      <c r="M44" s="398"/>
      <c r="N44" s="398"/>
      <c r="O44" s="398"/>
      <c r="P44" s="401"/>
      <c r="Q44" s="398" t="s">
        <v>817</v>
      </c>
      <c r="R44" s="398"/>
      <c r="S44" s="398" t="s">
        <v>863</v>
      </c>
      <c r="T44" s="402"/>
      <c r="U44" s="398"/>
      <c r="V44" s="403"/>
      <c r="W44" s="262" t="s">
        <v>864</v>
      </c>
      <c r="X44" s="232"/>
      <c r="Y44" s="404"/>
      <c r="Z44" s="398"/>
      <c r="AA44" s="405"/>
      <c r="AB44" s="398"/>
      <c r="AC44" s="402"/>
      <c r="AD44" s="402"/>
    </row>
    <row r="45" spans="1:30" s="158" customFormat="1" ht="12.75" customHeight="1">
      <c r="A45" s="225">
        <v>37</v>
      </c>
      <c r="B45" s="240"/>
      <c r="C45" s="219" t="s">
        <v>1479</v>
      </c>
      <c r="D45" s="242"/>
      <c r="E45" s="242"/>
      <c r="F45" s="242"/>
      <c r="G45" s="242"/>
      <c r="H45" s="266"/>
      <c r="I45" s="267"/>
      <c r="J45" s="266"/>
      <c r="K45" s="263" t="s">
        <v>1480</v>
      </c>
      <c r="L45" s="266"/>
      <c r="M45" s="266"/>
      <c r="N45" s="266"/>
      <c r="O45" s="266"/>
      <c r="P45" s="268"/>
      <c r="Q45" s="266" t="s">
        <v>817</v>
      </c>
      <c r="R45" s="266" t="s">
        <v>864</v>
      </c>
      <c r="S45" s="269" t="s">
        <v>1481</v>
      </c>
      <c r="T45" s="272"/>
      <c r="U45" s="266"/>
      <c r="V45" s="268"/>
      <c r="W45" s="262" t="s">
        <v>864</v>
      </c>
      <c r="X45" s="232"/>
      <c r="Y45" s="404"/>
      <c r="Z45" s="266"/>
      <c r="AA45" s="271" t="s">
        <v>1482</v>
      </c>
      <c r="AB45" s="266"/>
      <c r="AC45" s="402"/>
      <c r="AD45" s="402"/>
    </row>
    <row r="46" spans="1:30" s="224" customFormat="1" ht="13.5" customHeight="1">
      <c r="A46" s="225">
        <v>38</v>
      </c>
      <c r="B46" s="240"/>
      <c r="C46" s="219"/>
      <c r="D46" s="242" t="s">
        <v>1483</v>
      </c>
      <c r="E46" s="242"/>
      <c r="F46" s="242"/>
      <c r="G46" s="242"/>
      <c r="H46" s="398" t="s">
        <v>1484</v>
      </c>
      <c r="I46" s="400">
        <v>31</v>
      </c>
      <c r="J46" s="398"/>
      <c r="K46" s="263" t="s">
        <v>1485</v>
      </c>
      <c r="L46" s="398"/>
      <c r="M46" s="398"/>
      <c r="N46" s="398"/>
      <c r="O46" s="398"/>
      <c r="P46" s="401"/>
      <c r="Q46" s="398" t="s">
        <v>817</v>
      </c>
      <c r="R46" s="398"/>
      <c r="S46" s="398" t="s">
        <v>1340</v>
      </c>
      <c r="T46" s="402"/>
      <c r="U46" s="398"/>
      <c r="V46" s="403"/>
      <c r="W46" s="262" t="s">
        <v>864</v>
      </c>
      <c r="X46" s="232"/>
      <c r="Y46" s="404"/>
      <c r="Z46" s="398"/>
      <c r="AA46" s="405"/>
      <c r="AB46" s="398"/>
      <c r="AC46" s="402"/>
      <c r="AD46" s="402"/>
    </row>
    <row r="47" spans="1:30" s="224" customFormat="1" ht="13.5" customHeight="1">
      <c r="A47" s="225">
        <v>39</v>
      </c>
      <c r="B47" s="240"/>
      <c r="C47" s="219"/>
      <c r="D47" s="242" t="s">
        <v>1486</v>
      </c>
      <c r="E47" s="242"/>
      <c r="F47" s="242"/>
      <c r="G47" s="242"/>
      <c r="H47" s="398" t="s">
        <v>1487</v>
      </c>
      <c r="I47" s="400">
        <v>109</v>
      </c>
      <c r="J47" s="398"/>
      <c r="K47" s="263" t="s">
        <v>1142</v>
      </c>
      <c r="L47" s="398"/>
      <c r="M47" s="398"/>
      <c r="N47" s="398"/>
      <c r="O47" s="398"/>
      <c r="P47" s="401"/>
      <c r="Q47" s="398" t="s">
        <v>817</v>
      </c>
      <c r="R47" s="398"/>
      <c r="S47" s="398" t="s">
        <v>1340</v>
      </c>
      <c r="T47" s="402"/>
      <c r="U47" s="398"/>
      <c r="V47" s="403"/>
      <c r="W47" s="262" t="s">
        <v>864</v>
      </c>
      <c r="X47" s="232"/>
      <c r="Y47" s="404"/>
      <c r="Z47" s="398"/>
      <c r="AA47" s="405"/>
      <c r="AB47" s="398"/>
      <c r="AC47" s="402"/>
      <c r="AD47" s="402"/>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40">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5">
        <f>SUBTOTAL(103,createCase2[Priorisation])</f>
        <v>1</v>
      </c>
      <c r="Q48" s="225"/>
      <c r="R48" s="225">
        <f>SUBTOTAL(103,createCase2[Objet])</f>
        <v>14</v>
      </c>
      <c r="S48" s="225">
        <f>SUBTOTAL(103,createCase2[Format (ou type)])</f>
        <v>39</v>
      </c>
      <c r="T48" s="279"/>
      <c r="U48" s="225"/>
      <c r="V48" s="225"/>
      <c r="W48" s="225"/>
      <c r="Y48" s="276">
        <f>SUBTOTAL(103,createCase2[Commentaire Hub Santé])</f>
        <v>1</v>
      </c>
      <c r="Z48" s="225">
        <f>SUBTOTAL(103,createCase2[Commentaire Philippe Dreyfus])</f>
        <v>2</v>
      </c>
      <c r="AA48" s="240"/>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3"/>
      <c r="U50" s="96"/>
      <c r="V50" s="96"/>
      <c r="W50" s="96"/>
      <c r="X50"/>
      <c r="Y50" s="179"/>
      <c r="Z50" s="96"/>
      <c r="AA50" s="159"/>
      <c r="AB50" s="96"/>
      <c r="AD50" s="96"/>
      <c r="AMA50"/>
      <c r="AMB50"/>
      <c r="AMC50"/>
    </row>
    <row r="51" spans="1:1017" s="128" customFormat="1" ht="12" customHeight="1">
      <c r="I51" s="224"/>
      <c r="P51" s="174"/>
      <c r="R51" s="96"/>
      <c r="S51" s="96"/>
      <c r="T51" s="283"/>
      <c r="U51" s="96"/>
      <c r="V51" s="96"/>
      <c r="W51" s="96"/>
      <c r="X51"/>
      <c r="Y51" s="179"/>
      <c r="Z51" s="96"/>
      <c r="AA51" s="159"/>
      <c r="AB51" s="96"/>
      <c r="AD51" s="96"/>
      <c r="AMA51"/>
      <c r="AMB51"/>
      <c r="AMC51"/>
    </row>
    <row r="52" spans="1:1017" s="128" customFormat="1" ht="12" customHeight="1">
      <c r="I52" s="224"/>
      <c r="P52" s="174"/>
      <c r="R52" s="96"/>
      <c r="S52" s="96"/>
      <c r="T52" s="283"/>
      <c r="U52" s="96"/>
      <c r="V52" s="96"/>
      <c r="W52" s="96"/>
      <c r="X52"/>
      <c r="Y52" s="179"/>
      <c r="Z52" s="96"/>
      <c r="AA52" s="159"/>
      <c r="AB52" s="96"/>
      <c r="AD52" s="96"/>
      <c r="AMA52"/>
      <c r="AMB52"/>
      <c r="AMC52"/>
    </row>
    <row r="53" spans="1:1017" s="128" customFormat="1" ht="12" customHeight="1">
      <c r="I53" s="224"/>
      <c r="P53" s="174"/>
      <c r="R53" s="96"/>
      <c r="S53" s="96"/>
      <c r="T53" s="283"/>
      <c r="U53" s="96"/>
      <c r="V53" s="96"/>
      <c r="W53" s="96"/>
      <c r="X53"/>
      <c r="Y53" s="179"/>
      <c r="Z53" s="96"/>
      <c r="AA53" s="159"/>
      <c r="AB53" s="96"/>
      <c r="AD53" s="96"/>
      <c r="AMA53"/>
      <c r="AMB53"/>
      <c r="AMC53"/>
    </row>
    <row r="54" spans="1:1017" s="128" customFormat="1" ht="12" customHeight="1">
      <c r="I54" s="224"/>
      <c r="P54" s="174"/>
      <c r="R54" s="96"/>
      <c r="S54" s="96"/>
      <c r="T54" s="283"/>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3"/>
      <c r="U56" s="96"/>
      <c r="V56" s="96"/>
      <c r="W56" s="96"/>
      <c r="X56"/>
      <c r="Y56" s="179"/>
      <c r="Z56" s="96"/>
      <c r="AA56" s="161"/>
      <c r="AB56" s="96"/>
      <c r="AD56" s="96"/>
      <c r="AMB56"/>
    </row>
    <row r="57" spans="1:1017" ht="12" customHeight="1">
      <c r="A57" s="117"/>
      <c r="B57" s="117"/>
      <c r="C57" s="117"/>
      <c r="D57" s="117"/>
      <c r="E57" s="117"/>
      <c r="F57" s="117"/>
      <c r="G57" s="117"/>
      <c r="H57" s="117"/>
      <c r="I57" s="252"/>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3"/>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3"/>
      <c r="U86" s="96"/>
      <c r="V86" s="96"/>
      <c r="W86" s="96"/>
      <c r="X86"/>
      <c r="Y86" s="179"/>
      <c r="Z86" s="96"/>
      <c r="AA86" s="161"/>
      <c r="AB86" s="96"/>
      <c r="AD86" s="96"/>
      <c r="AMB86"/>
    </row>
    <row r="87" spans="1:1016" s="117" customFormat="1" ht="12" customHeight="1">
      <c r="A87" s="123"/>
      <c r="B87" s="123"/>
      <c r="C87" s="123"/>
      <c r="D87" s="123"/>
      <c r="E87" s="123"/>
      <c r="F87" s="123"/>
      <c r="G87" s="112"/>
      <c r="H87" s="112"/>
      <c r="I87" s="282"/>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2"/>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2"/>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2"/>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2"/>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2"/>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2"/>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93" priority="50">
      <formula>OR($AD49="X",$AB49="X")</formula>
    </cfRule>
    <cfRule type="expression" dxfId="92" priority="51">
      <formula>AND($AD49=1,$AB49=1)</formula>
    </cfRule>
    <cfRule type="expression" dxfId="91" priority="52">
      <formula>$AD49=1</formula>
    </cfRule>
    <cfRule type="expression" dxfId="90" priority="53">
      <formula>$AB49=1</formula>
    </cfRule>
  </conditionalFormatting>
  <conditionalFormatting sqref="A9:G47">
    <cfRule type="expression" dxfId="89" priority="58">
      <formula>AND(NOT(ISBLANK($W9)),ISBLANK($AC9),ISBLANK($AD9))</formula>
    </cfRule>
  </conditionalFormatting>
  <conditionalFormatting sqref="B13:C41 E13:G41">
    <cfRule type="expression" dxfId="88" priority="34">
      <formula>AND($AD13=1,$AC13=1)</formula>
    </cfRule>
    <cfRule type="expression" dxfId="87" priority="35">
      <formula>$AD13=1</formula>
    </cfRule>
  </conditionalFormatting>
  <conditionalFormatting sqref="B15:C41 E15:G41">
    <cfRule type="expression" dxfId="86" priority="13">
      <formula>$AC15=1</formula>
    </cfRule>
  </conditionalFormatting>
  <conditionalFormatting sqref="B9:G12 A9:A47 B42:G47 E13:G14 B13:C14">
    <cfRule type="expression" dxfId="85" priority="57">
      <formula>$AC9=1</formula>
    </cfRule>
  </conditionalFormatting>
  <conditionalFormatting sqref="B9:G12 A9:A47 B42:G47">
    <cfRule type="expression" dxfId="84" priority="56">
      <formula>$AD9=1</formula>
    </cfRule>
  </conditionalFormatting>
  <conditionalFormatting sqref="B9:G12 B13:C41 E13:G41 A9:A47">
    <cfRule type="expression" dxfId="83" priority="33">
      <formula>OR($AD9="X",$AC9="X")</formula>
    </cfRule>
  </conditionalFormatting>
  <conditionalFormatting sqref="B42:G47 B9:G12 A9:A47">
    <cfRule type="expression" dxfId="82" priority="55">
      <formula>AND($AD9=1,$AC9=1)</formula>
    </cfRule>
  </conditionalFormatting>
  <conditionalFormatting sqref="B42:G47">
    <cfRule type="expression" dxfId="81" priority="54">
      <formula>OR($AD42="X",$AC42="X")</formula>
    </cfRule>
  </conditionalFormatting>
  <conditionalFormatting sqref="C9:C47">
    <cfRule type="expression" dxfId="80" priority="32">
      <formula>AND($R9="X",$B9&lt;&gt;"")</formula>
    </cfRule>
  </conditionalFormatting>
  <conditionalFormatting sqref="D13:D41">
    <cfRule type="expression" dxfId="79" priority="14">
      <formula>OR($AD13="X",$AC13="X")</formula>
    </cfRule>
    <cfRule type="expression" dxfId="78" priority="15">
      <formula>AND($AD13=1,$AC13=1)</formula>
    </cfRule>
    <cfRule type="expression" dxfId="77" priority="16">
      <formula>$AD13=1</formula>
    </cfRule>
    <cfRule type="expression" dxfId="76" priority="17">
      <formula>$AC13=1</formula>
    </cfRule>
  </conditionalFormatting>
  <conditionalFormatting sqref="D15:D41">
    <cfRule type="expression" dxfId="75" priority="24">
      <formula>AND($R15="X",$B15&lt;&gt;"")</formula>
    </cfRule>
  </conditionalFormatting>
  <conditionalFormatting sqref="E12:E14 D9:D12 D42:D47">
    <cfRule type="expression" dxfId="74" priority="44">
      <formula>AND($R9="X",OR($B9&lt;&gt;"",$C9&lt;&gt;""))</formula>
    </cfRule>
  </conditionalFormatting>
  <conditionalFormatting sqref="E15:E47 E9:E12">
    <cfRule type="expression" dxfId="73"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72" priority="46">
      <formula>AND($R9="X",OR($B9&lt;&gt;"",$C9&lt;&gt;"",$D9&lt;&gt;"",$E9&lt;&gt;""))</formula>
    </cfRule>
  </conditionalFormatting>
  <conditionalFormatting sqref="G15:G47 G9:G12">
    <cfRule type="expression" dxfId="71" priority="47">
      <formula>AND($R9="X",OR($B9&lt;&gt;"",$C9&lt;&gt;"",$D9&lt;&gt;"",$E9&lt;&gt;"",$F9&lt;&gt;""))</formula>
    </cfRule>
  </conditionalFormatting>
  <conditionalFormatting sqref="H49:H50 H70:H910">
    <cfRule type="expression" dxfId="70" priority="49">
      <formula>$Q49="X"</formula>
    </cfRule>
  </conditionalFormatting>
  <conditionalFormatting sqref="I9:I11 I13:I47">
    <cfRule type="expression" dxfId="69" priority="23">
      <formula>$R9="X"</formula>
    </cfRule>
  </conditionalFormatting>
  <conditionalFormatting sqref="Q9:Q47">
    <cfRule type="cellIs" dxfId="68" priority="20" operator="equal">
      <formula>"1..1"</formula>
    </cfRule>
    <cfRule type="cellIs" dxfId="67" priority="21" operator="equal">
      <formula>"0..n"</formula>
    </cfRule>
    <cfRule type="cellIs" dxfId="66"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tabSelected="1" topLeftCell="M1" zoomScale="138" workbookViewId="0">
      <selection activeCell="S9" sqref="S9"/>
    </sheetView>
  </sheetViews>
  <sheetFormatPr baseColWidth="10" defaultColWidth="11" defaultRowHeight="14.25" customHeight="1"/>
  <cols>
    <col min="1" max="1" width="5" bestFit="1" customWidth="1"/>
    <col min="2" max="2" width="15.33203125" bestFit="1" customWidth="1"/>
    <col min="3" max="3" width="20.83203125" customWidth="1"/>
    <col min="4" max="4" width="17.1640625" customWidth="1"/>
    <col min="5" max="5" width="22.33203125" customWidth="1"/>
    <col min="6" max="7" width="15.33203125" bestFit="1" customWidth="1"/>
    <col min="8" max="8" width="36.33203125" customWidth="1"/>
    <col min="9" max="9" width="37.6640625" customWidth="1"/>
    <col min="10" max="10" width="13.33203125" customWidth="1"/>
    <col min="11" max="11" width="10.33203125" customWidth="1"/>
    <col min="12" max="12" width="15.6640625" customWidth="1"/>
    <col min="13" max="13" width="12" customWidth="1"/>
    <col min="14" max="14" width="13.1640625" customWidth="1"/>
    <col min="19" max="21" width="14" customWidth="1"/>
    <col min="22" max="22" width="17.33203125" customWidth="1"/>
    <col min="29" max="29" width="2.6640625" customWidth="1"/>
  </cols>
  <sheetData>
    <row r="1" spans="1:1032" ht="16">
      <c r="A1" s="292" t="s">
        <v>1568</v>
      </c>
      <c r="B1" s="292"/>
      <c r="C1" s="129" t="s">
        <v>813</v>
      </c>
      <c r="D1" s="128"/>
      <c r="E1" s="299" t="s">
        <v>814</v>
      </c>
      <c r="F1" s="157">
        <v>0.7</v>
      </c>
      <c r="G1" s="128"/>
      <c r="H1" s="447" t="s">
        <v>1569</v>
      </c>
      <c r="I1" s="447"/>
      <c r="J1" s="447"/>
      <c r="K1" s="447"/>
      <c r="L1" s="447"/>
      <c r="M1" s="300" t="s">
        <v>1569</v>
      </c>
      <c r="N1" s="300" t="s">
        <v>1569</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6">
      <c r="A2" s="170"/>
      <c r="B2" s="128"/>
      <c r="C2" s="301" t="s">
        <v>818</v>
      </c>
      <c r="D2" s="128"/>
      <c r="E2" s="302" t="s">
        <v>819</v>
      </c>
      <c r="F2" s="157">
        <v>0.64</v>
      </c>
      <c r="G2" s="128"/>
      <c r="H2" s="447"/>
      <c r="I2" s="447"/>
      <c r="J2" s="447"/>
      <c r="K2" s="447"/>
      <c r="L2" s="447"/>
      <c r="M2" s="300" t="s">
        <v>1569</v>
      </c>
      <c r="N2" s="300" t="s">
        <v>1569</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3" t="s">
        <v>821</v>
      </c>
      <c r="D3" s="128"/>
      <c r="E3" s="304"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5" t="s">
        <v>824</v>
      </c>
      <c r="D4" s="128"/>
      <c r="E4" s="306" t="s">
        <v>825</v>
      </c>
      <c r="F4" s="128"/>
      <c r="G4" s="277"/>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91"/>
      <c r="B5" s="149"/>
      <c r="C5" s="145" t="s">
        <v>826</v>
      </c>
      <c r="D5" s="149"/>
      <c r="E5" s="307" t="s">
        <v>1569</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8" t="s">
        <v>827</v>
      </c>
      <c r="D6" s="308"/>
      <c r="E6" s="138" t="s">
        <v>1569</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1569</v>
      </c>
      <c r="C7" s="309" t="s">
        <v>1569</v>
      </c>
      <c r="D7" s="309" t="s">
        <v>1569</v>
      </c>
      <c r="E7" s="309" t="s">
        <v>1569</v>
      </c>
      <c r="F7" s="96"/>
      <c r="G7" s="96"/>
      <c r="H7" s="96"/>
      <c r="I7" s="96"/>
      <c r="J7" s="96"/>
      <c r="K7" s="96"/>
      <c r="L7" s="96"/>
      <c r="M7" s="96"/>
      <c r="N7" s="96"/>
      <c r="O7" s="448" t="s">
        <v>1570</v>
      </c>
      <c r="P7" s="448"/>
      <c r="Q7" s="448"/>
      <c r="R7" s="448"/>
      <c r="S7" s="310"/>
      <c r="T7" s="96"/>
      <c r="U7" s="96"/>
      <c r="V7" s="96"/>
      <c r="W7" s="96"/>
      <c r="X7" s="96"/>
      <c r="Y7" s="96"/>
      <c r="Z7" s="96"/>
      <c r="AA7" s="449" t="s">
        <v>829</v>
      </c>
      <c r="AB7" s="449"/>
      <c r="AD7" s="96"/>
      <c r="AE7" s="96"/>
      <c r="AF7" s="96"/>
      <c r="AG7" s="450" t="s">
        <v>830</v>
      </c>
      <c r="AH7" s="450"/>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11" t="s">
        <v>831</v>
      </c>
      <c r="B8" s="312" t="s">
        <v>832</v>
      </c>
      <c r="C8" s="312" t="s">
        <v>833</v>
      </c>
      <c r="D8" s="312" t="s">
        <v>834</v>
      </c>
      <c r="E8" s="312" t="s">
        <v>835</v>
      </c>
      <c r="F8" s="312" t="s">
        <v>836</v>
      </c>
      <c r="G8" s="312" t="s">
        <v>837</v>
      </c>
      <c r="H8" s="313" t="s">
        <v>9</v>
      </c>
      <c r="I8" s="313" t="s">
        <v>1571</v>
      </c>
      <c r="J8" s="313" t="s">
        <v>838</v>
      </c>
      <c r="K8" s="313" t="s">
        <v>1572</v>
      </c>
      <c r="L8" s="314" t="s">
        <v>840</v>
      </c>
      <c r="M8" s="314" t="s">
        <v>841</v>
      </c>
      <c r="N8" s="315" t="s">
        <v>842</v>
      </c>
      <c r="O8" s="314" t="s">
        <v>843</v>
      </c>
      <c r="P8" s="314" t="s">
        <v>844</v>
      </c>
      <c r="Q8" s="314" t="s">
        <v>845</v>
      </c>
      <c r="R8" s="314" t="s">
        <v>846</v>
      </c>
      <c r="S8" s="315" t="s">
        <v>677</v>
      </c>
      <c r="T8" s="378" t="s">
        <v>1573</v>
      </c>
      <c r="U8" s="378" t="s">
        <v>1574</v>
      </c>
      <c r="V8" s="378" t="s">
        <v>1575</v>
      </c>
      <c r="W8" s="313" t="s">
        <v>3</v>
      </c>
      <c r="X8" s="313" t="s">
        <v>1576</v>
      </c>
      <c r="Y8" s="313" t="s">
        <v>1577</v>
      </c>
      <c r="Z8" s="313" t="s">
        <v>849</v>
      </c>
      <c r="AA8" s="316" t="s">
        <v>850</v>
      </c>
      <c r="AB8" s="316" t="s">
        <v>851</v>
      </c>
      <c r="AC8" s="317" t="s">
        <v>852</v>
      </c>
      <c r="AD8" s="318" t="s">
        <v>853</v>
      </c>
      <c r="AE8" s="318" t="s">
        <v>854</v>
      </c>
      <c r="AF8" s="318" t="s">
        <v>856</v>
      </c>
      <c r="AG8" s="318" t="s">
        <v>857</v>
      </c>
      <c r="AH8" s="319" t="s">
        <v>915</v>
      </c>
      <c r="AI8" s="320"/>
      <c r="AJ8" s="320"/>
      <c r="AK8" s="320"/>
      <c r="AL8" s="320"/>
      <c r="AM8" s="320"/>
      <c r="AN8" s="320"/>
      <c r="AO8" s="320"/>
      <c r="AP8" s="320"/>
      <c r="AQ8" s="320"/>
      <c r="AR8" s="320"/>
      <c r="AS8" s="320"/>
      <c r="AT8" s="320"/>
      <c r="AU8" s="320"/>
      <c r="AV8" s="320"/>
      <c r="AW8" s="320"/>
      <c r="AX8" s="320"/>
      <c r="AY8" s="320"/>
      <c r="AZ8" s="320"/>
      <c r="BA8" s="320"/>
      <c r="BB8" s="320"/>
      <c r="BC8" s="320"/>
      <c r="BD8" s="320"/>
      <c r="BE8" s="320"/>
      <c r="BF8" s="320"/>
      <c r="BG8" s="320"/>
      <c r="BH8" s="320"/>
      <c r="BI8" s="320"/>
      <c r="BJ8" s="320"/>
      <c r="BK8" s="320"/>
      <c r="BL8" s="320"/>
      <c r="BM8" s="320"/>
      <c r="BN8" s="320"/>
      <c r="BO8" s="320"/>
      <c r="BP8" s="320"/>
      <c r="BQ8" s="320"/>
      <c r="BR8" s="320"/>
      <c r="BS8" s="320"/>
      <c r="BT8" s="320"/>
      <c r="BU8" s="320"/>
      <c r="BV8" s="320"/>
      <c r="BW8" s="320"/>
      <c r="BX8" s="320"/>
      <c r="BY8" s="320"/>
      <c r="BZ8" s="320"/>
      <c r="CA8" s="320"/>
      <c r="CB8" s="320"/>
      <c r="CC8" s="320"/>
      <c r="CD8" s="320"/>
      <c r="CE8" s="320"/>
      <c r="CF8" s="320"/>
      <c r="CG8" s="320"/>
      <c r="CH8" s="320"/>
      <c r="CI8" s="320"/>
      <c r="CJ8" s="320"/>
      <c r="CK8" s="320"/>
      <c r="CL8" s="320"/>
      <c r="CM8" s="320"/>
      <c r="CN8" s="320"/>
      <c r="CO8" s="320"/>
      <c r="CP8" s="320"/>
      <c r="CQ8" s="320"/>
      <c r="CR8" s="320"/>
      <c r="CS8" s="320"/>
      <c r="CT8" s="320"/>
      <c r="CU8" s="320"/>
      <c r="CV8" s="320"/>
      <c r="CW8" s="320"/>
      <c r="CX8" s="320"/>
      <c r="CY8" s="320"/>
      <c r="CZ8" s="320"/>
      <c r="DA8" s="320"/>
      <c r="DB8" s="320"/>
      <c r="DC8" s="320"/>
      <c r="DD8" s="320"/>
      <c r="DE8" s="320"/>
      <c r="DF8" s="320"/>
      <c r="DG8" s="320"/>
      <c r="DH8" s="320"/>
      <c r="DI8" s="320"/>
      <c r="DJ8" s="320"/>
      <c r="DK8" s="320"/>
      <c r="DL8" s="320"/>
      <c r="DM8" s="320"/>
      <c r="DN8" s="320"/>
      <c r="DO8" s="320"/>
      <c r="DP8" s="320"/>
      <c r="DQ8" s="320"/>
      <c r="DR8" s="320"/>
      <c r="DS8" s="320"/>
      <c r="DT8" s="320"/>
      <c r="DU8" s="320"/>
      <c r="DV8" s="320"/>
      <c r="DW8" s="320"/>
      <c r="DX8" s="320"/>
      <c r="DY8" s="320"/>
      <c r="DZ8" s="320"/>
      <c r="EA8" s="320"/>
      <c r="EB8" s="320"/>
      <c r="EC8" s="320"/>
      <c r="ED8" s="320"/>
      <c r="EE8" s="320"/>
      <c r="EF8" s="320"/>
      <c r="EG8" s="320"/>
      <c r="EH8" s="320"/>
      <c r="EI8" s="320"/>
      <c r="EJ8" s="320"/>
      <c r="EK8" s="320"/>
      <c r="EL8" s="320"/>
      <c r="EM8" s="320"/>
      <c r="EN8" s="320"/>
      <c r="EO8" s="320"/>
      <c r="EP8" s="320"/>
      <c r="EQ8" s="320"/>
      <c r="ER8" s="320"/>
      <c r="ES8" s="320"/>
      <c r="ET8" s="320"/>
      <c r="EU8" s="320"/>
      <c r="EV8" s="320"/>
      <c r="EW8" s="320"/>
      <c r="EX8" s="320"/>
      <c r="EY8" s="320"/>
      <c r="EZ8" s="320"/>
      <c r="FA8" s="320"/>
      <c r="FB8" s="320"/>
      <c r="FC8" s="320"/>
      <c r="FD8" s="320"/>
      <c r="FE8" s="320"/>
      <c r="FF8" s="320"/>
      <c r="FG8" s="320"/>
      <c r="FH8" s="320"/>
      <c r="FI8" s="320"/>
      <c r="FJ8" s="320"/>
      <c r="FK8" s="320"/>
      <c r="FL8" s="320"/>
      <c r="FM8" s="320"/>
      <c r="FN8" s="320"/>
      <c r="FO8" s="320"/>
      <c r="FP8" s="320"/>
      <c r="FQ8" s="320"/>
      <c r="FR8" s="320"/>
      <c r="FS8" s="320"/>
      <c r="FT8" s="320"/>
      <c r="FU8" s="320"/>
      <c r="FV8" s="320"/>
      <c r="FW8" s="320"/>
      <c r="FX8" s="320"/>
      <c r="FY8" s="320"/>
      <c r="FZ8" s="320"/>
      <c r="GA8" s="320"/>
      <c r="GB8" s="320"/>
      <c r="GC8" s="320"/>
      <c r="GD8" s="320"/>
      <c r="GE8" s="320"/>
      <c r="GF8" s="320"/>
      <c r="GG8" s="320"/>
      <c r="GH8" s="320"/>
      <c r="GI8" s="320"/>
      <c r="GJ8" s="320"/>
      <c r="GK8" s="320"/>
      <c r="GL8" s="320"/>
      <c r="GM8" s="320"/>
      <c r="GN8" s="320"/>
      <c r="GO8" s="320"/>
      <c r="GP8" s="320"/>
      <c r="GQ8" s="320"/>
      <c r="GR8" s="320"/>
      <c r="GS8" s="320"/>
      <c r="GT8" s="320"/>
      <c r="GU8" s="320"/>
      <c r="GV8" s="320"/>
      <c r="GW8" s="320"/>
      <c r="GX8" s="320"/>
      <c r="GY8" s="320"/>
      <c r="GZ8" s="320"/>
      <c r="HA8" s="320"/>
      <c r="HB8" s="320"/>
      <c r="HC8" s="320"/>
      <c r="HD8" s="320"/>
      <c r="HE8" s="320"/>
      <c r="HF8" s="320"/>
      <c r="HG8" s="320"/>
      <c r="HH8" s="320"/>
      <c r="HI8" s="320"/>
      <c r="HJ8" s="320"/>
      <c r="HK8" s="320"/>
      <c r="HL8" s="320"/>
      <c r="HM8" s="320"/>
      <c r="HN8" s="320"/>
      <c r="HO8" s="320"/>
      <c r="HP8" s="320"/>
      <c r="HQ8" s="320"/>
      <c r="HR8" s="320"/>
      <c r="HS8" s="320"/>
      <c r="HT8" s="320"/>
      <c r="HU8" s="320"/>
      <c r="HV8" s="320"/>
      <c r="HW8" s="320"/>
      <c r="HX8" s="320"/>
      <c r="HY8" s="320"/>
      <c r="HZ8" s="320"/>
      <c r="IA8" s="320"/>
      <c r="IB8" s="320"/>
      <c r="IC8" s="320"/>
      <c r="ID8" s="320"/>
      <c r="IE8" s="320"/>
      <c r="IF8" s="320"/>
      <c r="IG8" s="320"/>
      <c r="IH8" s="320"/>
      <c r="II8" s="320"/>
      <c r="IJ8" s="320"/>
      <c r="IK8" s="320"/>
      <c r="IL8" s="320"/>
      <c r="IM8" s="320"/>
      <c r="IN8" s="320"/>
      <c r="IO8" s="320"/>
      <c r="IP8" s="320"/>
      <c r="IQ8" s="320"/>
      <c r="IR8" s="320"/>
      <c r="IS8" s="320"/>
      <c r="IT8" s="320"/>
      <c r="IU8" s="320"/>
      <c r="IV8" s="320"/>
      <c r="IW8" s="320"/>
      <c r="IX8" s="320"/>
      <c r="IY8" s="320"/>
      <c r="IZ8" s="320"/>
      <c r="JA8" s="320"/>
      <c r="JB8" s="320"/>
      <c r="JC8" s="320"/>
      <c r="JD8" s="320"/>
      <c r="JE8" s="320"/>
      <c r="JF8" s="320"/>
      <c r="JG8" s="320"/>
      <c r="JH8" s="320"/>
      <c r="JI8" s="320"/>
      <c r="JJ8" s="320"/>
      <c r="JK8" s="320"/>
      <c r="JL8" s="320"/>
      <c r="JM8" s="320"/>
      <c r="JN8" s="320"/>
      <c r="JO8" s="320"/>
      <c r="JP8" s="320"/>
      <c r="JQ8" s="320"/>
      <c r="JR8" s="320"/>
      <c r="JS8" s="320"/>
      <c r="JT8" s="320"/>
      <c r="JU8" s="320"/>
      <c r="JV8" s="320"/>
      <c r="JW8" s="320"/>
      <c r="JX8" s="320"/>
      <c r="JY8" s="320"/>
      <c r="JZ8" s="320"/>
      <c r="KA8" s="320"/>
      <c r="KB8" s="320"/>
      <c r="KC8" s="320"/>
      <c r="KD8" s="320"/>
      <c r="KE8" s="320"/>
      <c r="KF8" s="320"/>
      <c r="KG8" s="320"/>
      <c r="KH8" s="320"/>
      <c r="KI8" s="320"/>
      <c r="KJ8" s="320"/>
      <c r="KK8" s="320"/>
      <c r="KL8" s="320"/>
      <c r="KM8" s="320"/>
      <c r="KN8" s="320"/>
      <c r="KO8" s="320"/>
      <c r="KP8" s="320"/>
      <c r="KQ8" s="320"/>
      <c r="KR8" s="320"/>
      <c r="KS8" s="320"/>
      <c r="KT8" s="320"/>
      <c r="KU8" s="320"/>
      <c r="KV8" s="320"/>
      <c r="KW8" s="320"/>
      <c r="KX8" s="320"/>
      <c r="KY8" s="320"/>
      <c r="KZ8" s="320"/>
      <c r="LA8" s="320"/>
      <c r="LB8" s="320"/>
      <c r="LC8" s="320"/>
      <c r="LD8" s="320"/>
      <c r="LE8" s="320"/>
      <c r="LF8" s="320"/>
      <c r="LG8" s="320"/>
      <c r="LH8" s="320"/>
      <c r="LI8" s="320"/>
      <c r="LJ8" s="320"/>
      <c r="LK8" s="320"/>
      <c r="LL8" s="320"/>
      <c r="LM8" s="320"/>
      <c r="LN8" s="320"/>
      <c r="LO8" s="320"/>
      <c r="LP8" s="320"/>
      <c r="LQ8" s="320"/>
      <c r="LR8" s="320"/>
      <c r="LS8" s="320"/>
      <c r="LT8" s="320"/>
      <c r="LU8" s="320"/>
      <c r="LV8" s="320"/>
      <c r="LW8" s="320"/>
      <c r="LX8" s="320"/>
      <c r="LY8" s="320"/>
      <c r="LZ8" s="320"/>
      <c r="MA8" s="320"/>
      <c r="MB8" s="320"/>
      <c r="MC8" s="320"/>
      <c r="MD8" s="320"/>
      <c r="ME8" s="320"/>
      <c r="MF8" s="320"/>
      <c r="MG8" s="320"/>
      <c r="MH8" s="320"/>
      <c r="MI8" s="320"/>
      <c r="MJ8" s="320"/>
      <c r="MK8" s="320"/>
      <c r="ML8" s="320"/>
      <c r="MM8" s="320"/>
      <c r="MN8" s="320"/>
      <c r="MO8" s="320"/>
      <c r="MP8" s="320"/>
      <c r="MQ8" s="320"/>
      <c r="MR8" s="320"/>
      <c r="MS8" s="320"/>
      <c r="MT8" s="320"/>
      <c r="MU8" s="320"/>
      <c r="MV8" s="320"/>
      <c r="MW8" s="320"/>
      <c r="MX8" s="320"/>
      <c r="MY8" s="320"/>
      <c r="MZ8" s="320"/>
      <c r="NA8" s="320"/>
      <c r="NB8" s="320"/>
      <c r="NC8" s="320"/>
      <c r="ND8" s="320"/>
      <c r="NE8" s="320"/>
      <c r="NF8" s="320"/>
      <c r="NG8" s="320"/>
      <c r="NH8" s="320"/>
      <c r="NI8" s="320"/>
      <c r="NJ8" s="320"/>
      <c r="NK8" s="320"/>
      <c r="NL8" s="320"/>
      <c r="NM8" s="320"/>
      <c r="NN8" s="320"/>
      <c r="NO8" s="320"/>
      <c r="NP8" s="320"/>
      <c r="NQ8" s="320"/>
      <c r="NR8" s="320"/>
      <c r="NS8" s="320"/>
      <c r="NT8" s="320"/>
      <c r="NU8" s="320"/>
      <c r="NV8" s="320"/>
      <c r="NW8" s="320"/>
      <c r="NX8" s="320"/>
      <c r="NY8" s="320"/>
      <c r="NZ8" s="320"/>
      <c r="OA8" s="320"/>
      <c r="OB8" s="320"/>
      <c r="OC8" s="320"/>
      <c r="OD8" s="320"/>
      <c r="OE8" s="320"/>
      <c r="OF8" s="320"/>
      <c r="OG8" s="320"/>
      <c r="OH8" s="320"/>
      <c r="OI8" s="320"/>
      <c r="OJ8" s="320"/>
      <c r="OK8" s="320"/>
      <c r="OL8" s="320"/>
      <c r="OM8" s="320"/>
      <c r="ON8" s="320"/>
      <c r="OO8" s="320"/>
      <c r="OP8" s="320"/>
      <c r="OQ8" s="320"/>
      <c r="OR8" s="320"/>
      <c r="OS8" s="320"/>
      <c r="OT8" s="320"/>
      <c r="OU8" s="320"/>
      <c r="OV8" s="320"/>
      <c r="OW8" s="320"/>
      <c r="OX8" s="320"/>
      <c r="OY8" s="320"/>
      <c r="OZ8" s="320"/>
      <c r="PA8" s="320"/>
      <c r="PB8" s="320"/>
      <c r="PC8" s="320"/>
      <c r="PD8" s="320"/>
      <c r="PE8" s="320"/>
      <c r="PF8" s="320"/>
      <c r="PG8" s="320"/>
      <c r="PH8" s="320"/>
      <c r="PI8" s="320"/>
      <c r="PJ8" s="320"/>
      <c r="PK8" s="320"/>
      <c r="PL8" s="320"/>
      <c r="PM8" s="320"/>
      <c r="PN8" s="320"/>
      <c r="PO8" s="320"/>
      <c r="PP8" s="320"/>
      <c r="PQ8" s="320"/>
      <c r="PR8" s="320"/>
      <c r="PS8" s="320"/>
      <c r="PT8" s="320"/>
      <c r="PU8" s="320"/>
      <c r="PV8" s="320"/>
      <c r="PW8" s="320"/>
      <c r="PX8" s="320"/>
      <c r="PY8" s="320"/>
      <c r="PZ8" s="320"/>
      <c r="QA8" s="320"/>
      <c r="QB8" s="320"/>
      <c r="QC8" s="320"/>
      <c r="QD8" s="320"/>
      <c r="QE8" s="320"/>
      <c r="QF8" s="320"/>
      <c r="QG8" s="320"/>
      <c r="QH8" s="320"/>
      <c r="QI8" s="320"/>
      <c r="QJ8" s="320"/>
      <c r="QK8" s="320"/>
      <c r="QL8" s="320"/>
      <c r="QM8" s="320"/>
      <c r="QN8" s="320"/>
      <c r="QO8" s="320"/>
      <c r="QP8" s="320"/>
      <c r="QQ8" s="320"/>
      <c r="QR8" s="320"/>
      <c r="QS8" s="320"/>
      <c r="QT8" s="320"/>
      <c r="QU8" s="320"/>
      <c r="QV8" s="320"/>
      <c r="QW8" s="320"/>
      <c r="QX8" s="320"/>
      <c r="QY8" s="320"/>
      <c r="QZ8" s="320"/>
      <c r="RA8" s="320"/>
      <c r="RB8" s="320"/>
      <c r="RC8" s="320"/>
      <c r="RD8" s="320"/>
      <c r="RE8" s="320"/>
      <c r="RF8" s="320"/>
      <c r="RG8" s="320"/>
      <c r="RH8" s="320"/>
      <c r="RI8" s="320"/>
      <c r="RJ8" s="320"/>
      <c r="RK8" s="320"/>
      <c r="RL8" s="320"/>
      <c r="RM8" s="320"/>
      <c r="RN8" s="320"/>
      <c r="RO8" s="320"/>
      <c r="RP8" s="320"/>
      <c r="RQ8" s="320"/>
      <c r="RR8" s="320"/>
      <c r="RS8" s="320"/>
      <c r="RT8" s="320"/>
      <c r="RU8" s="320"/>
      <c r="RV8" s="320"/>
      <c r="RW8" s="320"/>
      <c r="RX8" s="320"/>
      <c r="RY8" s="320"/>
      <c r="RZ8" s="320"/>
      <c r="SA8" s="320"/>
      <c r="SB8" s="320"/>
      <c r="SC8" s="320"/>
      <c r="SD8" s="320"/>
      <c r="SE8" s="320"/>
      <c r="SF8" s="320"/>
      <c r="SG8" s="320"/>
      <c r="SH8" s="320"/>
      <c r="SI8" s="320"/>
      <c r="SJ8" s="320"/>
      <c r="SK8" s="320"/>
      <c r="SL8" s="320"/>
      <c r="SM8" s="320"/>
      <c r="SN8" s="320"/>
      <c r="SO8" s="320"/>
      <c r="SP8" s="320"/>
      <c r="SQ8" s="320"/>
      <c r="SR8" s="320"/>
      <c r="SS8" s="320"/>
      <c r="ST8" s="320"/>
      <c r="SU8" s="320"/>
      <c r="SV8" s="320"/>
      <c r="SW8" s="320"/>
      <c r="SX8" s="320"/>
      <c r="SY8" s="320"/>
      <c r="SZ8" s="320"/>
      <c r="TA8" s="320"/>
      <c r="TB8" s="320"/>
      <c r="TC8" s="320"/>
      <c r="TD8" s="320"/>
      <c r="TE8" s="320"/>
      <c r="TF8" s="320"/>
      <c r="TG8" s="320"/>
      <c r="TH8" s="320"/>
      <c r="TI8" s="320"/>
      <c r="TJ8" s="320"/>
      <c r="TK8" s="320"/>
      <c r="TL8" s="320"/>
      <c r="TM8" s="320"/>
      <c r="TN8" s="320"/>
      <c r="TO8" s="320"/>
      <c r="TP8" s="320"/>
      <c r="TQ8" s="320"/>
      <c r="TR8" s="320"/>
      <c r="TS8" s="320"/>
      <c r="TT8" s="320"/>
      <c r="TU8" s="320"/>
      <c r="TV8" s="320"/>
      <c r="TW8" s="320"/>
      <c r="TX8" s="320"/>
      <c r="TY8" s="320"/>
      <c r="TZ8" s="320"/>
      <c r="UA8" s="320"/>
      <c r="UB8" s="320"/>
      <c r="UC8" s="320"/>
      <c r="UD8" s="320"/>
      <c r="UE8" s="320"/>
      <c r="UF8" s="320"/>
      <c r="UG8" s="320"/>
      <c r="UH8" s="320"/>
      <c r="UI8" s="320"/>
      <c r="UJ8" s="320"/>
      <c r="UK8" s="320"/>
      <c r="UL8" s="320"/>
      <c r="UM8" s="320"/>
      <c r="UN8" s="320"/>
      <c r="UO8" s="320"/>
      <c r="UP8" s="320"/>
      <c r="UQ8" s="320"/>
      <c r="UR8" s="320"/>
      <c r="US8" s="320"/>
      <c r="UT8" s="320"/>
      <c r="UU8" s="320"/>
      <c r="UV8" s="320"/>
      <c r="UW8" s="320"/>
      <c r="UX8" s="320"/>
      <c r="UY8" s="320"/>
      <c r="UZ8" s="320"/>
      <c r="VA8" s="320"/>
      <c r="VB8" s="320"/>
      <c r="VC8" s="320"/>
      <c r="VD8" s="320"/>
      <c r="VE8" s="320"/>
      <c r="VF8" s="320"/>
      <c r="VG8" s="320"/>
      <c r="VH8" s="320"/>
      <c r="VI8" s="320"/>
      <c r="VJ8" s="320"/>
      <c r="VK8" s="320"/>
      <c r="VL8" s="320"/>
      <c r="VM8" s="320"/>
      <c r="VN8" s="320"/>
      <c r="VO8" s="320"/>
      <c r="VP8" s="320"/>
      <c r="VQ8" s="320"/>
      <c r="VR8" s="320"/>
      <c r="VS8" s="320"/>
      <c r="VT8" s="320"/>
      <c r="VU8" s="320"/>
      <c r="VV8" s="320"/>
      <c r="VW8" s="320"/>
      <c r="VX8" s="320"/>
      <c r="VY8" s="320"/>
      <c r="VZ8" s="320"/>
      <c r="WA8" s="320"/>
      <c r="WB8" s="320"/>
      <c r="WC8" s="320"/>
      <c r="WD8" s="320"/>
      <c r="WE8" s="320"/>
      <c r="WF8" s="320"/>
      <c r="WG8" s="320"/>
      <c r="WH8" s="320"/>
      <c r="WI8" s="320"/>
      <c r="WJ8" s="320"/>
      <c r="WK8" s="320"/>
      <c r="WL8" s="320"/>
      <c r="WM8" s="320"/>
      <c r="WN8" s="320"/>
      <c r="WO8" s="320"/>
      <c r="WP8" s="320"/>
      <c r="WQ8" s="320"/>
      <c r="WR8" s="320"/>
      <c r="WS8" s="320"/>
      <c r="WT8" s="320"/>
      <c r="WU8" s="320"/>
      <c r="WV8" s="320"/>
      <c r="WW8" s="320"/>
      <c r="WX8" s="320"/>
      <c r="WY8" s="320"/>
      <c r="WZ8" s="320"/>
      <c r="XA8" s="320"/>
      <c r="XB8" s="320"/>
      <c r="XC8" s="320"/>
      <c r="XD8" s="320"/>
      <c r="XE8" s="320"/>
      <c r="XF8" s="320"/>
      <c r="XG8" s="320"/>
      <c r="XH8" s="320"/>
      <c r="XI8" s="320"/>
      <c r="XJ8" s="320"/>
      <c r="XK8" s="320"/>
      <c r="XL8" s="320"/>
      <c r="XM8" s="320"/>
      <c r="XN8" s="320"/>
      <c r="XO8" s="320"/>
      <c r="XP8" s="320"/>
      <c r="XQ8" s="320"/>
      <c r="XR8" s="320"/>
      <c r="XS8" s="320"/>
      <c r="XT8" s="320"/>
      <c r="XU8" s="320"/>
      <c r="XV8" s="320"/>
      <c r="XW8" s="320"/>
      <c r="XX8" s="320"/>
      <c r="XY8" s="320"/>
      <c r="XZ8" s="320"/>
      <c r="YA8" s="320"/>
      <c r="YB8" s="320"/>
      <c r="YC8" s="320"/>
      <c r="YD8" s="320"/>
      <c r="YE8" s="320"/>
      <c r="YF8" s="320"/>
      <c r="YG8" s="320"/>
      <c r="YH8" s="320"/>
      <c r="YI8" s="320"/>
      <c r="YJ8" s="320"/>
      <c r="YK8" s="320"/>
      <c r="YL8" s="320"/>
      <c r="YM8" s="320"/>
      <c r="YN8" s="320"/>
      <c r="YO8" s="320"/>
      <c r="YP8" s="320"/>
      <c r="YQ8" s="320"/>
      <c r="YR8" s="320"/>
      <c r="YS8" s="320"/>
      <c r="YT8" s="320"/>
      <c r="YU8" s="320"/>
      <c r="YV8" s="320"/>
      <c r="YW8" s="320"/>
      <c r="YX8" s="320"/>
      <c r="YY8" s="320"/>
      <c r="YZ8" s="320"/>
      <c r="ZA8" s="320"/>
      <c r="ZB8" s="320"/>
      <c r="ZC8" s="320"/>
      <c r="ZD8" s="320"/>
      <c r="ZE8" s="320"/>
      <c r="ZF8" s="320"/>
      <c r="ZG8" s="320"/>
      <c r="ZH8" s="320"/>
      <c r="ZI8" s="320"/>
      <c r="ZJ8" s="320"/>
      <c r="ZK8" s="320"/>
      <c r="ZL8" s="320"/>
      <c r="ZM8" s="320"/>
      <c r="ZN8" s="320"/>
      <c r="ZO8" s="320"/>
      <c r="ZP8" s="320"/>
      <c r="ZQ8" s="320"/>
      <c r="ZR8" s="320"/>
      <c r="ZS8" s="320"/>
      <c r="ZT8" s="320"/>
      <c r="ZU8" s="320"/>
      <c r="ZV8" s="320"/>
      <c r="ZW8" s="320"/>
      <c r="ZX8" s="320"/>
      <c r="ZY8" s="320"/>
      <c r="ZZ8" s="320"/>
      <c r="AAA8" s="320"/>
      <c r="AAB8" s="320"/>
      <c r="AAC8" s="320"/>
      <c r="AAD8" s="320"/>
      <c r="AAE8" s="320"/>
      <c r="AAF8" s="320"/>
      <c r="AAG8" s="320"/>
      <c r="AAH8" s="320"/>
      <c r="AAI8" s="320"/>
      <c r="AAJ8" s="320"/>
      <c r="AAK8" s="320"/>
      <c r="AAL8" s="320"/>
      <c r="AAM8" s="320"/>
      <c r="AAN8" s="320"/>
      <c r="AAO8" s="320"/>
      <c r="AAP8" s="320"/>
      <c r="AAQ8" s="320"/>
      <c r="AAR8" s="320"/>
      <c r="AAS8" s="320"/>
      <c r="AAT8" s="320"/>
      <c r="AAU8" s="320"/>
      <c r="AAV8" s="320"/>
      <c r="AAW8" s="320"/>
      <c r="AAX8" s="320"/>
      <c r="AAY8" s="320"/>
      <c r="AAZ8" s="320"/>
      <c r="ABA8" s="320"/>
      <c r="ABB8" s="320"/>
      <c r="ABC8" s="320"/>
      <c r="ABD8" s="320"/>
      <c r="ABE8" s="320"/>
      <c r="ABF8" s="320"/>
      <c r="ABG8" s="320"/>
      <c r="ABH8" s="320"/>
      <c r="ABI8" s="320"/>
      <c r="ABJ8" s="320"/>
      <c r="ABK8" s="320"/>
      <c r="ABL8" s="320"/>
      <c r="ABM8" s="320"/>
      <c r="ABN8" s="320"/>
      <c r="ABO8" s="320"/>
      <c r="ABP8" s="320"/>
      <c r="ABQ8" s="320"/>
      <c r="ABR8" s="320"/>
      <c r="ABS8" s="320"/>
      <c r="ABT8" s="320"/>
      <c r="ABU8" s="320"/>
      <c r="ABV8" s="320"/>
      <c r="ABW8" s="320"/>
      <c r="ABX8" s="320"/>
      <c r="ABY8" s="320"/>
      <c r="ABZ8" s="320"/>
      <c r="ACA8" s="320"/>
      <c r="ACB8" s="320"/>
      <c r="ACC8" s="320"/>
      <c r="ACD8" s="320"/>
      <c r="ACE8" s="320"/>
      <c r="ACF8" s="320"/>
      <c r="ACG8" s="320"/>
      <c r="ACH8" s="320"/>
      <c r="ACI8" s="320"/>
      <c r="ACJ8" s="320"/>
      <c r="ACK8" s="320"/>
      <c r="ACL8" s="320"/>
      <c r="ACM8" s="320"/>
      <c r="ACN8" s="320"/>
      <c r="ACO8" s="320"/>
      <c r="ACP8" s="320"/>
      <c r="ACQ8" s="320"/>
      <c r="ACR8" s="320"/>
      <c r="ACS8" s="320"/>
      <c r="ACT8" s="320"/>
      <c r="ACU8" s="320"/>
      <c r="ACV8" s="320"/>
      <c r="ACW8" s="320"/>
      <c r="ACX8" s="320"/>
      <c r="ACY8" s="320"/>
      <c r="ACZ8" s="320"/>
      <c r="ADA8" s="320"/>
      <c r="ADB8" s="320"/>
      <c r="ADC8" s="320"/>
      <c r="ADD8" s="320"/>
      <c r="ADE8" s="320"/>
      <c r="ADF8" s="320"/>
      <c r="ADG8" s="320"/>
      <c r="ADH8" s="320"/>
      <c r="ADI8" s="320"/>
      <c r="ADJ8" s="320"/>
      <c r="ADK8" s="320"/>
      <c r="ADL8" s="320"/>
      <c r="ADM8" s="320"/>
      <c r="ADN8" s="320"/>
      <c r="ADO8" s="320"/>
      <c r="ADP8" s="320"/>
      <c r="ADQ8" s="320"/>
      <c r="ADR8" s="320"/>
      <c r="ADS8" s="320"/>
      <c r="ADT8" s="320"/>
      <c r="ADU8" s="320"/>
      <c r="ADV8" s="320"/>
      <c r="ADW8" s="320"/>
      <c r="ADX8" s="320"/>
      <c r="ADY8" s="320"/>
      <c r="ADZ8" s="320"/>
      <c r="AEA8" s="320"/>
      <c r="AEB8" s="320"/>
      <c r="AEC8" s="320"/>
      <c r="AED8" s="320"/>
      <c r="AEE8" s="320"/>
      <c r="AEF8" s="320"/>
      <c r="AEG8" s="320"/>
      <c r="AEH8" s="320"/>
      <c r="AEI8" s="320"/>
      <c r="AEJ8" s="320"/>
      <c r="AEK8" s="320"/>
      <c r="AEL8" s="320"/>
      <c r="AEM8" s="320"/>
      <c r="AEN8" s="320"/>
      <c r="AEO8" s="320"/>
      <c r="AEP8" s="320"/>
      <c r="AEQ8" s="320"/>
      <c r="AER8" s="320"/>
      <c r="AES8" s="320"/>
      <c r="AET8" s="320"/>
      <c r="AEU8" s="320"/>
      <c r="AEV8" s="320"/>
      <c r="AEW8" s="320"/>
      <c r="AEX8" s="320"/>
      <c r="AEY8" s="320"/>
      <c r="AEZ8" s="320"/>
      <c r="AFA8" s="320"/>
      <c r="AFB8" s="320"/>
      <c r="AFC8" s="320"/>
      <c r="AFD8" s="320"/>
      <c r="AFE8" s="320"/>
      <c r="AFF8" s="320"/>
      <c r="AFG8" s="320"/>
      <c r="AFH8" s="320"/>
      <c r="AFI8" s="320"/>
      <c r="AFJ8" s="320"/>
      <c r="AFK8" s="320"/>
      <c r="AFL8" s="320"/>
      <c r="AFM8" s="320"/>
      <c r="AFN8" s="320"/>
      <c r="AFO8" s="320"/>
      <c r="AFP8" s="320"/>
      <c r="AFQ8" s="320"/>
      <c r="AFR8" s="320"/>
      <c r="AFS8" s="320"/>
      <c r="AFT8" s="320"/>
      <c r="AFU8" s="320"/>
      <c r="AFV8" s="320"/>
      <c r="AFW8" s="320"/>
      <c r="AFX8" s="320"/>
      <c r="AFY8" s="320"/>
      <c r="AFZ8" s="320"/>
      <c r="AGA8" s="320"/>
      <c r="AGB8" s="320"/>
      <c r="AGC8" s="320"/>
      <c r="AGD8" s="320"/>
      <c r="AGE8" s="320"/>
      <c r="AGF8" s="320"/>
      <c r="AGG8" s="320"/>
      <c r="AGH8" s="320"/>
      <c r="AGI8" s="320"/>
      <c r="AGJ8" s="320"/>
      <c r="AGK8" s="320"/>
      <c r="AGL8" s="320"/>
      <c r="AGM8" s="320"/>
      <c r="AGN8" s="320"/>
      <c r="AGO8" s="320"/>
      <c r="AGP8" s="320"/>
      <c r="AGQ8" s="320"/>
      <c r="AGR8" s="320"/>
      <c r="AGS8" s="320"/>
      <c r="AGT8" s="320"/>
      <c r="AGU8" s="320"/>
      <c r="AGV8" s="320"/>
      <c r="AGW8" s="320"/>
      <c r="AGX8" s="320"/>
      <c r="AGY8" s="320"/>
      <c r="AGZ8" s="320"/>
      <c r="AHA8" s="320"/>
      <c r="AHB8" s="320"/>
      <c r="AHC8" s="320"/>
      <c r="AHD8" s="320"/>
      <c r="AHE8" s="320"/>
      <c r="AHF8" s="320"/>
      <c r="AHG8" s="320"/>
      <c r="AHH8" s="320"/>
      <c r="AHI8" s="320"/>
      <c r="AHJ8" s="320"/>
      <c r="AHK8" s="320"/>
      <c r="AHL8" s="320"/>
      <c r="AHM8" s="320"/>
      <c r="AHN8" s="320"/>
      <c r="AHO8" s="320"/>
      <c r="AHP8" s="320"/>
      <c r="AHQ8" s="320"/>
      <c r="AHR8" s="320"/>
      <c r="AHS8" s="320"/>
      <c r="AHT8" s="320"/>
      <c r="AHU8" s="320"/>
      <c r="AHV8" s="320"/>
      <c r="AHW8" s="320"/>
      <c r="AHX8" s="320"/>
      <c r="AHY8" s="320"/>
      <c r="AHZ8" s="320"/>
      <c r="AIA8" s="320"/>
      <c r="AIB8" s="320"/>
      <c r="AIC8" s="320"/>
      <c r="AID8" s="320"/>
      <c r="AIE8" s="320"/>
      <c r="AIF8" s="320"/>
      <c r="AIG8" s="320"/>
      <c r="AIH8" s="320"/>
      <c r="AII8" s="320"/>
      <c r="AIJ8" s="320"/>
      <c r="AIK8" s="320"/>
      <c r="AIL8" s="320"/>
      <c r="AIM8" s="320"/>
      <c r="AIN8" s="320"/>
      <c r="AIO8" s="320"/>
      <c r="AIP8" s="320"/>
      <c r="AIQ8" s="320"/>
      <c r="AIR8" s="320"/>
      <c r="AIS8" s="320"/>
      <c r="AIT8" s="320"/>
      <c r="AIU8" s="320"/>
      <c r="AIV8" s="320"/>
      <c r="AIW8" s="320"/>
      <c r="AIX8" s="320"/>
      <c r="AIY8" s="320"/>
      <c r="AIZ8" s="320"/>
      <c r="AJA8" s="320"/>
      <c r="AJB8" s="320"/>
      <c r="AJC8" s="320"/>
      <c r="AJD8" s="320"/>
      <c r="AJE8" s="320"/>
      <c r="AJF8" s="320"/>
      <c r="AJG8" s="320"/>
      <c r="AJH8" s="320"/>
      <c r="AJI8" s="320"/>
      <c r="AJJ8" s="320"/>
      <c r="AJK8" s="320"/>
      <c r="AJL8" s="320"/>
      <c r="AJM8" s="320"/>
      <c r="AJN8" s="320"/>
      <c r="AJO8" s="320"/>
      <c r="AJP8" s="320"/>
      <c r="AJQ8" s="320"/>
      <c r="AJR8" s="320"/>
      <c r="AJS8" s="320"/>
      <c r="AJT8" s="320"/>
      <c r="AJU8" s="320"/>
      <c r="AJV8" s="320"/>
      <c r="AJW8" s="320"/>
      <c r="AJX8" s="320"/>
      <c r="AJY8" s="320"/>
      <c r="AJZ8" s="320"/>
      <c r="AKA8" s="320"/>
      <c r="AKB8" s="320"/>
      <c r="AKC8" s="320"/>
      <c r="AKD8" s="320"/>
      <c r="AKE8" s="320"/>
      <c r="AKF8" s="320"/>
      <c r="AKG8" s="320"/>
      <c r="AKH8" s="320"/>
      <c r="AKI8" s="320"/>
      <c r="AKJ8" s="320"/>
      <c r="AKK8" s="320"/>
      <c r="AKL8" s="320"/>
      <c r="AKM8" s="320"/>
      <c r="AKN8" s="320"/>
      <c r="AKO8" s="320"/>
      <c r="AKP8" s="320"/>
      <c r="AKQ8" s="320"/>
      <c r="AKR8" s="320"/>
      <c r="AKS8" s="320"/>
      <c r="AKT8" s="320"/>
      <c r="AKU8" s="320"/>
      <c r="AKV8" s="320"/>
      <c r="AKW8" s="320"/>
      <c r="AKX8" s="320"/>
      <c r="AKY8" s="320"/>
      <c r="AKZ8" s="320"/>
      <c r="ALA8" s="320"/>
      <c r="ALB8" s="320"/>
      <c r="ALC8" s="320"/>
      <c r="ALD8" s="320"/>
      <c r="ALE8" s="320"/>
      <c r="ALF8" s="320"/>
      <c r="ALG8" s="320"/>
      <c r="ALH8" s="320"/>
      <c r="ALI8" s="320"/>
      <c r="ALJ8" s="320"/>
      <c r="ALK8" s="320"/>
      <c r="ALL8" s="320"/>
      <c r="ALM8" s="320"/>
      <c r="ALN8" s="320"/>
      <c r="ALO8" s="320"/>
      <c r="ALP8" s="320"/>
      <c r="ALQ8" s="320"/>
      <c r="ALR8" s="320"/>
      <c r="ALS8" s="320"/>
      <c r="ALT8" s="320"/>
      <c r="ALU8" s="320"/>
      <c r="ALV8" s="320"/>
      <c r="ALW8" s="320"/>
      <c r="ALX8" s="320"/>
      <c r="ALY8" s="320"/>
      <c r="ALZ8" s="320"/>
      <c r="AMA8" s="320"/>
      <c r="AMB8" s="320"/>
      <c r="AMC8" s="320"/>
      <c r="AMD8" s="320"/>
      <c r="AME8" s="320"/>
      <c r="AMF8" s="320"/>
      <c r="AMG8" s="320"/>
      <c r="AMH8" s="320"/>
      <c r="AMI8" s="320"/>
      <c r="AMJ8" s="320"/>
      <c r="AMK8" s="320"/>
      <c r="AML8" s="320"/>
      <c r="AMM8" s="320"/>
      <c r="AMN8" s="320"/>
      <c r="AMO8" s="320"/>
      <c r="AMP8" s="320"/>
      <c r="AMQ8" s="320"/>
      <c r="AMR8" s="320"/>
    </row>
    <row r="9" spans="1:1032" ht="13.5" customHeight="1">
      <c r="A9" s="321">
        <v>1</v>
      </c>
      <c r="B9" s="321" t="s">
        <v>1578</v>
      </c>
      <c r="C9" s="321"/>
      <c r="D9" s="321"/>
      <c r="E9" s="321"/>
      <c r="F9" s="321"/>
      <c r="G9" s="321"/>
      <c r="H9" s="322" t="s">
        <v>1579</v>
      </c>
      <c r="I9" s="322" t="s">
        <v>1580</v>
      </c>
      <c r="J9" s="324"/>
      <c r="K9" s="322" t="s">
        <v>864</v>
      </c>
      <c r="L9" s="322" t="s">
        <v>1581</v>
      </c>
      <c r="M9" s="322"/>
      <c r="N9" s="322" t="s">
        <v>1581</v>
      </c>
      <c r="O9" s="322"/>
      <c r="P9" s="322"/>
      <c r="Q9" s="322"/>
      <c r="R9" s="322"/>
      <c r="S9" s="325" t="s">
        <v>820</v>
      </c>
      <c r="T9" s="325" t="s">
        <v>820</v>
      </c>
      <c r="U9" s="325" t="s">
        <v>820</v>
      </c>
      <c r="V9" s="322"/>
      <c r="W9" s="322" t="s">
        <v>864</v>
      </c>
      <c r="X9" s="322" t="s">
        <v>1582</v>
      </c>
      <c r="Y9" s="322"/>
      <c r="Z9" s="322"/>
      <c r="AA9" s="322" t="s">
        <v>864</v>
      </c>
      <c r="AB9" s="322"/>
      <c r="AC9" s="326" t="s">
        <v>1569</v>
      </c>
      <c r="AD9" s="322"/>
      <c r="AE9" s="322"/>
      <c r="AF9" s="322"/>
      <c r="AG9" s="322">
        <v>1</v>
      </c>
      <c r="AH9" s="322"/>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7">
        <v>2</v>
      </c>
      <c r="B10" s="327"/>
      <c r="C10" s="327" t="s">
        <v>858</v>
      </c>
      <c r="D10" s="327"/>
      <c r="E10" s="327"/>
      <c r="F10" s="327"/>
      <c r="G10" s="327"/>
      <c r="H10" s="328" t="s">
        <v>1583</v>
      </c>
      <c r="I10" s="328" t="s">
        <v>1584</v>
      </c>
      <c r="J10" s="328" t="s">
        <v>860</v>
      </c>
      <c r="K10" s="328" t="s">
        <v>864</v>
      </c>
      <c r="L10" s="328" t="s">
        <v>831</v>
      </c>
      <c r="M10" s="328"/>
      <c r="N10" s="328" t="s">
        <v>831</v>
      </c>
      <c r="O10" s="328" t="s">
        <v>944</v>
      </c>
      <c r="P10" s="328" t="s">
        <v>945</v>
      </c>
      <c r="Q10" s="328"/>
      <c r="R10" s="328"/>
      <c r="S10" s="330" t="s">
        <v>820</v>
      </c>
      <c r="T10" s="330" t="s">
        <v>820</v>
      </c>
      <c r="U10" s="330" t="s">
        <v>820</v>
      </c>
      <c r="V10" s="328"/>
      <c r="W10" s="328"/>
      <c r="X10" s="328" t="s">
        <v>863</v>
      </c>
      <c r="Y10" s="328"/>
      <c r="Z10" s="328" t="s">
        <v>1585</v>
      </c>
      <c r="AA10" s="328" t="s">
        <v>864</v>
      </c>
      <c r="AB10" s="328"/>
      <c r="AC10" s="326" t="s">
        <v>1569</v>
      </c>
      <c r="AD10" s="328"/>
      <c r="AE10" s="328"/>
      <c r="AF10" s="328"/>
      <c r="AG10" s="328">
        <v>1</v>
      </c>
      <c r="AH10" s="328">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31">
        <v>3</v>
      </c>
      <c r="B11" s="331"/>
      <c r="C11" s="331" t="s">
        <v>1586</v>
      </c>
      <c r="D11" s="331"/>
      <c r="E11" s="331"/>
      <c r="F11" s="331"/>
      <c r="G11" s="331"/>
      <c r="H11" s="322" t="s">
        <v>1587</v>
      </c>
      <c r="I11" s="322" t="s">
        <v>1588</v>
      </c>
      <c r="J11" s="322" t="s">
        <v>887</v>
      </c>
      <c r="K11" s="322" t="s">
        <v>864</v>
      </c>
      <c r="L11" s="322" t="s">
        <v>1589</v>
      </c>
      <c r="M11" s="322"/>
      <c r="N11" s="322" t="s">
        <v>1589</v>
      </c>
      <c r="O11" s="322"/>
      <c r="P11" s="322"/>
      <c r="Q11" s="322"/>
      <c r="R11" s="322"/>
      <c r="S11" s="325" t="s">
        <v>820</v>
      </c>
      <c r="T11" s="325" t="s">
        <v>820</v>
      </c>
      <c r="U11" s="325" t="s">
        <v>820</v>
      </c>
      <c r="V11" s="322"/>
      <c r="W11" s="322"/>
      <c r="X11" s="322" t="s">
        <v>863</v>
      </c>
      <c r="Y11" s="322"/>
      <c r="Z11" s="322" t="s">
        <v>1590</v>
      </c>
      <c r="AA11" s="322" t="s">
        <v>864</v>
      </c>
      <c r="AB11" s="322"/>
      <c r="AC11" s="326" t="s">
        <v>1569</v>
      </c>
      <c r="AD11" s="322"/>
      <c r="AE11" s="322"/>
      <c r="AF11" s="322"/>
      <c r="AG11" s="322">
        <v>1</v>
      </c>
      <c r="AH11" s="322">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7">
        <v>4</v>
      </c>
      <c r="B12" s="327"/>
      <c r="C12" s="327" t="s">
        <v>880</v>
      </c>
      <c r="D12" s="327"/>
      <c r="E12" s="327"/>
      <c r="F12" s="327"/>
      <c r="G12" s="327"/>
      <c r="H12" s="329" t="s">
        <v>1591</v>
      </c>
      <c r="I12" s="328" t="s">
        <v>1592</v>
      </c>
      <c r="J12" s="328" t="s">
        <v>1593</v>
      </c>
      <c r="K12" s="328" t="s">
        <v>864</v>
      </c>
      <c r="L12" s="328" t="s">
        <v>1594</v>
      </c>
      <c r="M12" s="328"/>
      <c r="N12" s="328" t="s">
        <v>1594</v>
      </c>
      <c r="O12" s="328"/>
      <c r="P12" s="328"/>
      <c r="Q12" s="328"/>
      <c r="R12" s="328"/>
      <c r="S12" s="330" t="s">
        <v>820</v>
      </c>
      <c r="T12" s="330" t="s">
        <v>820</v>
      </c>
      <c r="U12" s="330" t="s">
        <v>820</v>
      </c>
      <c r="V12" s="328"/>
      <c r="W12" s="328"/>
      <c r="X12" s="328" t="s">
        <v>863</v>
      </c>
      <c r="Y12" s="328"/>
      <c r="Z12" s="328" t="s">
        <v>1595</v>
      </c>
      <c r="AA12" s="328" t="s">
        <v>864</v>
      </c>
      <c r="AB12" s="328"/>
      <c r="AC12" s="326" t="s">
        <v>1569</v>
      </c>
      <c r="AD12" s="328"/>
      <c r="AE12" s="328"/>
      <c r="AF12" s="328"/>
      <c r="AG12" s="328">
        <v>1</v>
      </c>
      <c r="AH12" s="328">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31">
        <v>5</v>
      </c>
      <c r="B13" s="331"/>
      <c r="C13" s="331" t="s">
        <v>1596</v>
      </c>
      <c r="D13" s="331"/>
      <c r="E13" s="331"/>
      <c r="F13" s="331"/>
      <c r="G13" s="331"/>
      <c r="H13" s="322" t="s">
        <v>1597</v>
      </c>
      <c r="I13" s="322" t="s">
        <v>1598</v>
      </c>
      <c r="J13" s="322" t="s">
        <v>1599</v>
      </c>
      <c r="K13" s="322" t="s">
        <v>864</v>
      </c>
      <c r="L13" s="322" t="s">
        <v>1600</v>
      </c>
      <c r="M13" s="322"/>
      <c r="N13" s="322" t="s">
        <v>1600</v>
      </c>
      <c r="O13" s="322"/>
      <c r="P13" s="322"/>
      <c r="Q13" s="322"/>
      <c r="R13" s="322"/>
      <c r="S13" s="332" t="s">
        <v>817</v>
      </c>
      <c r="T13" s="333" t="s">
        <v>820</v>
      </c>
      <c r="U13" s="334" t="s">
        <v>817</v>
      </c>
      <c r="V13" s="322" t="s">
        <v>864</v>
      </c>
      <c r="W13" s="322"/>
      <c r="X13" s="322" t="s">
        <v>879</v>
      </c>
      <c r="Y13" s="322"/>
      <c r="Z13" s="322" t="s">
        <v>932</v>
      </c>
      <c r="AA13" s="322" t="s">
        <v>864</v>
      </c>
      <c r="AB13" s="322"/>
      <c r="AC13" s="326" t="s">
        <v>1569</v>
      </c>
      <c r="AD13" s="322"/>
      <c r="AE13" s="322"/>
      <c r="AF13" s="322"/>
      <c r="AG13" s="322">
        <v>1</v>
      </c>
      <c r="AH13" s="322">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7">
        <v>6</v>
      </c>
      <c r="B14" s="327"/>
      <c r="C14" s="327" t="s">
        <v>1601</v>
      </c>
      <c r="D14" s="327"/>
      <c r="E14" s="327"/>
      <c r="F14" s="327"/>
      <c r="G14" s="327"/>
      <c r="H14" s="328" t="s">
        <v>1602</v>
      </c>
      <c r="I14" s="328" t="s">
        <v>1603</v>
      </c>
      <c r="J14" s="335"/>
      <c r="K14" s="328" t="s">
        <v>864</v>
      </c>
      <c r="L14" s="328" t="s">
        <v>1604</v>
      </c>
      <c r="M14" s="328"/>
      <c r="N14" s="328" t="s">
        <v>1604</v>
      </c>
      <c r="O14" s="328"/>
      <c r="P14" s="328"/>
      <c r="Q14" s="328"/>
      <c r="R14" s="328"/>
      <c r="S14" s="336" t="s">
        <v>823</v>
      </c>
      <c r="T14" s="336" t="s">
        <v>823</v>
      </c>
      <c r="U14" s="336" t="s">
        <v>823</v>
      </c>
      <c r="V14" s="328"/>
      <c r="W14" s="328" t="s">
        <v>864</v>
      </c>
      <c r="X14" s="328" t="s">
        <v>942</v>
      </c>
      <c r="Y14" s="328"/>
      <c r="Z14" s="328"/>
      <c r="AA14" s="328" t="s">
        <v>864</v>
      </c>
      <c r="AB14" s="328"/>
      <c r="AC14" s="326" t="s">
        <v>1569</v>
      </c>
      <c r="AD14" s="328"/>
      <c r="AE14" s="328"/>
      <c r="AF14" s="328"/>
      <c r="AG14" s="328">
        <v>1</v>
      </c>
      <c r="AH14" s="328">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31">
        <v>7</v>
      </c>
      <c r="B15" s="331"/>
      <c r="C15" s="331"/>
      <c r="D15" s="331" t="s">
        <v>831</v>
      </c>
      <c r="E15" s="331"/>
      <c r="F15" s="331"/>
      <c r="G15" s="331"/>
      <c r="H15" s="322" t="s">
        <v>1605</v>
      </c>
      <c r="I15" s="322"/>
      <c r="J15" s="322" t="s">
        <v>918</v>
      </c>
      <c r="K15" s="322" t="s">
        <v>864</v>
      </c>
      <c r="L15" s="322" t="s">
        <v>831</v>
      </c>
      <c r="M15" s="322"/>
      <c r="N15" s="322" t="s">
        <v>831</v>
      </c>
      <c r="O15" s="322"/>
      <c r="P15" s="322"/>
      <c r="Q15" s="322"/>
      <c r="R15" s="322"/>
      <c r="S15" s="325" t="s">
        <v>820</v>
      </c>
      <c r="T15" s="325" t="s">
        <v>820</v>
      </c>
      <c r="U15" s="325" t="s">
        <v>820</v>
      </c>
      <c r="V15" s="322"/>
      <c r="W15" s="322"/>
      <c r="X15" s="322" t="s">
        <v>863</v>
      </c>
      <c r="Y15" s="322"/>
      <c r="Z15" s="322"/>
      <c r="AA15" s="322" t="s">
        <v>864</v>
      </c>
      <c r="AB15" s="322"/>
      <c r="AC15" s="337" t="s">
        <v>1569</v>
      </c>
      <c r="AD15" s="322"/>
      <c r="AE15" s="322"/>
      <c r="AF15" s="322"/>
      <c r="AG15" s="322">
        <v>1</v>
      </c>
      <c r="AH15" s="322">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7">
        <v>8</v>
      </c>
      <c r="B16" s="327"/>
      <c r="C16" s="327"/>
      <c r="D16" s="327" t="s">
        <v>1606</v>
      </c>
      <c r="E16" s="327"/>
      <c r="F16" s="327"/>
      <c r="G16" s="327"/>
      <c r="H16" s="328" t="s">
        <v>1607</v>
      </c>
      <c r="I16" s="328" t="s">
        <v>1608</v>
      </c>
      <c r="J16" s="328" t="s">
        <v>1609</v>
      </c>
      <c r="K16" s="328" t="s">
        <v>864</v>
      </c>
      <c r="L16" s="328" t="s">
        <v>1610</v>
      </c>
      <c r="M16" s="328"/>
      <c r="N16" s="328" t="s">
        <v>1610</v>
      </c>
      <c r="O16" s="328"/>
      <c r="P16" s="328"/>
      <c r="Q16" s="328"/>
      <c r="R16" s="328"/>
      <c r="S16" s="338" t="s">
        <v>817</v>
      </c>
      <c r="T16" s="339" t="s">
        <v>817</v>
      </c>
      <c r="U16" s="340" t="s">
        <v>820</v>
      </c>
      <c r="V16" s="328" t="s">
        <v>864</v>
      </c>
      <c r="W16" s="328"/>
      <c r="X16" s="328" t="s">
        <v>863</v>
      </c>
      <c r="Y16" s="328"/>
      <c r="Z16" s="328" t="s">
        <v>1611</v>
      </c>
      <c r="AA16" s="328" t="s">
        <v>864</v>
      </c>
      <c r="AB16" s="328"/>
      <c r="AC16" s="326" t="s">
        <v>1569</v>
      </c>
      <c r="AD16" s="328"/>
      <c r="AE16" s="328"/>
      <c r="AF16" s="328"/>
      <c r="AG16" s="328">
        <v>1</v>
      </c>
      <c r="AH16" s="328">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31">
        <v>9</v>
      </c>
      <c r="B17" s="331"/>
      <c r="C17" s="331" t="s">
        <v>1612</v>
      </c>
      <c r="D17" s="331"/>
      <c r="E17" s="331"/>
      <c r="F17" s="331"/>
      <c r="G17" s="331"/>
      <c r="H17" s="323" t="s">
        <v>1613</v>
      </c>
      <c r="I17" s="322" t="s">
        <v>1614</v>
      </c>
      <c r="J17" s="322" t="s">
        <v>1615</v>
      </c>
      <c r="K17" s="322" t="s">
        <v>864</v>
      </c>
      <c r="L17" s="322" t="s">
        <v>1616</v>
      </c>
      <c r="M17" s="322"/>
      <c r="N17" s="322" t="s">
        <v>1616</v>
      </c>
      <c r="O17" s="322"/>
      <c r="P17" s="322"/>
      <c r="Q17" s="322"/>
      <c r="R17" s="322"/>
      <c r="S17" s="332" t="s">
        <v>817</v>
      </c>
      <c r="T17" s="334" t="s">
        <v>817</v>
      </c>
      <c r="U17" s="333" t="s">
        <v>820</v>
      </c>
      <c r="V17" s="322" t="s">
        <v>864</v>
      </c>
      <c r="W17" s="322"/>
      <c r="X17" s="322" t="s">
        <v>863</v>
      </c>
      <c r="Y17" s="322"/>
      <c r="Z17" s="322" t="s">
        <v>1617</v>
      </c>
      <c r="AA17" s="322" t="s">
        <v>864</v>
      </c>
      <c r="AB17" s="322"/>
      <c r="AC17" s="326" t="s">
        <v>1569</v>
      </c>
      <c r="AD17" s="322"/>
      <c r="AE17" s="322"/>
      <c r="AF17" s="322"/>
      <c r="AG17" s="322">
        <v>1</v>
      </c>
      <c r="AH17" s="322">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7">
        <v>10</v>
      </c>
      <c r="B18" s="327"/>
      <c r="C18" s="327" t="s">
        <v>1618</v>
      </c>
      <c r="D18" s="327"/>
      <c r="E18" s="327"/>
      <c r="F18" s="327"/>
      <c r="G18" s="327"/>
      <c r="H18" s="328" t="s">
        <v>1619</v>
      </c>
      <c r="I18" s="328" t="s">
        <v>1620</v>
      </c>
      <c r="J18" s="328" t="s">
        <v>1621</v>
      </c>
      <c r="K18" s="328" t="s">
        <v>864</v>
      </c>
      <c r="L18" s="328" t="s">
        <v>1622</v>
      </c>
      <c r="M18" s="328"/>
      <c r="N18" s="328" t="s">
        <v>1622</v>
      </c>
      <c r="O18" s="328"/>
      <c r="P18" s="328"/>
      <c r="Q18" s="328"/>
      <c r="R18" s="328"/>
      <c r="S18" s="338" t="s">
        <v>817</v>
      </c>
      <c r="T18" s="339" t="s">
        <v>817</v>
      </c>
      <c r="U18" s="339" t="s">
        <v>817</v>
      </c>
      <c r="V18" s="328"/>
      <c r="W18" s="328"/>
      <c r="X18" s="328" t="s">
        <v>863</v>
      </c>
      <c r="Y18" s="328"/>
      <c r="Z18" s="328" t="s">
        <v>1623</v>
      </c>
      <c r="AA18" s="328" t="s">
        <v>864</v>
      </c>
      <c r="AB18" s="328"/>
      <c r="AC18" s="326" t="s">
        <v>1569</v>
      </c>
      <c r="AD18" s="328"/>
      <c r="AE18" s="328"/>
      <c r="AF18" s="328"/>
      <c r="AG18" s="328">
        <v>1</v>
      </c>
      <c r="AH18" s="328">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31">
        <v>11</v>
      </c>
      <c r="B19" s="331"/>
      <c r="C19" s="331" t="s">
        <v>1624</v>
      </c>
      <c r="D19" s="331"/>
      <c r="E19" s="331"/>
      <c r="F19" s="331"/>
      <c r="G19" s="331"/>
      <c r="H19" s="322" t="s">
        <v>1625</v>
      </c>
      <c r="I19" s="322" t="s">
        <v>1626</v>
      </c>
      <c r="J19" s="322" t="s">
        <v>1627</v>
      </c>
      <c r="K19" s="322" t="s">
        <v>864</v>
      </c>
      <c r="L19" s="322" t="s">
        <v>1628</v>
      </c>
      <c r="M19" s="322"/>
      <c r="N19" s="322" t="s">
        <v>1628</v>
      </c>
      <c r="O19" s="322"/>
      <c r="P19" s="322"/>
      <c r="Q19" s="322"/>
      <c r="R19" s="322"/>
      <c r="S19" s="332" t="s">
        <v>817</v>
      </c>
      <c r="T19" s="332" t="s">
        <v>817</v>
      </c>
      <c r="U19" s="332" t="s">
        <v>817</v>
      </c>
      <c r="V19" s="322"/>
      <c r="W19" s="322"/>
      <c r="X19" s="322" t="s">
        <v>863</v>
      </c>
      <c r="Y19" s="322"/>
      <c r="Z19" s="322"/>
      <c r="AA19" s="322" t="s">
        <v>864</v>
      </c>
      <c r="AB19" s="322"/>
      <c r="AC19" s="326" t="s">
        <v>1569</v>
      </c>
      <c r="AD19" s="322"/>
      <c r="AE19" s="322"/>
      <c r="AF19" s="322"/>
      <c r="AG19" s="322">
        <v>1</v>
      </c>
      <c r="AH19" s="322">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41">
        <v>12</v>
      </c>
      <c r="B20" s="341"/>
      <c r="C20" s="341" t="s">
        <v>1629</v>
      </c>
      <c r="D20" s="341"/>
      <c r="E20" s="341"/>
      <c r="F20" s="341"/>
      <c r="G20" s="341"/>
      <c r="H20" s="328" t="s">
        <v>1602</v>
      </c>
      <c r="I20" s="328" t="s">
        <v>1630</v>
      </c>
      <c r="J20" s="335"/>
      <c r="K20" s="328"/>
      <c r="L20" s="328" t="s">
        <v>1631</v>
      </c>
      <c r="M20" s="328"/>
      <c r="N20" s="328" t="s">
        <v>1631</v>
      </c>
      <c r="O20" s="328"/>
      <c r="P20" s="328"/>
      <c r="Q20" s="328"/>
      <c r="R20" s="328"/>
      <c r="S20" s="338" t="s">
        <v>817</v>
      </c>
      <c r="T20" s="338" t="s">
        <v>817</v>
      </c>
      <c r="U20" s="338" t="s">
        <v>817</v>
      </c>
      <c r="V20" s="328"/>
      <c r="W20" s="328" t="s">
        <v>864</v>
      </c>
      <c r="X20" s="328" t="s">
        <v>1632</v>
      </c>
      <c r="Y20" s="328"/>
      <c r="Z20" s="328"/>
      <c r="AA20" s="328" t="s">
        <v>864</v>
      </c>
      <c r="AB20" s="328"/>
      <c r="AC20" s="337" t="s">
        <v>1569</v>
      </c>
      <c r="AD20" s="328"/>
      <c r="AE20" s="328"/>
      <c r="AF20" s="328"/>
      <c r="AG20" s="328">
        <v>1</v>
      </c>
      <c r="AH20" s="328"/>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21">
        <v>13</v>
      </c>
      <c r="B21" s="321"/>
      <c r="C21" s="321"/>
      <c r="D21" s="321" t="s">
        <v>1633</v>
      </c>
      <c r="E21" s="321"/>
      <c r="F21" s="321"/>
      <c r="G21" s="321"/>
      <c r="H21" s="322" t="s">
        <v>1634</v>
      </c>
      <c r="I21" s="322" t="s">
        <v>1635</v>
      </c>
      <c r="J21" s="322" t="s">
        <v>1636</v>
      </c>
      <c r="K21" s="322" t="s">
        <v>864</v>
      </c>
      <c r="L21" s="322" t="s">
        <v>1637</v>
      </c>
      <c r="M21" s="322"/>
      <c r="N21" s="322" t="s">
        <v>1637</v>
      </c>
      <c r="O21" s="322"/>
      <c r="P21" s="322"/>
      <c r="Q21" s="322"/>
      <c r="R21" s="322"/>
      <c r="S21" s="332" t="s">
        <v>817</v>
      </c>
      <c r="T21" s="332" t="s">
        <v>817</v>
      </c>
      <c r="U21" s="332" t="s">
        <v>817</v>
      </c>
      <c r="V21" s="322"/>
      <c r="W21" s="322"/>
      <c r="X21" s="322" t="s">
        <v>863</v>
      </c>
      <c r="Y21" s="322"/>
      <c r="Z21" s="322"/>
      <c r="AA21" s="322" t="s">
        <v>864</v>
      </c>
      <c r="AB21" s="322"/>
      <c r="AC21" s="326" t="s">
        <v>1569</v>
      </c>
      <c r="AD21" s="322"/>
      <c r="AE21" s="322"/>
      <c r="AF21" s="322"/>
      <c r="AG21" s="322">
        <v>1</v>
      </c>
      <c r="AH21" s="322"/>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41">
        <v>14</v>
      </c>
      <c r="B22" s="341"/>
      <c r="C22" s="341"/>
      <c r="D22" s="341" t="s">
        <v>1638</v>
      </c>
      <c r="E22" s="342"/>
      <c r="F22" s="341"/>
      <c r="G22" s="341"/>
      <c r="H22" s="328" t="s">
        <v>1639</v>
      </c>
      <c r="I22" s="328" t="s">
        <v>1640</v>
      </c>
      <c r="J22" s="328"/>
      <c r="K22" s="328"/>
      <c r="L22" s="328" t="s">
        <v>1641</v>
      </c>
      <c r="M22" s="328"/>
      <c r="N22" s="328" t="s">
        <v>1641</v>
      </c>
      <c r="O22" s="328"/>
      <c r="P22" s="328"/>
      <c r="Q22" s="328"/>
      <c r="R22" s="328"/>
      <c r="S22" s="338" t="s">
        <v>817</v>
      </c>
      <c r="T22" s="338" t="s">
        <v>817</v>
      </c>
      <c r="U22" s="338" t="s">
        <v>817</v>
      </c>
      <c r="V22" s="328"/>
      <c r="W22" s="328"/>
      <c r="X22" s="328" t="s">
        <v>863</v>
      </c>
      <c r="Y22" s="328"/>
      <c r="Z22" s="328"/>
      <c r="AA22" s="328" t="s">
        <v>864</v>
      </c>
      <c r="AB22" s="328"/>
      <c r="AC22" s="326" t="s">
        <v>1569</v>
      </c>
      <c r="AD22" s="328"/>
      <c r="AE22" s="328"/>
      <c r="AF22" s="328"/>
      <c r="AG22" s="328">
        <v>1</v>
      </c>
      <c r="AH22" s="328"/>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21">
        <v>15</v>
      </c>
      <c r="B23" s="321"/>
      <c r="C23" s="321"/>
      <c r="D23" s="321" t="s">
        <v>1642</v>
      </c>
      <c r="E23" s="321"/>
      <c r="F23" s="321"/>
      <c r="G23" s="321"/>
      <c r="H23" s="322" t="s">
        <v>1643</v>
      </c>
      <c r="I23" s="322" t="s">
        <v>1644</v>
      </c>
      <c r="J23" s="322" t="s">
        <v>1645</v>
      </c>
      <c r="K23" s="322" t="s">
        <v>864</v>
      </c>
      <c r="L23" s="322" t="s">
        <v>1646</v>
      </c>
      <c r="M23" s="322"/>
      <c r="N23" s="322" t="s">
        <v>1646</v>
      </c>
      <c r="O23" s="322"/>
      <c r="P23" s="322"/>
      <c r="Q23" s="322"/>
      <c r="R23" s="322"/>
      <c r="S23" s="332" t="s">
        <v>817</v>
      </c>
      <c r="T23" s="334" t="s">
        <v>817</v>
      </c>
      <c r="U23" s="334" t="s">
        <v>817</v>
      </c>
      <c r="V23" s="322"/>
      <c r="W23" s="322"/>
      <c r="X23" s="322" t="s">
        <v>863</v>
      </c>
      <c r="Y23" s="322"/>
      <c r="Z23" s="322"/>
      <c r="AA23" s="322" t="s">
        <v>864</v>
      </c>
      <c r="AB23" s="322"/>
      <c r="AC23" s="326" t="s">
        <v>1569</v>
      </c>
      <c r="AD23" s="322"/>
      <c r="AE23" s="322"/>
      <c r="AF23" s="322"/>
      <c r="AG23" s="322">
        <v>1</v>
      </c>
      <c r="AH23" s="322"/>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41">
        <v>16</v>
      </c>
      <c r="B24" s="341"/>
      <c r="C24" s="341" t="s">
        <v>1647</v>
      </c>
      <c r="D24" s="341"/>
      <c r="E24" s="341"/>
      <c r="F24" s="341"/>
      <c r="G24" s="341"/>
      <c r="H24" s="328" t="s">
        <v>1648</v>
      </c>
      <c r="I24" s="328" t="s">
        <v>1649</v>
      </c>
      <c r="J24" s="335"/>
      <c r="K24" s="328" t="s">
        <v>864</v>
      </c>
      <c r="L24" s="328" t="s">
        <v>1650</v>
      </c>
      <c r="M24" s="328"/>
      <c r="N24" s="328" t="s">
        <v>1650</v>
      </c>
      <c r="O24" s="328"/>
      <c r="P24" s="328"/>
      <c r="Q24" s="328"/>
      <c r="R24" s="328"/>
      <c r="S24" s="336" t="s">
        <v>823</v>
      </c>
      <c r="T24" s="336" t="s">
        <v>823</v>
      </c>
      <c r="U24" s="336" t="s">
        <v>823</v>
      </c>
      <c r="V24" s="328"/>
      <c r="W24" s="328" t="s">
        <v>864</v>
      </c>
      <c r="X24" s="328" t="s">
        <v>1167</v>
      </c>
      <c r="Y24" s="328"/>
      <c r="Z24" s="328"/>
      <c r="AA24" s="328" t="s">
        <v>864</v>
      </c>
      <c r="AB24" s="328"/>
      <c r="AC24" s="326" t="s">
        <v>1569</v>
      </c>
      <c r="AD24" s="328"/>
      <c r="AE24" s="328"/>
      <c r="AF24" s="328"/>
      <c r="AG24" s="328">
        <v>1</v>
      </c>
      <c r="AH24" s="328"/>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21">
        <v>17</v>
      </c>
      <c r="B25" s="321"/>
      <c r="C25" s="321"/>
      <c r="D25" s="321" t="s">
        <v>1651</v>
      </c>
      <c r="E25" s="321"/>
      <c r="F25" s="321"/>
      <c r="G25" s="321"/>
      <c r="H25" s="322" t="s">
        <v>1602</v>
      </c>
      <c r="I25" s="322" t="s">
        <v>1652</v>
      </c>
      <c r="J25" s="322"/>
      <c r="K25" s="322"/>
      <c r="L25" s="322" t="s">
        <v>1628</v>
      </c>
      <c r="M25" s="322"/>
      <c r="N25" s="322" t="s">
        <v>1628</v>
      </c>
      <c r="O25" s="322"/>
      <c r="P25" s="322"/>
      <c r="Q25" s="322"/>
      <c r="R25" s="322"/>
      <c r="S25" s="332" t="s">
        <v>817</v>
      </c>
      <c r="T25" s="332" t="s">
        <v>817</v>
      </c>
      <c r="U25" s="332" t="s">
        <v>817</v>
      </c>
      <c r="V25" s="322"/>
      <c r="W25" s="322"/>
      <c r="X25" s="322" t="s">
        <v>863</v>
      </c>
      <c r="Y25" s="322"/>
      <c r="Z25" s="322"/>
      <c r="AA25" s="322" t="s">
        <v>864</v>
      </c>
      <c r="AB25" s="322"/>
      <c r="AC25" s="337" t="s">
        <v>1569</v>
      </c>
      <c r="AD25" s="322"/>
      <c r="AE25" s="322"/>
      <c r="AF25" s="322"/>
      <c r="AG25" s="322">
        <v>1</v>
      </c>
      <c r="AH25" s="322"/>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41">
        <v>18</v>
      </c>
      <c r="B26" s="341"/>
      <c r="C26" s="341"/>
      <c r="D26" s="341" t="s">
        <v>1653</v>
      </c>
      <c r="E26" s="342"/>
      <c r="F26" s="341"/>
      <c r="G26" s="341"/>
      <c r="H26" s="328" t="s">
        <v>1602</v>
      </c>
      <c r="I26" s="328" t="s">
        <v>1654</v>
      </c>
      <c r="J26" s="328" t="s">
        <v>1655</v>
      </c>
      <c r="K26" s="328"/>
      <c r="L26" s="328" t="s">
        <v>875</v>
      </c>
      <c r="M26" s="328"/>
      <c r="N26" s="328" t="s">
        <v>875</v>
      </c>
      <c r="O26" s="328"/>
      <c r="P26" s="328"/>
      <c r="Q26" s="328"/>
      <c r="R26" s="328"/>
      <c r="S26" s="330" t="s">
        <v>820</v>
      </c>
      <c r="T26" s="330" t="s">
        <v>820</v>
      </c>
      <c r="U26" s="330" t="s">
        <v>820</v>
      </c>
      <c r="V26" s="328"/>
      <c r="W26" s="328"/>
      <c r="X26" s="328" t="s">
        <v>863</v>
      </c>
      <c r="Y26" s="328"/>
      <c r="Z26" s="328"/>
      <c r="AA26" s="328" t="s">
        <v>864</v>
      </c>
      <c r="AB26" s="328"/>
      <c r="AC26" s="326" t="s">
        <v>1569</v>
      </c>
      <c r="AD26" s="328"/>
      <c r="AE26" s="328"/>
      <c r="AF26" s="328"/>
      <c r="AG26" s="328">
        <v>1</v>
      </c>
      <c r="AH26" s="328"/>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21">
        <v>19</v>
      </c>
      <c r="B27" s="321"/>
      <c r="C27" s="321"/>
      <c r="D27" s="321" t="s">
        <v>1064</v>
      </c>
      <c r="E27" s="321"/>
      <c r="F27" s="321"/>
      <c r="G27" s="321"/>
      <c r="H27" s="322" t="s">
        <v>1602</v>
      </c>
      <c r="I27" s="322" t="s">
        <v>1656</v>
      </c>
      <c r="J27" s="322" t="s">
        <v>1657</v>
      </c>
      <c r="K27" s="322"/>
      <c r="L27" s="322" t="s">
        <v>1658</v>
      </c>
      <c r="M27" s="322"/>
      <c r="N27" s="322" t="s">
        <v>1658</v>
      </c>
      <c r="O27" s="322"/>
      <c r="P27" s="322"/>
      <c r="Q27" s="322"/>
      <c r="R27" s="322"/>
      <c r="S27" s="332" t="s">
        <v>817</v>
      </c>
      <c r="T27" s="332" t="s">
        <v>817</v>
      </c>
      <c r="U27" s="332" t="s">
        <v>817</v>
      </c>
      <c r="V27" s="322"/>
      <c r="W27" s="322"/>
      <c r="X27" s="322" t="s">
        <v>863</v>
      </c>
      <c r="Y27" s="322"/>
      <c r="Z27" s="322" t="s">
        <v>1175</v>
      </c>
      <c r="AA27" s="322" t="s">
        <v>864</v>
      </c>
      <c r="AB27" s="322"/>
      <c r="AC27" s="326" t="s">
        <v>1569</v>
      </c>
      <c r="AD27" s="322"/>
      <c r="AE27" s="322"/>
      <c r="AF27" s="322"/>
      <c r="AG27" s="322">
        <v>1</v>
      </c>
      <c r="AH27" s="322"/>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41">
        <v>20</v>
      </c>
      <c r="B28" s="341"/>
      <c r="C28" s="341" t="s">
        <v>1659</v>
      </c>
      <c r="D28" s="342"/>
      <c r="E28" s="341"/>
      <c r="F28" s="341"/>
      <c r="G28" s="341"/>
      <c r="H28" s="328" t="s">
        <v>1660</v>
      </c>
      <c r="I28" s="328" t="s">
        <v>1661</v>
      </c>
      <c r="J28" s="328" t="s">
        <v>1662</v>
      </c>
      <c r="K28" s="328"/>
      <c r="L28" s="328" t="s">
        <v>1663</v>
      </c>
      <c r="M28" s="328"/>
      <c r="N28" s="328" t="s">
        <v>1663</v>
      </c>
      <c r="O28" s="328"/>
      <c r="P28" s="328"/>
      <c r="Q28" s="328"/>
      <c r="R28" s="328"/>
      <c r="S28" s="338" t="s">
        <v>817</v>
      </c>
      <c r="T28" s="339" t="s">
        <v>817</v>
      </c>
      <c r="U28" s="339" t="s">
        <v>817</v>
      </c>
      <c r="V28" s="328"/>
      <c r="W28" s="328"/>
      <c r="X28" s="328" t="s">
        <v>863</v>
      </c>
      <c r="Y28" s="328"/>
      <c r="Z28" s="328" t="s">
        <v>1664</v>
      </c>
      <c r="AA28" s="328" t="s">
        <v>864</v>
      </c>
      <c r="AB28" s="328"/>
      <c r="AC28" s="326" t="s">
        <v>1569</v>
      </c>
      <c r="AD28" s="328"/>
      <c r="AE28" s="328"/>
      <c r="AF28" s="328"/>
      <c r="AG28" s="328">
        <v>1</v>
      </c>
      <c r="AH28" s="328"/>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31">
        <v>21</v>
      </c>
      <c r="B29" s="331" t="s">
        <v>1665</v>
      </c>
      <c r="C29" s="331"/>
      <c r="D29" s="331"/>
      <c r="E29" s="331"/>
      <c r="F29" s="331"/>
      <c r="G29" s="331"/>
      <c r="H29" s="322" t="s">
        <v>1666</v>
      </c>
      <c r="I29" s="322" t="s">
        <v>1667</v>
      </c>
      <c r="J29" s="343"/>
      <c r="K29" s="322"/>
      <c r="L29" s="322" t="s">
        <v>1668</v>
      </c>
      <c r="M29" s="322"/>
      <c r="N29" s="322" t="s">
        <v>1668</v>
      </c>
      <c r="O29" s="322"/>
      <c r="P29" s="322"/>
      <c r="Q29" s="322"/>
      <c r="R29" s="322"/>
      <c r="S29" s="325" t="s">
        <v>820</v>
      </c>
      <c r="T29" s="325" t="s">
        <v>820</v>
      </c>
      <c r="U29" s="325" t="s">
        <v>820</v>
      </c>
      <c r="V29" s="322"/>
      <c r="W29" s="322" t="s">
        <v>864</v>
      </c>
      <c r="X29" s="322" t="s">
        <v>1669</v>
      </c>
      <c r="Y29" s="322"/>
      <c r="Z29" s="322"/>
      <c r="AA29" s="322" t="s">
        <v>864</v>
      </c>
      <c r="AB29" s="322"/>
      <c r="AC29" s="326" t="s">
        <v>1569</v>
      </c>
      <c r="AD29" s="322"/>
      <c r="AE29" s="322"/>
      <c r="AF29" s="322"/>
      <c r="AG29" s="322">
        <v>1</v>
      </c>
      <c r="AH29" s="322">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7">
        <v>22</v>
      </c>
      <c r="B30" s="327"/>
      <c r="C30" s="327" t="s">
        <v>1670</v>
      </c>
      <c r="D30" s="327"/>
      <c r="E30" s="327"/>
      <c r="F30" s="327"/>
      <c r="G30" s="327"/>
      <c r="H30" s="328" t="s">
        <v>1671</v>
      </c>
      <c r="I30" s="328" t="s">
        <v>1672</v>
      </c>
      <c r="J30" s="328" t="s">
        <v>1645</v>
      </c>
      <c r="K30" s="328" t="s">
        <v>864</v>
      </c>
      <c r="L30" s="328" t="s">
        <v>831</v>
      </c>
      <c r="M30" s="328"/>
      <c r="N30" s="328" t="s">
        <v>831</v>
      </c>
      <c r="O30" s="328"/>
      <c r="P30" s="328"/>
      <c r="Q30" s="328"/>
      <c r="R30" s="328"/>
      <c r="S30" s="330" t="s">
        <v>820</v>
      </c>
      <c r="T30" s="330" t="s">
        <v>820</v>
      </c>
      <c r="U30" s="330" t="s">
        <v>820</v>
      </c>
      <c r="V30" s="328"/>
      <c r="W30" s="328"/>
      <c r="X30" s="328" t="s">
        <v>863</v>
      </c>
      <c r="Y30" s="328"/>
      <c r="Z30" s="328"/>
      <c r="AA30" s="328" t="s">
        <v>864</v>
      </c>
      <c r="AB30" s="328"/>
      <c r="AC30" s="337" t="s">
        <v>1569</v>
      </c>
      <c r="AD30" s="328"/>
      <c r="AE30" s="328"/>
      <c r="AF30" s="328"/>
      <c r="AG30" s="328">
        <v>1</v>
      </c>
      <c r="AH30" s="328">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31">
        <v>23</v>
      </c>
      <c r="B31" s="331"/>
      <c r="C31" s="331" t="s">
        <v>1673</v>
      </c>
      <c r="D31" s="331"/>
      <c r="E31" s="331"/>
      <c r="F31" s="331"/>
      <c r="G31" s="331"/>
      <c r="H31" s="322" t="s">
        <v>1674</v>
      </c>
      <c r="I31" s="322" t="s">
        <v>1675</v>
      </c>
      <c r="J31" s="322" t="s">
        <v>1676</v>
      </c>
      <c r="K31" s="322"/>
      <c r="L31" s="322" t="s">
        <v>1646</v>
      </c>
      <c r="M31" s="322"/>
      <c r="N31" s="322" t="s">
        <v>1646</v>
      </c>
      <c r="O31" s="322"/>
      <c r="P31" s="322"/>
      <c r="Q31" s="322"/>
      <c r="R31" s="322"/>
      <c r="S31" s="332" t="s">
        <v>817</v>
      </c>
      <c r="T31" s="332" t="s">
        <v>817</v>
      </c>
      <c r="U31" s="332" t="s">
        <v>817</v>
      </c>
      <c r="V31" s="322"/>
      <c r="W31" s="322"/>
      <c r="X31" s="322" t="s">
        <v>863</v>
      </c>
      <c r="Y31" s="322"/>
      <c r="Z31" s="322"/>
      <c r="AA31" s="322" t="s">
        <v>864</v>
      </c>
      <c r="AB31" s="322"/>
      <c r="AC31" s="326" t="s">
        <v>1569</v>
      </c>
      <c r="AD31" s="322"/>
      <c r="AE31" s="322"/>
      <c r="AF31" s="322"/>
      <c r="AG31" s="322">
        <v>1</v>
      </c>
      <c r="AH31" s="322">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7">
        <v>24</v>
      </c>
      <c r="B32" s="327"/>
      <c r="C32" s="327" t="s">
        <v>1677</v>
      </c>
      <c r="D32" s="327"/>
      <c r="E32" s="327"/>
      <c r="F32" s="327"/>
      <c r="G32" s="327"/>
      <c r="H32" s="328" t="s">
        <v>1678</v>
      </c>
      <c r="I32" s="328" t="s">
        <v>1679</v>
      </c>
      <c r="J32" s="328" t="s">
        <v>918</v>
      </c>
      <c r="K32" s="328"/>
      <c r="L32" s="328" t="s">
        <v>1680</v>
      </c>
      <c r="M32" s="328"/>
      <c r="N32" s="328" t="s">
        <v>1680</v>
      </c>
      <c r="O32" s="328"/>
      <c r="P32" s="328"/>
      <c r="Q32" s="328"/>
      <c r="R32" s="328"/>
      <c r="S32" s="338" t="s">
        <v>817</v>
      </c>
      <c r="T32" s="340" t="s">
        <v>820</v>
      </c>
      <c r="U32" s="339" t="s">
        <v>817</v>
      </c>
      <c r="V32" s="328" t="s">
        <v>864</v>
      </c>
      <c r="W32" s="328"/>
      <c r="X32" s="328" t="s">
        <v>863</v>
      </c>
      <c r="Y32" s="328"/>
      <c r="Z32" s="328"/>
      <c r="AA32" s="328" t="s">
        <v>864</v>
      </c>
      <c r="AB32" s="328"/>
      <c r="AC32" s="326" t="s">
        <v>1569</v>
      </c>
      <c r="AD32" s="328"/>
      <c r="AE32" s="328"/>
      <c r="AF32" s="328"/>
      <c r="AG32" s="328">
        <v>1</v>
      </c>
      <c r="AH32" s="328">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31">
        <v>25</v>
      </c>
      <c r="B33" s="331"/>
      <c r="C33" s="331" t="s">
        <v>1681</v>
      </c>
      <c r="D33" s="331"/>
      <c r="E33" s="331"/>
      <c r="F33" s="331"/>
      <c r="G33" s="331"/>
      <c r="H33" s="322" t="s">
        <v>1602</v>
      </c>
      <c r="I33" s="322" t="s">
        <v>1682</v>
      </c>
      <c r="J33" s="343"/>
      <c r="K33" s="322" t="s">
        <v>864</v>
      </c>
      <c r="L33" s="322" t="s">
        <v>1683</v>
      </c>
      <c r="M33" s="322"/>
      <c r="N33" s="322" t="s">
        <v>1683</v>
      </c>
      <c r="O33" s="322"/>
      <c r="P33" s="322"/>
      <c r="Q33" s="322"/>
      <c r="R33" s="322"/>
      <c r="S33" s="332" t="s">
        <v>817</v>
      </c>
      <c r="T33" s="334" t="s">
        <v>817</v>
      </c>
      <c r="U33" s="334" t="s">
        <v>817</v>
      </c>
      <c r="V33" s="322"/>
      <c r="W33" s="322" t="s">
        <v>864</v>
      </c>
      <c r="X33" s="322" t="s">
        <v>1684</v>
      </c>
      <c r="Y33" s="322"/>
      <c r="Z33" s="322"/>
      <c r="AA33" s="322" t="s">
        <v>864</v>
      </c>
      <c r="AB33" s="322"/>
      <c r="AC33" s="326" t="s">
        <v>1569</v>
      </c>
      <c r="AD33" s="322"/>
      <c r="AE33" s="322"/>
      <c r="AF33" s="322"/>
      <c r="AG33" s="322">
        <v>1</v>
      </c>
      <c r="AH33" s="322">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7">
        <v>26</v>
      </c>
      <c r="B34" s="327"/>
      <c r="C34" s="327"/>
      <c r="D34" s="327" t="s">
        <v>1685</v>
      </c>
      <c r="E34" s="344"/>
      <c r="F34" s="327"/>
      <c r="G34" s="327"/>
      <c r="H34" s="328" t="s">
        <v>1686</v>
      </c>
      <c r="I34" s="328" t="s">
        <v>1687</v>
      </c>
      <c r="J34" s="328" t="s">
        <v>1688</v>
      </c>
      <c r="K34" s="328" t="s">
        <v>864</v>
      </c>
      <c r="L34" s="328" t="s">
        <v>1689</v>
      </c>
      <c r="M34" s="328"/>
      <c r="N34" s="328" t="s">
        <v>1689</v>
      </c>
      <c r="O34" s="328"/>
      <c r="P34" s="328"/>
      <c r="Q34" s="328"/>
      <c r="R34" s="328"/>
      <c r="S34" s="328" t="s">
        <v>893</v>
      </c>
      <c r="T34" s="328" t="s">
        <v>893</v>
      </c>
      <c r="U34" s="328" t="s">
        <v>893</v>
      </c>
      <c r="V34" s="328"/>
      <c r="W34" s="328"/>
      <c r="X34" s="328" t="s">
        <v>863</v>
      </c>
      <c r="Y34" s="328"/>
      <c r="Z34" s="328" t="s">
        <v>1690</v>
      </c>
      <c r="AA34" s="328" t="s">
        <v>864</v>
      </c>
      <c r="AB34" s="328"/>
      <c r="AC34" s="326" t="s">
        <v>1569</v>
      </c>
      <c r="AD34" s="328"/>
      <c r="AE34" s="328"/>
      <c r="AF34" s="328"/>
      <c r="AG34" s="328">
        <v>1</v>
      </c>
      <c r="AH34" s="328">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31">
        <v>27</v>
      </c>
      <c r="B35" s="331"/>
      <c r="C35" s="331"/>
      <c r="D35" s="331" t="s">
        <v>1691</v>
      </c>
      <c r="E35" s="331"/>
      <c r="F35" s="331"/>
      <c r="G35" s="331"/>
      <c r="H35" s="322" t="s">
        <v>1692</v>
      </c>
      <c r="I35" s="322" t="s">
        <v>1693</v>
      </c>
      <c r="J35" s="322" t="s">
        <v>1694</v>
      </c>
      <c r="K35" s="322" t="s">
        <v>864</v>
      </c>
      <c r="L35" s="322" t="s">
        <v>1695</v>
      </c>
      <c r="M35" s="322"/>
      <c r="N35" s="322" t="s">
        <v>1695</v>
      </c>
      <c r="O35" s="322"/>
      <c r="P35" s="322"/>
      <c r="Q35" s="322"/>
      <c r="R35" s="322"/>
      <c r="S35" s="322" t="s">
        <v>893</v>
      </c>
      <c r="T35" s="322" t="s">
        <v>893</v>
      </c>
      <c r="U35" s="322" t="s">
        <v>893</v>
      </c>
      <c r="V35" s="322"/>
      <c r="W35" s="322"/>
      <c r="X35" s="322" t="s">
        <v>863</v>
      </c>
      <c r="Y35" s="322"/>
      <c r="Z35" s="322" t="s">
        <v>1696</v>
      </c>
      <c r="AA35" s="322" t="s">
        <v>864</v>
      </c>
      <c r="AB35" s="322"/>
      <c r="AC35" s="337" t="s">
        <v>1569</v>
      </c>
      <c r="AD35" s="322"/>
      <c r="AE35" s="322"/>
      <c r="AF35" s="322"/>
      <c r="AG35" s="322">
        <v>1</v>
      </c>
      <c r="AH35" s="322">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7">
        <v>28</v>
      </c>
      <c r="B36" s="327"/>
      <c r="C36" s="327"/>
      <c r="D36" s="327" t="s">
        <v>1697</v>
      </c>
      <c r="E36" s="327"/>
      <c r="F36" s="327"/>
      <c r="G36" s="327"/>
      <c r="H36" s="328" t="s">
        <v>1698</v>
      </c>
      <c r="I36" s="328" t="s">
        <v>1699</v>
      </c>
      <c r="J36" s="328" t="s">
        <v>1700</v>
      </c>
      <c r="K36" s="328" t="s">
        <v>864</v>
      </c>
      <c r="L36" s="328" t="s">
        <v>1701</v>
      </c>
      <c r="M36" s="328"/>
      <c r="N36" s="328" t="s">
        <v>1701</v>
      </c>
      <c r="O36" s="328"/>
      <c r="P36" s="328"/>
      <c r="Q36" s="328"/>
      <c r="R36" s="328"/>
      <c r="S36" s="328" t="s">
        <v>893</v>
      </c>
      <c r="T36" s="328" t="s">
        <v>893</v>
      </c>
      <c r="U36" s="328" t="s">
        <v>893</v>
      </c>
      <c r="V36" s="328"/>
      <c r="W36" s="328"/>
      <c r="X36" s="328" t="s">
        <v>863</v>
      </c>
      <c r="Y36" s="328"/>
      <c r="Z36" s="328"/>
      <c r="AA36" s="328" t="s">
        <v>864</v>
      </c>
      <c r="AB36" s="328"/>
      <c r="AC36" s="326" t="s">
        <v>1569</v>
      </c>
      <c r="AD36" s="328"/>
      <c r="AE36" s="328"/>
      <c r="AF36" s="328"/>
      <c r="AG36" s="328">
        <v>1</v>
      </c>
      <c r="AH36" s="328">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31">
        <v>29</v>
      </c>
      <c r="B37" s="331"/>
      <c r="C37" s="331"/>
      <c r="D37" s="331" t="s">
        <v>1702</v>
      </c>
      <c r="E37" s="331"/>
      <c r="F37" s="331"/>
      <c r="G37" s="331"/>
      <c r="H37" s="322" t="s">
        <v>1602</v>
      </c>
      <c r="I37" s="322" t="s">
        <v>1703</v>
      </c>
      <c r="J37" s="322" t="s">
        <v>1704</v>
      </c>
      <c r="K37" s="322"/>
      <c r="L37" s="322" t="s">
        <v>1705</v>
      </c>
      <c r="M37" s="322"/>
      <c r="N37" s="322" t="s">
        <v>1705</v>
      </c>
      <c r="O37" s="322"/>
      <c r="P37" s="322"/>
      <c r="Q37" s="322"/>
      <c r="R37" s="322"/>
      <c r="S37" s="332" t="s">
        <v>817</v>
      </c>
      <c r="T37" s="332" t="s">
        <v>817</v>
      </c>
      <c r="U37" s="332" t="s">
        <v>817</v>
      </c>
      <c r="V37" s="322"/>
      <c r="W37" s="322"/>
      <c r="X37" s="322" t="s">
        <v>863</v>
      </c>
      <c r="Y37" s="322"/>
      <c r="Z37" s="322" t="s">
        <v>1706</v>
      </c>
      <c r="AA37" s="322" t="s">
        <v>864</v>
      </c>
      <c r="AB37" s="322"/>
      <c r="AC37" s="326" t="s">
        <v>1569</v>
      </c>
      <c r="AD37" s="322"/>
      <c r="AE37" s="322"/>
      <c r="AF37" s="322"/>
      <c r="AG37" s="322">
        <v>1</v>
      </c>
      <c r="AH37" s="322">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7">
        <v>30</v>
      </c>
      <c r="B38" s="327"/>
      <c r="C38" s="327" t="s">
        <v>1707</v>
      </c>
      <c r="D38" s="327"/>
      <c r="E38" s="327"/>
      <c r="F38" s="327"/>
      <c r="G38" s="327"/>
      <c r="H38" s="328" t="s">
        <v>1602</v>
      </c>
      <c r="I38" s="328" t="s">
        <v>1708</v>
      </c>
      <c r="J38" s="328" t="s">
        <v>1709</v>
      </c>
      <c r="K38" s="328"/>
      <c r="L38" s="328" t="s">
        <v>1710</v>
      </c>
      <c r="M38" s="328"/>
      <c r="N38" s="328" t="s">
        <v>1710</v>
      </c>
      <c r="O38" s="328"/>
      <c r="P38" s="328"/>
      <c r="Q38" s="328"/>
      <c r="R38" s="328"/>
      <c r="S38" s="338" t="s">
        <v>817</v>
      </c>
      <c r="T38" s="339" t="s">
        <v>817</v>
      </c>
      <c r="U38" s="339" t="s">
        <v>817</v>
      </c>
      <c r="V38" s="328"/>
      <c r="W38" s="328"/>
      <c r="X38" s="328" t="s">
        <v>863</v>
      </c>
      <c r="Y38" s="328"/>
      <c r="Z38" s="328" t="s">
        <v>1711</v>
      </c>
      <c r="AA38" s="328" t="s">
        <v>864</v>
      </c>
      <c r="AB38" s="328"/>
      <c r="AC38" s="326" t="s">
        <v>1569</v>
      </c>
      <c r="AD38" s="328"/>
      <c r="AE38" s="328"/>
      <c r="AF38" s="328"/>
      <c r="AG38" s="328">
        <v>1</v>
      </c>
      <c r="AH38" s="328">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31">
        <v>31</v>
      </c>
      <c r="B39" s="331"/>
      <c r="C39" s="331" t="s">
        <v>1712</v>
      </c>
      <c r="D39" s="345"/>
      <c r="E39" s="331"/>
      <c r="F39" s="331"/>
      <c r="G39" s="331"/>
      <c r="H39" s="322" t="s">
        <v>1713</v>
      </c>
      <c r="I39" s="322" t="s">
        <v>1714</v>
      </c>
      <c r="J39" s="322">
        <v>2</v>
      </c>
      <c r="K39" s="322" t="s">
        <v>864</v>
      </c>
      <c r="L39" s="322" t="s">
        <v>1715</v>
      </c>
      <c r="M39" s="322"/>
      <c r="N39" s="322" t="s">
        <v>1715</v>
      </c>
      <c r="O39" s="322"/>
      <c r="P39" s="322"/>
      <c r="Q39" s="322"/>
      <c r="R39" s="322"/>
      <c r="S39" s="332" t="s">
        <v>817</v>
      </c>
      <c r="T39" s="332" t="s">
        <v>817</v>
      </c>
      <c r="U39" s="332" t="s">
        <v>817</v>
      </c>
      <c r="V39" s="322"/>
      <c r="W39" s="322"/>
      <c r="X39" s="322" t="s">
        <v>863</v>
      </c>
      <c r="Y39" s="322"/>
      <c r="Z39" s="322" t="s">
        <v>1716</v>
      </c>
      <c r="AA39" s="322" t="s">
        <v>864</v>
      </c>
      <c r="AB39" s="322"/>
      <c r="AC39" s="326" t="s">
        <v>1569</v>
      </c>
      <c r="AD39" s="322"/>
      <c r="AE39" s="322"/>
      <c r="AF39" s="322"/>
      <c r="AG39" s="322">
        <v>1</v>
      </c>
      <c r="AH39" s="322">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7">
        <v>32</v>
      </c>
      <c r="B40" s="327"/>
      <c r="C40" s="327" t="s">
        <v>1717</v>
      </c>
      <c r="D40" s="327"/>
      <c r="E40" s="327"/>
      <c r="F40" s="327"/>
      <c r="G40" s="327"/>
      <c r="H40" s="328" t="s">
        <v>1718</v>
      </c>
      <c r="I40" s="328" t="s">
        <v>1719</v>
      </c>
      <c r="J40" s="328">
        <v>100</v>
      </c>
      <c r="K40" s="328"/>
      <c r="L40" s="328" t="s">
        <v>1720</v>
      </c>
      <c r="M40" s="328"/>
      <c r="N40" s="328" t="s">
        <v>1720</v>
      </c>
      <c r="O40" s="328"/>
      <c r="P40" s="328"/>
      <c r="Q40" s="328"/>
      <c r="R40" s="328"/>
      <c r="S40" s="338" t="s">
        <v>817</v>
      </c>
      <c r="T40" s="338" t="s">
        <v>817</v>
      </c>
      <c r="U40" s="338" t="s">
        <v>817</v>
      </c>
      <c r="V40" s="328"/>
      <c r="W40" s="328"/>
      <c r="X40" s="328" t="s">
        <v>1340</v>
      </c>
      <c r="Y40" s="328"/>
      <c r="Z40" s="328"/>
      <c r="AA40" s="328" t="s">
        <v>864</v>
      </c>
      <c r="AB40" s="328"/>
      <c r="AC40" s="337" t="s">
        <v>1569</v>
      </c>
      <c r="AD40" s="328"/>
      <c r="AE40" s="328"/>
      <c r="AF40" s="328"/>
      <c r="AG40" s="328">
        <v>1</v>
      </c>
      <c r="AH40" s="328">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31">
        <v>33</v>
      </c>
      <c r="B41" s="331"/>
      <c r="C41" s="331" t="s">
        <v>1721</v>
      </c>
      <c r="D41" s="345"/>
      <c r="E41" s="331"/>
      <c r="F41" s="331"/>
      <c r="G41" s="331"/>
      <c r="H41" s="322" t="s">
        <v>1722</v>
      </c>
      <c r="I41" s="322" t="s">
        <v>1723</v>
      </c>
      <c r="J41" s="322" t="s">
        <v>1724</v>
      </c>
      <c r="K41" s="322" t="s">
        <v>864</v>
      </c>
      <c r="L41" s="322" t="s">
        <v>1725</v>
      </c>
      <c r="M41" s="322"/>
      <c r="N41" s="322" t="s">
        <v>1725</v>
      </c>
      <c r="O41" s="322"/>
      <c r="P41" s="322"/>
      <c r="Q41" s="322"/>
      <c r="R41" s="322"/>
      <c r="S41" s="332" t="s">
        <v>817</v>
      </c>
      <c r="T41" s="332" t="s">
        <v>817</v>
      </c>
      <c r="U41" s="332" t="s">
        <v>817</v>
      </c>
      <c r="V41" s="322"/>
      <c r="W41" s="322"/>
      <c r="X41" s="322" t="s">
        <v>879</v>
      </c>
      <c r="Y41" s="322"/>
      <c r="Z41" s="322" t="s">
        <v>932</v>
      </c>
      <c r="AA41" s="322" t="s">
        <v>864</v>
      </c>
      <c r="AB41" s="322"/>
      <c r="AC41" s="326" t="s">
        <v>1569</v>
      </c>
      <c r="AD41" s="322"/>
      <c r="AE41" s="322"/>
      <c r="AF41" s="322"/>
      <c r="AG41" s="322">
        <v>1</v>
      </c>
      <c r="AH41" s="322">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7">
        <v>34</v>
      </c>
      <c r="B42" s="327"/>
      <c r="C42" s="327" t="s">
        <v>1726</v>
      </c>
      <c r="D42" s="344"/>
      <c r="E42" s="327"/>
      <c r="F42" s="327"/>
      <c r="G42" s="327"/>
      <c r="H42" s="328" t="s">
        <v>1727</v>
      </c>
      <c r="I42" s="328" t="s">
        <v>1728</v>
      </c>
      <c r="J42" s="328" t="s">
        <v>1729</v>
      </c>
      <c r="K42" s="328" t="s">
        <v>864</v>
      </c>
      <c r="L42" s="328" t="s">
        <v>1730</v>
      </c>
      <c r="M42" s="328"/>
      <c r="N42" s="328" t="s">
        <v>1730</v>
      </c>
      <c r="O42" s="328"/>
      <c r="P42" s="328"/>
      <c r="Q42" s="328"/>
      <c r="R42" s="328"/>
      <c r="S42" s="338" t="s">
        <v>817</v>
      </c>
      <c r="T42" s="338" t="s">
        <v>817</v>
      </c>
      <c r="U42" s="338" t="s">
        <v>817</v>
      </c>
      <c r="V42" s="328"/>
      <c r="W42" s="328"/>
      <c r="X42" s="328" t="s">
        <v>879</v>
      </c>
      <c r="Y42" s="328"/>
      <c r="Z42" s="328" t="s">
        <v>932</v>
      </c>
      <c r="AA42" s="328" t="s">
        <v>864</v>
      </c>
      <c r="AB42" s="328"/>
      <c r="AC42" s="326" t="s">
        <v>1569</v>
      </c>
      <c r="AD42" s="328"/>
      <c r="AE42" s="328"/>
      <c r="AF42" s="328"/>
      <c r="AG42" s="328">
        <v>1</v>
      </c>
      <c r="AH42" s="328">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31">
        <v>35</v>
      </c>
      <c r="B43" s="331"/>
      <c r="C43" s="331" t="s">
        <v>1731</v>
      </c>
      <c r="D43" s="345"/>
      <c r="E43" s="345"/>
      <c r="F43" s="331"/>
      <c r="G43" s="331"/>
      <c r="H43" s="322" t="s">
        <v>1732</v>
      </c>
      <c r="I43" s="322" t="s">
        <v>1733</v>
      </c>
      <c r="J43" s="322" t="s">
        <v>1734</v>
      </c>
      <c r="K43" s="322" t="s">
        <v>864</v>
      </c>
      <c r="L43" s="322" t="s">
        <v>1735</v>
      </c>
      <c r="M43" s="322"/>
      <c r="N43" s="322" t="s">
        <v>1735</v>
      </c>
      <c r="O43" s="322"/>
      <c r="P43" s="322"/>
      <c r="Q43" s="322"/>
      <c r="R43" s="322"/>
      <c r="S43" s="332" t="s">
        <v>817</v>
      </c>
      <c r="T43" s="334" t="s">
        <v>817</v>
      </c>
      <c r="U43" s="334" t="s">
        <v>817</v>
      </c>
      <c r="V43" s="322"/>
      <c r="W43" s="322"/>
      <c r="X43" s="322" t="s">
        <v>879</v>
      </c>
      <c r="Y43" s="322"/>
      <c r="Z43" s="322" t="s">
        <v>932</v>
      </c>
      <c r="AA43" s="322" t="s">
        <v>864</v>
      </c>
      <c r="AB43" s="322"/>
      <c r="AC43" s="326" t="s">
        <v>1569</v>
      </c>
      <c r="AD43" s="322"/>
      <c r="AE43" s="322"/>
      <c r="AF43" s="322"/>
      <c r="AG43" s="322">
        <v>1</v>
      </c>
      <c r="AH43" s="322">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7">
        <v>36</v>
      </c>
      <c r="B44" s="327"/>
      <c r="C44" s="327" t="s">
        <v>1736</v>
      </c>
      <c r="D44" s="327"/>
      <c r="E44" s="327"/>
      <c r="F44" s="327"/>
      <c r="G44" s="327"/>
      <c r="H44" s="328" t="s">
        <v>1737</v>
      </c>
      <c r="I44" s="328" t="s">
        <v>1738</v>
      </c>
      <c r="J44" s="328" t="s">
        <v>1739</v>
      </c>
      <c r="K44" s="328" t="s">
        <v>864</v>
      </c>
      <c r="L44" s="328" t="s">
        <v>1740</v>
      </c>
      <c r="M44" s="328"/>
      <c r="N44" s="328" t="s">
        <v>1740</v>
      </c>
      <c r="O44" s="328"/>
      <c r="P44" s="328"/>
      <c r="Q44" s="328"/>
      <c r="R44" s="328"/>
      <c r="S44" s="338" t="s">
        <v>817</v>
      </c>
      <c r="T44" s="338" t="s">
        <v>817</v>
      </c>
      <c r="U44" s="338" t="s">
        <v>817</v>
      </c>
      <c r="V44" s="328"/>
      <c r="W44" s="328"/>
      <c r="X44" s="328" t="s">
        <v>863</v>
      </c>
      <c r="Y44" s="328"/>
      <c r="Z44" s="328" t="s">
        <v>1741</v>
      </c>
      <c r="AA44" s="328" t="s">
        <v>864</v>
      </c>
      <c r="AB44" s="328"/>
      <c r="AC44" s="326" t="s">
        <v>1569</v>
      </c>
      <c r="AD44" s="328"/>
      <c r="AE44" s="328"/>
      <c r="AF44" s="328"/>
      <c r="AG44" s="328">
        <v>1</v>
      </c>
      <c r="AH44" s="328">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31">
        <v>37</v>
      </c>
      <c r="B45" s="331"/>
      <c r="C45" s="331" t="s">
        <v>1742</v>
      </c>
      <c r="D45" s="345"/>
      <c r="E45" s="331"/>
      <c r="F45" s="331"/>
      <c r="G45" s="331"/>
      <c r="H45" s="322" t="s">
        <v>1602</v>
      </c>
      <c r="I45" s="322" t="s">
        <v>1743</v>
      </c>
      <c r="J45" s="322" t="s">
        <v>1744</v>
      </c>
      <c r="K45" s="322"/>
      <c r="L45" s="322" t="s">
        <v>1745</v>
      </c>
      <c r="M45" s="322"/>
      <c r="N45" s="322" t="s">
        <v>1745</v>
      </c>
      <c r="O45" s="322"/>
      <c r="P45" s="322"/>
      <c r="Q45" s="322"/>
      <c r="R45" s="322"/>
      <c r="S45" s="332" t="s">
        <v>817</v>
      </c>
      <c r="T45" s="332" t="s">
        <v>817</v>
      </c>
      <c r="U45" s="332" t="s">
        <v>817</v>
      </c>
      <c r="V45" s="322"/>
      <c r="W45" s="322"/>
      <c r="X45" s="322" t="s">
        <v>863</v>
      </c>
      <c r="Y45" s="322"/>
      <c r="Z45" s="322" t="s">
        <v>1746</v>
      </c>
      <c r="AA45" s="322" t="s">
        <v>864</v>
      </c>
      <c r="AB45" s="322"/>
      <c r="AC45" s="337" t="s">
        <v>1569</v>
      </c>
      <c r="AD45" s="322"/>
      <c r="AE45" s="322"/>
      <c r="AF45" s="322"/>
      <c r="AG45" s="322">
        <v>1</v>
      </c>
      <c r="AH45" s="322">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7">
        <v>38</v>
      </c>
      <c r="B46" s="327"/>
      <c r="C46" s="327" t="s">
        <v>1747</v>
      </c>
      <c r="D46" s="344"/>
      <c r="E46" s="327"/>
      <c r="F46" s="327"/>
      <c r="G46" s="327"/>
      <c r="H46" s="328" t="s">
        <v>1748</v>
      </c>
      <c r="I46" s="328" t="s">
        <v>1749</v>
      </c>
      <c r="J46" s="335"/>
      <c r="K46" s="328"/>
      <c r="L46" s="328" t="s">
        <v>1750</v>
      </c>
      <c r="M46" s="328"/>
      <c r="N46" s="328" t="s">
        <v>1750</v>
      </c>
      <c r="O46" s="328"/>
      <c r="P46" s="328"/>
      <c r="Q46" s="328"/>
      <c r="R46" s="328"/>
      <c r="S46" s="336" t="s">
        <v>823</v>
      </c>
      <c r="T46" s="336" t="s">
        <v>823</v>
      </c>
      <c r="U46" s="336" t="s">
        <v>823</v>
      </c>
      <c r="V46" s="328"/>
      <c r="W46" s="328" t="s">
        <v>864</v>
      </c>
      <c r="X46" s="328" t="s">
        <v>1751</v>
      </c>
      <c r="Y46" s="328"/>
      <c r="Z46" s="328"/>
      <c r="AA46" s="328" t="s">
        <v>864</v>
      </c>
      <c r="AB46" s="328"/>
      <c r="AC46" s="326" t="s">
        <v>1569</v>
      </c>
      <c r="AD46" s="328"/>
      <c r="AE46" s="328"/>
      <c r="AF46" s="328"/>
      <c r="AG46" s="328">
        <v>1</v>
      </c>
      <c r="AH46" s="328">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31">
        <v>39</v>
      </c>
      <c r="B47" s="331"/>
      <c r="C47" s="331"/>
      <c r="D47" s="331" t="s">
        <v>1752</v>
      </c>
      <c r="E47" s="331"/>
      <c r="F47" s="331"/>
      <c r="G47" s="331"/>
      <c r="H47" s="322" t="s">
        <v>1753</v>
      </c>
      <c r="I47" s="322" t="s">
        <v>1754</v>
      </c>
      <c r="J47" s="322" t="s">
        <v>1636</v>
      </c>
      <c r="K47" s="322"/>
      <c r="L47" s="322" t="s">
        <v>1637</v>
      </c>
      <c r="M47" s="322"/>
      <c r="N47" s="322" t="s">
        <v>1637</v>
      </c>
      <c r="O47" s="322"/>
      <c r="P47" s="322"/>
      <c r="Q47" s="322"/>
      <c r="R47" s="322"/>
      <c r="S47" s="325" t="s">
        <v>820</v>
      </c>
      <c r="T47" s="325" t="s">
        <v>820</v>
      </c>
      <c r="U47" s="325" t="s">
        <v>820</v>
      </c>
      <c r="V47" s="322"/>
      <c r="W47" s="322"/>
      <c r="X47" s="322" t="s">
        <v>863</v>
      </c>
      <c r="Y47" s="322"/>
      <c r="Z47" s="322"/>
      <c r="AA47" s="322" t="s">
        <v>864</v>
      </c>
      <c r="AB47" s="322"/>
      <c r="AC47" s="326" t="s">
        <v>1569</v>
      </c>
      <c r="AD47" s="322"/>
      <c r="AE47" s="322"/>
      <c r="AF47" s="322"/>
      <c r="AG47" s="322">
        <v>1</v>
      </c>
      <c r="AH47" s="322">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7">
        <v>40</v>
      </c>
      <c r="B48" s="327"/>
      <c r="C48" s="327"/>
      <c r="D48" s="327" t="s">
        <v>1755</v>
      </c>
      <c r="E48" s="327"/>
      <c r="F48" s="327"/>
      <c r="G48" s="327"/>
      <c r="H48" s="328" t="s">
        <v>1756</v>
      </c>
      <c r="I48" s="328" t="s">
        <v>1757</v>
      </c>
      <c r="J48" s="328" t="s">
        <v>1758</v>
      </c>
      <c r="K48" s="328"/>
      <c r="L48" s="328" t="s">
        <v>1759</v>
      </c>
      <c r="M48" s="328"/>
      <c r="N48" s="328" t="s">
        <v>1759</v>
      </c>
      <c r="O48" s="328"/>
      <c r="P48" s="328"/>
      <c r="Q48" s="328"/>
      <c r="R48" s="328"/>
      <c r="S48" s="328" t="s">
        <v>893</v>
      </c>
      <c r="T48" s="346" t="s">
        <v>893</v>
      </c>
      <c r="U48" s="346" t="s">
        <v>893</v>
      </c>
      <c r="V48" s="328"/>
      <c r="W48" s="328"/>
      <c r="X48" s="328" t="s">
        <v>863</v>
      </c>
      <c r="Y48" s="328"/>
      <c r="Z48" s="328"/>
      <c r="AA48" s="328" t="s">
        <v>864</v>
      </c>
      <c r="AB48" s="328"/>
      <c r="AC48" s="326" t="s">
        <v>1569</v>
      </c>
      <c r="AD48" s="328"/>
      <c r="AE48" s="328"/>
      <c r="AF48" s="328"/>
      <c r="AG48" s="328">
        <v>1</v>
      </c>
      <c r="AH48" s="328">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7">
        <v>41</v>
      </c>
      <c r="B49" s="347"/>
      <c r="C49" s="347" t="s">
        <v>1760</v>
      </c>
      <c r="D49" s="348"/>
      <c r="E49" s="348"/>
      <c r="F49" s="348"/>
      <c r="G49" s="348"/>
      <c r="H49" s="322" t="s">
        <v>1761</v>
      </c>
      <c r="I49" s="322" t="s">
        <v>1762</v>
      </c>
      <c r="J49" s="343"/>
      <c r="K49" s="322"/>
      <c r="L49" s="322" t="s">
        <v>1763</v>
      </c>
      <c r="M49" s="322"/>
      <c r="N49" s="322" t="s">
        <v>1763</v>
      </c>
      <c r="O49" s="322"/>
      <c r="P49" s="322"/>
      <c r="Q49" s="322"/>
      <c r="R49" s="322"/>
      <c r="S49" s="349" t="s">
        <v>823</v>
      </c>
      <c r="T49" s="349" t="s">
        <v>823</v>
      </c>
      <c r="U49" s="349" t="s">
        <v>823</v>
      </c>
      <c r="V49" s="322"/>
      <c r="W49" s="322" t="s">
        <v>864</v>
      </c>
      <c r="X49" s="322" t="s">
        <v>1764</v>
      </c>
      <c r="Y49" s="322"/>
      <c r="Z49" s="322"/>
      <c r="AA49" s="322" t="s">
        <v>864</v>
      </c>
      <c r="AB49" s="322"/>
      <c r="AC49" s="326" t="s">
        <v>1569</v>
      </c>
      <c r="AD49" s="322"/>
      <c r="AE49" s="322"/>
      <c r="AF49" s="322"/>
      <c r="AG49" s="322"/>
      <c r="AH49" s="322"/>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50">
        <v>42</v>
      </c>
      <c r="B50" s="350"/>
      <c r="C50" s="350"/>
      <c r="D50" s="350" t="s">
        <v>1578</v>
      </c>
      <c r="E50" s="350"/>
      <c r="F50" s="350"/>
      <c r="G50" s="350"/>
      <c r="H50" s="328" t="s">
        <v>1765</v>
      </c>
      <c r="I50" s="328" t="s">
        <v>1766</v>
      </c>
      <c r="J50" s="328" t="s">
        <v>1767</v>
      </c>
      <c r="K50" s="328"/>
      <c r="L50" s="328" t="s">
        <v>1581</v>
      </c>
      <c r="M50" s="328"/>
      <c r="N50" s="328" t="s">
        <v>1581</v>
      </c>
      <c r="O50" s="328"/>
      <c r="P50" s="328"/>
      <c r="Q50" s="328"/>
      <c r="R50" s="328"/>
      <c r="S50" s="330" t="s">
        <v>820</v>
      </c>
      <c r="T50" s="330" t="s">
        <v>820</v>
      </c>
      <c r="U50" s="330" t="s">
        <v>820</v>
      </c>
      <c r="V50" s="328"/>
      <c r="W50" s="328"/>
      <c r="X50" s="328" t="s">
        <v>863</v>
      </c>
      <c r="Y50" s="328"/>
      <c r="Z50" s="328"/>
      <c r="AA50" s="328" t="s">
        <v>864</v>
      </c>
      <c r="AB50" s="328"/>
      <c r="AC50" s="337" t="s">
        <v>1569</v>
      </c>
      <c r="AD50" s="328"/>
      <c r="AE50" s="328"/>
      <c r="AF50" s="328"/>
      <c r="AG50" s="328"/>
      <c r="AH50" s="328"/>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7">
        <v>43</v>
      </c>
      <c r="B51" s="347"/>
      <c r="C51" s="347"/>
      <c r="D51" s="347" t="s">
        <v>1768</v>
      </c>
      <c r="E51" s="351"/>
      <c r="F51" s="347"/>
      <c r="G51" s="347"/>
      <c r="H51" s="322" t="s">
        <v>1602</v>
      </c>
      <c r="I51" s="322" t="s">
        <v>1769</v>
      </c>
      <c r="J51" s="322" t="s">
        <v>1770</v>
      </c>
      <c r="K51" s="322"/>
      <c r="L51" s="322" t="s">
        <v>1771</v>
      </c>
      <c r="M51" s="322"/>
      <c r="N51" s="322" t="s">
        <v>1771</v>
      </c>
      <c r="O51" s="322"/>
      <c r="P51" s="322"/>
      <c r="Q51" s="322"/>
      <c r="R51" s="322"/>
      <c r="S51" s="332" t="s">
        <v>817</v>
      </c>
      <c r="T51" s="332" t="s">
        <v>817</v>
      </c>
      <c r="U51" s="332" t="s">
        <v>817</v>
      </c>
      <c r="V51" s="322"/>
      <c r="W51" s="322"/>
      <c r="X51" s="322" t="s">
        <v>879</v>
      </c>
      <c r="Y51" s="322"/>
      <c r="Z51" s="322" t="s">
        <v>932</v>
      </c>
      <c r="AA51" s="322" t="s">
        <v>864</v>
      </c>
      <c r="AB51" s="322"/>
      <c r="AC51" s="326" t="s">
        <v>1569</v>
      </c>
      <c r="AD51" s="322"/>
      <c r="AE51" s="322"/>
      <c r="AF51" s="322"/>
      <c r="AG51" s="322"/>
      <c r="AH51" s="322"/>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50">
        <v>44</v>
      </c>
      <c r="B52" s="350"/>
      <c r="C52" s="350"/>
      <c r="D52" s="350" t="s">
        <v>1772</v>
      </c>
      <c r="E52" s="350"/>
      <c r="F52" s="350"/>
      <c r="G52" s="350"/>
      <c r="H52" s="328" t="s">
        <v>1602</v>
      </c>
      <c r="I52" s="328" t="s">
        <v>1773</v>
      </c>
      <c r="J52" s="328">
        <v>0</v>
      </c>
      <c r="K52" s="328"/>
      <c r="L52" s="328" t="s">
        <v>1774</v>
      </c>
      <c r="M52" s="328"/>
      <c r="N52" s="328" t="s">
        <v>1774</v>
      </c>
      <c r="O52" s="328"/>
      <c r="P52" s="328"/>
      <c r="Q52" s="328"/>
      <c r="R52" s="328"/>
      <c r="S52" s="338" t="s">
        <v>817</v>
      </c>
      <c r="T52" s="338" t="s">
        <v>817</v>
      </c>
      <c r="U52" s="338" t="s">
        <v>817</v>
      </c>
      <c r="V52" s="328"/>
      <c r="W52" s="328"/>
      <c r="X52" s="328" t="s">
        <v>1340</v>
      </c>
      <c r="Y52" s="328"/>
      <c r="Z52" s="328"/>
      <c r="AA52" s="328" t="s">
        <v>864</v>
      </c>
      <c r="AB52" s="328"/>
      <c r="AC52" s="326" t="s">
        <v>1569</v>
      </c>
      <c r="AD52" s="328"/>
      <c r="AE52" s="328"/>
      <c r="AF52" s="328"/>
      <c r="AG52" s="328"/>
      <c r="AH52" s="328"/>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7">
        <v>45</v>
      </c>
      <c r="B53" s="347"/>
      <c r="C53" s="347"/>
      <c r="D53" s="347" t="s">
        <v>1775</v>
      </c>
      <c r="E53" s="347"/>
      <c r="F53" s="347"/>
      <c r="G53" s="347"/>
      <c r="H53" s="322" t="s">
        <v>1776</v>
      </c>
      <c r="I53" s="322" t="s">
        <v>1777</v>
      </c>
      <c r="J53" s="322">
        <v>0</v>
      </c>
      <c r="K53" s="322"/>
      <c r="L53" s="322" t="s">
        <v>1778</v>
      </c>
      <c r="M53" s="322"/>
      <c r="N53" s="322" t="s">
        <v>1778</v>
      </c>
      <c r="O53" s="322"/>
      <c r="P53" s="322"/>
      <c r="Q53" s="322"/>
      <c r="R53" s="322"/>
      <c r="S53" s="332" t="s">
        <v>817</v>
      </c>
      <c r="T53" s="334" t="s">
        <v>817</v>
      </c>
      <c r="U53" s="334" t="s">
        <v>817</v>
      </c>
      <c r="V53" s="322"/>
      <c r="W53" s="322"/>
      <c r="X53" s="322" t="s">
        <v>1340</v>
      </c>
      <c r="Y53" s="322"/>
      <c r="Z53" s="322"/>
      <c r="AA53" s="322" t="s">
        <v>864</v>
      </c>
      <c r="AB53" s="322"/>
      <c r="AC53" s="326" t="s">
        <v>1569</v>
      </c>
      <c r="AD53" s="322"/>
      <c r="AE53" s="322"/>
      <c r="AF53" s="322"/>
      <c r="AG53" s="322"/>
      <c r="AH53" s="322"/>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50">
        <v>46</v>
      </c>
      <c r="B54" s="350"/>
      <c r="C54" s="350"/>
      <c r="D54" s="350" t="s">
        <v>1779</v>
      </c>
      <c r="E54" s="350"/>
      <c r="F54" s="350"/>
      <c r="G54" s="350"/>
      <c r="H54" s="328" t="s">
        <v>1602</v>
      </c>
      <c r="I54" s="328" t="s">
        <v>1780</v>
      </c>
      <c r="J54" s="328">
        <v>1</v>
      </c>
      <c r="K54" s="328"/>
      <c r="L54" s="328" t="s">
        <v>1781</v>
      </c>
      <c r="M54" s="328"/>
      <c r="N54" s="328" t="s">
        <v>1781</v>
      </c>
      <c r="O54" s="328"/>
      <c r="P54" s="328"/>
      <c r="Q54" s="328"/>
      <c r="R54" s="328"/>
      <c r="S54" s="338" t="s">
        <v>817</v>
      </c>
      <c r="T54" s="338" t="s">
        <v>817</v>
      </c>
      <c r="U54" s="338" t="s">
        <v>817</v>
      </c>
      <c r="V54" s="328"/>
      <c r="W54" s="328"/>
      <c r="X54" s="328" t="s">
        <v>1340</v>
      </c>
      <c r="Y54" s="328"/>
      <c r="Z54" s="328"/>
      <c r="AA54" s="328" t="s">
        <v>864</v>
      </c>
      <c r="AB54" s="328"/>
      <c r="AC54" s="326" t="s">
        <v>1569</v>
      </c>
      <c r="AD54" s="328"/>
      <c r="AE54" s="328"/>
      <c r="AF54" s="328"/>
      <c r="AG54" s="328"/>
      <c r="AH54" s="328"/>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7">
        <v>47</v>
      </c>
      <c r="B55" s="347"/>
      <c r="C55" s="347"/>
      <c r="D55" s="347" t="s">
        <v>1782</v>
      </c>
      <c r="E55" s="347"/>
      <c r="F55" s="347"/>
      <c r="G55" s="347"/>
      <c r="H55" s="322" t="s">
        <v>1602</v>
      </c>
      <c r="I55" s="322" t="s">
        <v>1783</v>
      </c>
      <c r="J55" s="322">
        <v>0</v>
      </c>
      <c r="K55" s="322"/>
      <c r="L55" s="322" t="s">
        <v>1784</v>
      </c>
      <c r="M55" s="322"/>
      <c r="N55" s="322" t="s">
        <v>1784</v>
      </c>
      <c r="O55" s="322"/>
      <c r="P55" s="322"/>
      <c r="Q55" s="322"/>
      <c r="R55" s="322"/>
      <c r="S55" s="332" t="s">
        <v>817</v>
      </c>
      <c r="T55" s="332" t="s">
        <v>817</v>
      </c>
      <c r="U55" s="332" t="s">
        <v>817</v>
      </c>
      <c r="V55" s="322"/>
      <c r="W55" s="322"/>
      <c r="X55" s="322" t="s">
        <v>1340</v>
      </c>
      <c r="Y55" s="322"/>
      <c r="Z55" s="322"/>
      <c r="AA55" s="322" t="s">
        <v>864</v>
      </c>
      <c r="AB55" s="322"/>
      <c r="AC55" s="337" t="s">
        <v>1569</v>
      </c>
      <c r="AD55" s="322"/>
      <c r="AE55" s="322"/>
      <c r="AF55" s="322"/>
      <c r="AG55" s="322"/>
      <c r="AH55" s="322"/>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50">
        <v>48</v>
      </c>
      <c r="B56" s="350"/>
      <c r="C56" s="350"/>
      <c r="D56" s="350" t="s">
        <v>1785</v>
      </c>
      <c r="E56" s="350"/>
      <c r="F56" s="350"/>
      <c r="G56" s="350"/>
      <c r="H56" s="328" t="s">
        <v>1602</v>
      </c>
      <c r="I56" s="328" t="s">
        <v>1786</v>
      </c>
      <c r="J56" s="328">
        <v>0</v>
      </c>
      <c r="K56" s="328"/>
      <c r="L56" s="328" t="s">
        <v>1787</v>
      </c>
      <c r="M56" s="328"/>
      <c r="N56" s="328" t="s">
        <v>1787</v>
      </c>
      <c r="O56" s="328"/>
      <c r="P56" s="328"/>
      <c r="Q56" s="328"/>
      <c r="R56" s="328"/>
      <c r="S56" s="338" t="s">
        <v>817</v>
      </c>
      <c r="T56" s="338" t="s">
        <v>817</v>
      </c>
      <c r="U56" s="338" t="s">
        <v>817</v>
      </c>
      <c r="V56" s="328"/>
      <c r="W56" s="328"/>
      <c r="X56" s="328" t="s">
        <v>1340</v>
      </c>
      <c r="Y56" s="328"/>
      <c r="Z56" s="328"/>
      <c r="AA56" s="328" t="s">
        <v>864</v>
      </c>
      <c r="AB56" s="328"/>
      <c r="AC56" s="326" t="s">
        <v>1569</v>
      </c>
      <c r="AD56" s="328"/>
      <c r="AE56" s="328"/>
      <c r="AF56" s="328"/>
      <c r="AG56" s="328"/>
      <c r="AH56" s="328"/>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7">
        <v>49</v>
      </c>
      <c r="B57" s="347"/>
      <c r="C57" s="347"/>
      <c r="D57" s="347" t="s">
        <v>1788</v>
      </c>
      <c r="E57" s="347"/>
      <c r="F57" s="347"/>
      <c r="G57" s="347"/>
      <c r="H57" s="322" t="s">
        <v>1602</v>
      </c>
      <c r="I57" s="322" t="s">
        <v>1789</v>
      </c>
      <c r="J57" s="322">
        <v>0</v>
      </c>
      <c r="K57" s="322"/>
      <c r="L57" s="322" t="s">
        <v>1790</v>
      </c>
      <c r="M57" s="322"/>
      <c r="N57" s="322" t="s">
        <v>1790</v>
      </c>
      <c r="O57" s="322"/>
      <c r="P57" s="322"/>
      <c r="Q57" s="322"/>
      <c r="R57" s="322"/>
      <c r="S57" s="332" t="s">
        <v>817</v>
      </c>
      <c r="T57" s="332" t="s">
        <v>817</v>
      </c>
      <c r="U57" s="332" t="s">
        <v>817</v>
      </c>
      <c r="V57" s="322"/>
      <c r="W57" s="322"/>
      <c r="X57" s="322" t="s">
        <v>1340</v>
      </c>
      <c r="Y57" s="322"/>
      <c r="Z57" s="322"/>
      <c r="AA57" s="322" t="s">
        <v>864</v>
      </c>
      <c r="AB57" s="322"/>
      <c r="AC57" s="326" t="s">
        <v>1569</v>
      </c>
      <c r="AD57" s="322"/>
      <c r="AE57" s="322"/>
      <c r="AF57" s="322"/>
      <c r="AG57" s="322"/>
      <c r="AH57" s="322"/>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50">
        <v>50</v>
      </c>
      <c r="B58" s="350"/>
      <c r="C58" s="350" t="s">
        <v>1791</v>
      </c>
      <c r="D58" s="352"/>
      <c r="E58" s="352"/>
      <c r="F58" s="352"/>
      <c r="G58" s="352"/>
      <c r="H58" s="328" t="s">
        <v>1602</v>
      </c>
      <c r="I58" s="328" t="s">
        <v>1792</v>
      </c>
      <c r="J58" s="335"/>
      <c r="K58" s="328"/>
      <c r="L58" s="328" t="s">
        <v>1793</v>
      </c>
      <c r="M58" s="328"/>
      <c r="N58" s="328" t="s">
        <v>1793</v>
      </c>
      <c r="O58" s="328"/>
      <c r="P58" s="328"/>
      <c r="Q58" s="328"/>
      <c r="R58" s="328"/>
      <c r="S58" s="336" t="s">
        <v>823</v>
      </c>
      <c r="T58" s="353" t="s">
        <v>823</v>
      </c>
      <c r="U58" s="353" t="s">
        <v>823</v>
      </c>
      <c r="V58" s="328"/>
      <c r="W58" s="328" t="s">
        <v>864</v>
      </c>
      <c r="X58" s="328" t="s">
        <v>1794</v>
      </c>
      <c r="Y58" s="328"/>
      <c r="Z58" s="328"/>
      <c r="AA58" s="328" t="s">
        <v>864</v>
      </c>
      <c r="AB58" s="328"/>
      <c r="AC58" s="326" t="s">
        <v>1569</v>
      </c>
      <c r="AD58" s="328"/>
      <c r="AE58" s="328"/>
      <c r="AF58" s="328"/>
      <c r="AG58" s="328"/>
      <c r="AH58" s="328"/>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7">
        <v>51</v>
      </c>
      <c r="B59" s="347"/>
      <c r="C59" s="347"/>
      <c r="D59" s="347" t="s">
        <v>1795</v>
      </c>
      <c r="E59" s="347"/>
      <c r="F59" s="347"/>
      <c r="G59" s="347"/>
      <c r="H59" s="322" t="s">
        <v>1602</v>
      </c>
      <c r="I59" s="322" t="s">
        <v>1796</v>
      </c>
      <c r="J59" s="322" t="s">
        <v>1797</v>
      </c>
      <c r="K59" s="322"/>
      <c r="L59" s="322" t="s">
        <v>1771</v>
      </c>
      <c r="M59" s="322"/>
      <c r="N59" s="322" t="s">
        <v>1771</v>
      </c>
      <c r="O59" s="322"/>
      <c r="P59" s="322"/>
      <c r="Q59" s="322"/>
      <c r="R59" s="322"/>
      <c r="S59" s="332" t="s">
        <v>817</v>
      </c>
      <c r="T59" s="332" t="s">
        <v>817</v>
      </c>
      <c r="U59" s="332" t="s">
        <v>817</v>
      </c>
      <c r="V59" s="322"/>
      <c r="W59" s="322"/>
      <c r="X59" s="322" t="s">
        <v>879</v>
      </c>
      <c r="Y59" s="322"/>
      <c r="Z59" s="322" t="s">
        <v>932</v>
      </c>
      <c r="AA59" s="322" t="s">
        <v>864</v>
      </c>
      <c r="AB59" s="322"/>
      <c r="AC59" s="326" t="s">
        <v>1569</v>
      </c>
      <c r="AD59" s="322"/>
      <c r="AE59" s="322"/>
      <c r="AF59" s="322"/>
      <c r="AG59" s="322"/>
      <c r="AH59" s="322"/>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50">
        <v>52</v>
      </c>
      <c r="B60" s="350"/>
      <c r="C60" s="350"/>
      <c r="D60" s="350" t="s">
        <v>1798</v>
      </c>
      <c r="E60" s="350"/>
      <c r="F60" s="350"/>
      <c r="G60" s="350"/>
      <c r="H60" s="328" t="s">
        <v>1602</v>
      </c>
      <c r="I60" s="328" t="s">
        <v>1799</v>
      </c>
      <c r="J60" s="328">
        <v>0</v>
      </c>
      <c r="K60" s="328"/>
      <c r="L60" s="328" t="s">
        <v>1800</v>
      </c>
      <c r="M60" s="328"/>
      <c r="N60" s="328" t="s">
        <v>1800</v>
      </c>
      <c r="O60" s="328"/>
      <c r="P60" s="328"/>
      <c r="Q60" s="328"/>
      <c r="R60" s="328"/>
      <c r="S60" s="338" t="s">
        <v>817</v>
      </c>
      <c r="T60" s="338" t="s">
        <v>817</v>
      </c>
      <c r="U60" s="338" t="s">
        <v>817</v>
      </c>
      <c r="V60" s="328"/>
      <c r="W60" s="328"/>
      <c r="X60" s="328" t="s">
        <v>1340</v>
      </c>
      <c r="Y60" s="328"/>
      <c r="Z60" s="328"/>
      <c r="AA60" s="328" t="s">
        <v>864</v>
      </c>
      <c r="AB60" s="328"/>
      <c r="AC60" s="337" t="s">
        <v>1569</v>
      </c>
      <c r="AD60" s="328"/>
      <c r="AE60" s="328"/>
      <c r="AF60" s="328"/>
      <c r="AG60" s="328"/>
      <c r="AH60" s="328"/>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7">
        <v>53</v>
      </c>
      <c r="B61" s="347"/>
      <c r="C61" s="347"/>
      <c r="D61" s="347" t="s">
        <v>1801</v>
      </c>
      <c r="E61" s="347"/>
      <c r="F61" s="347"/>
      <c r="G61" s="347"/>
      <c r="H61" s="322" t="s">
        <v>1602</v>
      </c>
      <c r="I61" s="322" t="s">
        <v>1802</v>
      </c>
      <c r="J61" s="322">
        <v>1</v>
      </c>
      <c r="K61" s="322"/>
      <c r="L61" s="322" t="s">
        <v>1803</v>
      </c>
      <c r="M61" s="322"/>
      <c r="N61" s="322" t="s">
        <v>1803</v>
      </c>
      <c r="O61" s="322"/>
      <c r="P61" s="322"/>
      <c r="Q61" s="322"/>
      <c r="R61" s="322"/>
      <c r="S61" s="332" t="s">
        <v>817</v>
      </c>
      <c r="T61" s="332" t="s">
        <v>817</v>
      </c>
      <c r="U61" s="332" t="s">
        <v>817</v>
      </c>
      <c r="V61" s="322"/>
      <c r="W61" s="322"/>
      <c r="X61" s="322" t="s">
        <v>1340</v>
      </c>
      <c r="Y61" s="322"/>
      <c r="Z61" s="322"/>
      <c r="AA61" s="322" t="s">
        <v>864</v>
      </c>
      <c r="AB61" s="322"/>
      <c r="AC61" s="326" t="s">
        <v>1569</v>
      </c>
      <c r="AD61" s="322"/>
      <c r="AE61" s="322"/>
      <c r="AF61" s="322"/>
      <c r="AG61" s="322"/>
      <c r="AH61" s="322"/>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7">
        <v>54</v>
      </c>
      <c r="B62" s="327"/>
      <c r="C62" s="327" t="s">
        <v>1804</v>
      </c>
      <c r="D62" s="327"/>
      <c r="E62" s="327"/>
      <c r="F62" s="327"/>
      <c r="G62" s="327"/>
      <c r="H62" s="328" t="s">
        <v>1805</v>
      </c>
      <c r="I62" s="328" t="s">
        <v>1806</v>
      </c>
      <c r="J62" s="335"/>
      <c r="K62" s="328" t="s">
        <v>864</v>
      </c>
      <c r="L62" s="328" t="s">
        <v>1807</v>
      </c>
      <c r="M62" s="328"/>
      <c r="N62" s="328" t="s">
        <v>1807</v>
      </c>
      <c r="O62" s="328"/>
      <c r="P62" s="328"/>
      <c r="Q62" s="328"/>
      <c r="R62" s="328"/>
      <c r="S62" s="336" t="s">
        <v>823</v>
      </c>
      <c r="T62" s="336" t="s">
        <v>823</v>
      </c>
      <c r="U62" s="336" t="s">
        <v>823</v>
      </c>
      <c r="V62" s="328"/>
      <c r="W62" s="328" t="s">
        <v>864</v>
      </c>
      <c r="X62" s="328" t="s">
        <v>1808</v>
      </c>
      <c r="Y62" s="328"/>
      <c r="Z62" s="328"/>
      <c r="AA62" s="328" t="s">
        <v>864</v>
      </c>
      <c r="AB62" s="328"/>
      <c r="AC62" s="326" t="s">
        <v>1569</v>
      </c>
      <c r="AD62" s="328"/>
      <c r="AE62" s="328"/>
      <c r="AF62" s="328"/>
      <c r="AG62" s="328">
        <v>1</v>
      </c>
      <c r="AH62" s="328">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31">
        <v>55</v>
      </c>
      <c r="B63" s="331"/>
      <c r="C63" s="331"/>
      <c r="D63" s="331" t="s">
        <v>1809</v>
      </c>
      <c r="E63" s="345"/>
      <c r="F63" s="331"/>
      <c r="G63" s="331"/>
      <c r="H63" s="322" t="s">
        <v>1810</v>
      </c>
      <c r="I63" s="322" t="s">
        <v>1811</v>
      </c>
      <c r="J63" s="322" t="s">
        <v>1734</v>
      </c>
      <c r="K63" s="322" t="s">
        <v>864</v>
      </c>
      <c r="L63" s="322" t="s">
        <v>1771</v>
      </c>
      <c r="M63" s="322"/>
      <c r="N63" s="322" t="s">
        <v>1771</v>
      </c>
      <c r="O63" s="322"/>
      <c r="P63" s="322"/>
      <c r="Q63" s="322"/>
      <c r="R63" s="322"/>
      <c r="S63" s="332" t="s">
        <v>817</v>
      </c>
      <c r="T63" s="334" t="s">
        <v>817</v>
      </c>
      <c r="U63" s="334" t="s">
        <v>817</v>
      </c>
      <c r="V63" s="322"/>
      <c r="W63" s="322"/>
      <c r="X63" s="322" t="s">
        <v>879</v>
      </c>
      <c r="Y63" s="322"/>
      <c r="Z63" s="322" t="s">
        <v>932</v>
      </c>
      <c r="AA63" s="322" t="s">
        <v>864</v>
      </c>
      <c r="AB63" s="322"/>
      <c r="AC63" s="326" t="s">
        <v>1569</v>
      </c>
      <c r="AD63" s="322"/>
      <c r="AE63" s="322"/>
      <c r="AF63" s="322"/>
      <c r="AG63" s="322">
        <v>1</v>
      </c>
      <c r="AH63" s="322">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41">
        <v>56</v>
      </c>
      <c r="B64" s="341"/>
      <c r="C64" s="341"/>
      <c r="D64" s="341" t="s">
        <v>1697</v>
      </c>
      <c r="E64" s="341"/>
      <c r="F64" s="341"/>
      <c r="G64" s="341"/>
      <c r="H64" s="328" t="s">
        <v>1812</v>
      </c>
      <c r="I64" s="328" t="s">
        <v>1813</v>
      </c>
      <c r="J64" s="328" t="s">
        <v>1814</v>
      </c>
      <c r="K64" s="328" t="s">
        <v>864</v>
      </c>
      <c r="L64" s="328" t="s">
        <v>1658</v>
      </c>
      <c r="M64" s="328"/>
      <c r="N64" s="328" t="s">
        <v>1658</v>
      </c>
      <c r="O64" s="328"/>
      <c r="P64" s="328"/>
      <c r="Q64" s="328"/>
      <c r="R64" s="328"/>
      <c r="S64" s="330" t="s">
        <v>820</v>
      </c>
      <c r="T64" s="330" t="s">
        <v>820</v>
      </c>
      <c r="U64" s="330" t="s">
        <v>820</v>
      </c>
      <c r="V64" s="328"/>
      <c r="W64" s="328"/>
      <c r="X64" s="328" t="s">
        <v>863</v>
      </c>
      <c r="Y64" s="328"/>
      <c r="Z64" s="328" t="s">
        <v>1815</v>
      </c>
      <c r="AA64" s="328" t="s">
        <v>864</v>
      </c>
      <c r="AB64" s="328"/>
      <c r="AC64" s="326" t="s">
        <v>1569</v>
      </c>
      <c r="AD64" s="328"/>
      <c r="AE64" s="328"/>
      <c r="AF64" s="328"/>
      <c r="AG64" s="328">
        <v>1</v>
      </c>
      <c r="AH64" s="328"/>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21">
        <v>57</v>
      </c>
      <c r="B65" s="321"/>
      <c r="C65" s="321"/>
      <c r="D65" s="321" t="s">
        <v>1816</v>
      </c>
      <c r="E65" s="321"/>
      <c r="F65" s="321"/>
      <c r="G65" s="321"/>
      <c r="H65" s="322" t="s">
        <v>1810</v>
      </c>
      <c r="I65" s="322" t="s">
        <v>1817</v>
      </c>
      <c r="J65" s="322" t="s">
        <v>1818</v>
      </c>
      <c r="K65" s="322"/>
      <c r="L65" s="322" t="s">
        <v>1819</v>
      </c>
      <c r="M65" s="322"/>
      <c r="N65" s="322" t="s">
        <v>1819</v>
      </c>
      <c r="O65" s="322"/>
      <c r="P65" s="322"/>
      <c r="Q65" s="322"/>
      <c r="R65" s="322"/>
      <c r="S65" s="349" t="s">
        <v>823</v>
      </c>
      <c r="T65" s="349" t="s">
        <v>823</v>
      </c>
      <c r="U65" s="349" t="s">
        <v>823</v>
      </c>
      <c r="V65" s="322"/>
      <c r="W65" s="322"/>
      <c r="X65" s="322" t="s">
        <v>863</v>
      </c>
      <c r="Y65" s="322"/>
      <c r="Z65" s="322" t="s">
        <v>1820</v>
      </c>
      <c r="AA65" s="322" t="s">
        <v>864</v>
      </c>
      <c r="AB65" s="322"/>
      <c r="AC65" s="337" t="s">
        <v>1569</v>
      </c>
      <c r="AD65" s="322"/>
      <c r="AE65" s="322"/>
      <c r="AF65" s="322"/>
      <c r="AG65" s="322">
        <v>1</v>
      </c>
      <c r="AH65" s="322"/>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7">
        <v>58</v>
      </c>
      <c r="B66" s="327"/>
      <c r="C66" s="327"/>
      <c r="D66" s="327" t="s">
        <v>1821</v>
      </c>
      <c r="E66" s="344"/>
      <c r="F66" s="327"/>
      <c r="G66" s="327"/>
      <c r="H66" s="328" t="s">
        <v>1810</v>
      </c>
      <c r="I66" s="328" t="s">
        <v>1822</v>
      </c>
      <c r="J66" s="328" t="s">
        <v>1823</v>
      </c>
      <c r="K66" s="328"/>
      <c r="L66" s="328" t="s">
        <v>1628</v>
      </c>
      <c r="M66" s="328"/>
      <c r="N66" s="328" t="s">
        <v>1628</v>
      </c>
      <c r="O66" s="328"/>
      <c r="P66" s="328"/>
      <c r="Q66" s="328"/>
      <c r="R66" s="328"/>
      <c r="S66" s="338" t="s">
        <v>817</v>
      </c>
      <c r="T66" s="338" t="s">
        <v>817</v>
      </c>
      <c r="U66" s="338" t="s">
        <v>817</v>
      </c>
      <c r="V66" s="328"/>
      <c r="W66" s="328"/>
      <c r="X66" s="328" t="s">
        <v>863</v>
      </c>
      <c r="Y66" s="328"/>
      <c r="Z66" s="328"/>
      <c r="AA66" s="328" t="s">
        <v>864</v>
      </c>
      <c r="AB66" s="328"/>
      <c r="AC66" s="326" t="s">
        <v>1569</v>
      </c>
      <c r="AD66" s="328"/>
      <c r="AE66" s="328"/>
      <c r="AF66" s="328"/>
      <c r="AG66" s="328">
        <v>1</v>
      </c>
      <c r="AH66" s="328">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31">
        <v>59</v>
      </c>
      <c r="B67" s="331"/>
      <c r="C67" s="331"/>
      <c r="D67" s="327" t="s">
        <v>1824</v>
      </c>
      <c r="E67" s="344"/>
      <c r="F67" s="327"/>
      <c r="G67" s="327"/>
      <c r="H67" s="322" t="s">
        <v>1810</v>
      </c>
      <c r="I67" s="322" t="s">
        <v>1825</v>
      </c>
      <c r="J67" s="343"/>
      <c r="K67" s="322"/>
      <c r="L67" s="322" t="s">
        <v>1826</v>
      </c>
      <c r="M67" s="322"/>
      <c r="N67" s="322" t="s">
        <v>1826</v>
      </c>
      <c r="O67" s="322"/>
      <c r="P67" s="322"/>
      <c r="Q67" s="322"/>
      <c r="R67" s="322"/>
      <c r="S67" s="325" t="s">
        <v>820</v>
      </c>
      <c r="T67" s="325" t="s">
        <v>820</v>
      </c>
      <c r="U67" s="325" t="s">
        <v>820</v>
      </c>
      <c r="V67" s="322"/>
      <c r="W67" s="322" t="s">
        <v>864</v>
      </c>
      <c r="X67" s="322" t="s">
        <v>1827</v>
      </c>
      <c r="Y67" s="322"/>
      <c r="Z67" s="322"/>
      <c r="AA67" s="322" t="s">
        <v>864</v>
      </c>
      <c r="AB67" s="322"/>
      <c r="AC67" s="326" t="s">
        <v>1569</v>
      </c>
      <c r="AD67" s="322" t="s">
        <v>864</v>
      </c>
      <c r="AE67" s="322"/>
      <c r="AF67" s="322"/>
      <c r="AG67" s="322">
        <v>1</v>
      </c>
      <c r="AH67" s="322">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7">
        <v>60</v>
      </c>
      <c r="B68" s="327"/>
      <c r="C68" s="327"/>
      <c r="D68" s="327"/>
      <c r="E68" s="327" t="s">
        <v>1828</v>
      </c>
      <c r="F68" s="327"/>
      <c r="G68" s="327"/>
      <c r="H68" s="328" t="s">
        <v>1829</v>
      </c>
      <c r="I68" s="328" t="s">
        <v>1830</v>
      </c>
      <c r="J68" s="328" t="s">
        <v>1032</v>
      </c>
      <c r="K68" s="328" t="s">
        <v>864</v>
      </c>
      <c r="L68" s="328" t="s">
        <v>1831</v>
      </c>
      <c r="M68" s="328"/>
      <c r="N68" s="328" t="s">
        <v>1831</v>
      </c>
      <c r="O68" s="328"/>
      <c r="P68" s="328"/>
      <c r="Q68" s="328"/>
      <c r="R68" s="328"/>
      <c r="S68" s="330" t="s">
        <v>820</v>
      </c>
      <c r="T68" s="340" t="s">
        <v>820</v>
      </c>
      <c r="U68" s="340" t="s">
        <v>820</v>
      </c>
      <c r="V68" s="328"/>
      <c r="W68" s="328"/>
      <c r="X68" s="328" t="s">
        <v>863</v>
      </c>
      <c r="Y68" s="328"/>
      <c r="Z68" s="328"/>
      <c r="AA68" s="328" t="s">
        <v>864</v>
      </c>
      <c r="AB68" s="328"/>
      <c r="AC68" s="326" t="s">
        <v>1569</v>
      </c>
      <c r="AD68" s="328" t="s">
        <v>864</v>
      </c>
      <c r="AE68" s="328"/>
      <c r="AF68" s="328"/>
      <c r="AG68" s="328">
        <v>1</v>
      </c>
      <c r="AH68" s="328">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7">
        <v>61</v>
      </c>
      <c r="B69" s="347"/>
      <c r="C69" s="347"/>
      <c r="D69" s="347"/>
      <c r="E69" s="347" t="s">
        <v>1832</v>
      </c>
      <c r="F69" s="347"/>
      <c r="G69" s="347"/>
      <c r="H69" s="322" t="s">
        <v>1833</v>
      </c>
      <c r="I69" s="322" t="s">
        <v>1834</v>
      </c>
      <c r="J69" s="322" t="s">
        <v>1040</v>
      </c>
      <c r="K69" s="322"/>
      <c r="L69" s="322" t="s">
        <v>1646</v>
      </c>
      <c r="M69" s="322"/>
      <c r="N69" s="322" t="s">
        <v>1646</v>
      </c>
      <c r="O69" s="322"/>
      <c r="P69" s="322"/>
      <c r="Q69" s="322"/>
      <c r="R69" s="322"/>
      <c r="S69" s="332" t="s">
        <v>817</v>
      </c>
      <c r="T69" s="332" t="s">
        <v>817</v>
      </c>
      <c r="U69" s="332" t="s">
        <v>817</v>
      </c>
      <c r="V69" s="322"/>
      <c r="W69" s="322"/>
      <c r="X69" s="322" t="s">
        <v>863</v>
      </c>
      <c r="Y69" s="322"/>
      <c r="Z69" s="322"/>
      <c r="AA69" s="322" t="s">
        <v>864</v>
      </c>
      <c r="AB69" s="322"/>
      <c r="AC69" s="326" t="s">
        <v>1569</v>
      </c>
      <c r="AD69" s="322" t="s">
        <v>864</v>
      </c>
      <c r="AE69" s="322"/>
      <c r="AF69" s="322"/>
      <c r="AG69" s="322"/>
      <c r="AH69" s="322"/>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7">
        <v>62</v>
      </c>
      <c r="B70" s="327"/>
      <c r="C70" s="327"/>
      <c r="D70" s="327"/>
      <c r="E70" s="327" t="s">
        <v>1064</v>
      </c>
      <c r="F70" s="327"/>
      <c r="G70" s="327"/>
      <c r="H70" s="328" t="s">
        <v>1835</v>
      </c>
      <c r="I70" s="328" t="s">
        <v>1836</v>
      </c>
      <c r="J70" s="328" t="s">
        <v>1837</v>
      </c>
      <c r="K70" s="328" t="s">
        <v>864</v>
      </c>
      <c r="L70" s="328" t="s">
        <v>1658</v>
      </c>
      <c r="M70" s="328"/>
      <c r="N70" s="328" t="s">
        <v>1658</v>
      </c>
      <c r="O70" s="328"/>
      <c r="P70" s="328"/>
      <c r="Q70" s="328"/>
      <c r="R70" s="328"/>
      <c r="S70" s="338" t="s">
        <v>817</v>
      </c>
      <c r="T70" s="338" t="s">
        <v>817</v>
      </c>
      <c r="U70" s="338" t="s">
        <v>817</v>
      </c>
      <c r="V70" s="328"/>
      <c r="W70" s="328"/>
      <c r="X70" s="328" t="s">
        <v>863</v>
      </c>
      <c r="Y70" s="328"/>
      <c r="Z70" s="328"/>
      <c r="AA70" s="328" t="s">
        <v>864</v>
      </c>
      <c r="AB70" s="328"/>
      <c r="AC70" s="337" t="s">
        <v>1569</v>
      </c>
      <c r="AD70" s="328" t="s">
        <v>864</v>
      </c>
      <c r="AE70" s="328"/>
      <c r="AF70" s="328"/>
      <c r="AG70" s="328">
        <v>1</v>
      </c>
      <c r="AH70" s="328">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31">
        <v>63</v>
      </c>
      <c r="B71" s="331"/>
      <c r="C71" s="331"/>
      <c r="D71" s="331"/>
      <c r="E71" s="331" t="s">
        <v>1838</v>
      </c>
      <c r="F71" s="345"/>
      <c r="G71" s="331"/>
      <c r="H71" s="322" t="s">
        <v>1602</v>
      </c>
      <c r="I71" s="322" t="s">
        <v>1839</v>
      </c>
      <c r="J71" s="322" t="s">
        <v>1840</v>
      </c>
      <c r="K71" s="322"/>
      <c r="L71" s="322" t="s">
        <v>1841</v>
      </c>
      <c r="M71" s="322"/>
      <c r="N71" s="322" t="s">
        <v>1841</v>
      </c>
      <c r="O71" s="322"/>
      <c r="P71" s="322"/>
      <c r="Q71" s="322"/>
      <c r="R71" s="322"/>
      <c r="S71" s="332" t="s">
        <v>817</v>
      </c>
      <c r="T71" s="332" t="s">
        <v>817</v>
      </c>
      <c r="U71" s="332" t="s">
        <v>817</v>
      </c>
      <c r="V71" s="322"/>
      <c r="W71" s="322"/>
      <c r="X71" s="322" t="s">
        <v>863</v>
      </c>
      <c r="Y71" s="322"/>
      <c r="Z71" s="322"/>
      <c r="AA71" s="322" t="s">
        <v>864</v>
      </c>
      <c r="AB71" s="322"/>
      <c r="AC71" s="326" t="s">
        <v>1569</v>
      </c>
      <c r="AD71" s="322" t="s">
        <v>864</v>
      </c>
      <c r="AE71" s="322"/>
      <c r="AF71" s="322"/>
      <c r="AG71" s="322">
        <v>1</v>
      </c>
      <c r="AH71" s="322">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7">
        <v>64</v>
      </c>
      <c r="B72" s="327"/>
      <c r="C72" s="327"/>
      <c r="D72" s="327"/>
      <c r="E72" s="327" t="s">
        <v>1157</v>
      </c>
      <c r="F72" s="327"/>
      <c r="G72" s="327"/>
      <c r="H72" s="328" t="s">
        <v>1602</v>
      </c>
      <c r="I72" s="328" t="s">
        <v>1842</v>
      </c>
      <c r="J72" s="328" t="s">
        <v>1159</v>
      </c>
      <c r="K72" s="328"/>
      <c r="L72" s="328" t="s">
        <v>1843</v>
      </c>
      <c r="M72" s="328"/>
      <c r="N72" s="328" t="s">
        <v>1843</v>
      </c>
      <c r="O72" s="328"/>
      <c r="P72" s="328"/>
      <c r="Q72" s="328"/>
      <c r="R72" s="328"/>
      <c r="S72" s="338" t="s">
        <v>817</v>
      </c>
      <c r="T72" s="338" t="s">
        <v>817</v>
      </c>
      <c r="U72" s="338" t="s">
        <v>817</v>
      </c>
      <c r="V72" s="328"/>
      <c r="W72" s="328"/>
      <c r="X72" s="328" t="s">
        <v>863</v>
      </c>
      <c r="Y72" s="328"/>
      <c r="Z72" s="328"/>
      <c r="AA72" s="328" t="s">
        <v>864</v>
      </c>
      <c r="AB72" s="328"/>
      <c r="AC72" s="326" t="s">
        <v>1569</v>
      </c>
      <c r="AD72" s="328" t="s">
        <v>864</v>
      </c>
      <c r="AE72" s="328"/>
      <c r="AF72" s="328"/>
      <c r="AG72" s="328">
        <v>1</v>
      </c>
      <c r="AH72" s="328">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31">
        <v>65</v>
      </c>
      <c r="B73" s="331"/>
      <c r="C73" s="331"/>
      <c r="D73" s="331"/>
      <c r="E73" s="331" t="s">
        <v>1129</v>
      </c>
      <c r="F73" s="331"/>
      <c r="G73" s="331"/>
      <c r="H73" s="322" t="s">
        <v>771</v>
      </c>
      <c r="I73" s="322"/>
      <c r="J73" s="343"/>
      <c r="K73" s="322"/>
      <c r="L73" s="322" t="s">
        <v>1844</v>
      </c>
      <c r="M73" s="322"/>
      <c r="N73" s="322" t="s">
        <v>1844</v>
      </c>
      <c r="O73" s="322"/>
      <c r="P73" s="322"/>
      <c r="Q73" s="322"/>
      <c r="R73" s="322"/>
      <c r="S73" s="349" t="s">
        <v>823</v>
      </c>
      <c r="T73" s="354" t="s">
        <v>1845</v>
      </c>
      <c r="U73" s="354" t="s">
        <v>1845</v>
      </c>
      <c r="V73" s="322"/>
      <c r="W73" s="322" t="s">
        <v>864</v>
      </c>
      <c r="X73" s="322" t="s">
        <v>1131</v>
      </c>
      <c r="Y73" s="322"/>
      <c r="Z73" s="322"/>
      <c r="AA73" s="322" t="s">
        <v>864</v>
      </c>
      <c r="AB73" s="322"/>
      <c r="AC73" s="326" t="s">
        <v>1569</v>
      </c>
      <c r="AD73" s="322" t="s">
        <v>864</v>
      </c>
      <c r="AE73" s="322"/>
      <c r="AF73" s="322"/>
      <c r="AG73" s="322">
        <v>1</v>
      </c>
      <c r="AH73" s="322">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7">
        <v>66</v>
      </c>
      <c r="B74" s="327"/>
      <c r="C74" s="327"/>
      <c r="D74" s="327"/>
      <c r="E74" s="327"/>
      <c r="F74" s="327" t="s">
        <v>1846</v>
      </c>
      <c r="G74" s="327"/>
      <c r="H74" s="328" t="s">
        <v>1847</v>
      </c>
      <c r="I74" s="328" t="s">
        <v>1848</v>
      </c>
      <c r="J74" s="328" t="s">
        <v>1849</v>
      </c>
      <c r="K74" s="328" t="s">
        <v>864</v>
      </c>
      <c r="L74" s="328" t="s">
        <v>1850</v>
      </c>
      <c r="M74" s="328"/>
      <c r="N74" s="328" t="s">
        <v>1850</v>
      </c>
      <c r="O74" s="328"/>
      <c r="P74" s="328"/>
      <c r="Q74" s="328"/>
      <c r="R74" s="328"/>
      <c r="S74" s="330" t="s">
        <v>820</v>
      </c>
      <c r="T74" s="330" t="s">
        <v>820</v>
      </c>
      <c r="U74" s="330" t="s">
        <v>820</v>
      </c>
      <c r="V74" s="328"/>
      <c r="W74" s="328"/>
      <c r="X74" s="328" t="s">
        <v>1054</v>
      </c>
      <c r="Y74" s="328"/>
      <c r="Z74" s="328"/>
      <c r="AA74" s="328" t="s">
        <v>864</v>
      </c>
      <c r="AB74" s="328"/>
      <c r="AC74" s="326" t="s">
        <v>1569</v>
      </c>
      <c r="AD74" s="328" t="s">
        <v>864</v>
      </c>
      <c r="AE74" s="328"/>
      <c r="AF74" s="328"/>
      <c r="AG74" s="328">
        <v>1</v>
      </c>
      <c r="AH74" s="328">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31">
        <v>67</v>
      </c>
      <c r="B75" s="331"/>
      <c r="C75" s="331"/>
      <c r="D75" s="331"/>
      <c r="E75" s="331"/>
      <c r="F75" s="331" t="s">
        <v>1137</v>
      </c>
      <c r="G75" s="331"/>
      <c r="H75" s="322" t="s">
        <v>1851</v>
      </c>
      <c r="I75" s="322" t="s">
        <v>1852</v>
      </c>
      <c r="J75" s="323" t="s">
        <v>1853</v>
      </c>
      <c r="K75" s="322" t="s">
        <v>864</v>
      </c>
      <c r="L75" s="322" t="s">
        <v>1854</v>
      </c>
      <c r="M75" s="322"/>
      <c r="N75" s="322" t="s">
        <v>1854</v>
      </c>
      <c r="O75" s="322"/>
      <c r="P75" s="322"/>
      <c r="Q75" s="322"/>
      <c r="R75" s="322"/>
      <c r="S75" s="325" t="s">
        <v>820</v>
      </c>
      <c r="T75" s="325" t="s">
        <v>820</v>
      </c>
      <c r="U75" s="325" t="s">
        <v>820</v>
      </c>
      <c r="V75" s="322"/>
      <c r="W75" s="322"/>
      <c r="X75" s="322" t="s">
        <v>1054</v>
      </c>
      <c r="Y75" s="322"/>
      <c r="Z75" s="322"/>
      <c r="AA75" s="322" t="s">
        <v>864</v>
      </c>
      <c r="AB75" s="322"/>
      <c r="AC75" s="337" t="s">
        <v>1569</v>
      </c>
      <c r="AD75" s="322" t="s">
        <v>864</v>
      </c>
      <c r="AE75" s="322"/>
      <c r="AF75" s="322"/>
      <c r="AG75" s="322">
        <v>1</v>
      </c>
      <c r="AH75" s="322">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7">
        <v>68</v>
      </c>
      <c r="B76" s="327"/>
      <c r="C76" s="327"/>
      <c r="D76" s="327"/>
      <c r="E76" s="327"/>
      <c r="F76" s="327" t="s">
        <v>1855</v>
      </c>
      <c r="G76" s="327"/>
      <c r="H76" s="328" t="s">
        <v>1856</v>
      </c>
      <c r="I76" s="328" t="s">
        <v>1857</v>
      </c>
      <c r="J76" s="328">
        <v>1</v>
      </c>
      <c r="K76" s="328" t="s">
        <v>864</v>
      </c>
      <c r="L76" s="328" t="s">
        <v>1858</v>
      </c>
      <c r="M76" s="328"/>
      <c r="N76" s="328" t="s">
        <v>1858</v>
      </c>
      <c r="O76" s="328"/>
      <c r="P76" s="328"/>
      <c r="Q76" s="328"/>
      <c r="R76" s="328"/>
      <c r="S76" s="338" t="s">
        <v>817</v>
      </c>
      <c r="T76" s="338" t="s">
        <v>817</v>
      </c>
      <c r="U76" s="338" t="s">
        <v>817</v>
      </c>
      <c r="V76" s="328"/>
      <c r="W76" s="328"/>
      <c r="X76" s="328" t="s">
        <v>1054</v>
      </c>
      <c r="Y76" s="328"/>
      <c r="Z76" s="328"/>
      <c r="AA76" s="328" t="s">
        <v>864</v>
      </c>
      <c r="AB76" s="328"/>
      <c r="AC76" s="326" t="s">
        <v>1569</v>
      </c>
      <c r="AD76" s="328" t="s">
        <v>864</v>
      </c>
      <c r="AE76" s="328"/>
      <c r="AF76" s="328"/>
      <c r="AG76" s="328">
        <v>1</v>
      </c>
      <c r="AH76" s="328">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31">
        <v>69</v>
      </c>
      <c r="B77" s="331"/>
      <c r="C77" s="331"/>
      <c r="D77" s="331"/>
      <c r="E77" s="331" t="s">
        <v>1859</v>
      </c>
      <c r="F77" s="331"/>
      <c r="G77" s="331"/>
      <c r="H77" s="322" t="s">
        <v>1860</v>
      </c>
      <c r="I77" s="322" t="s">
        <v>1861</v>
      </c>
      <c r="J77" s="322" t="s">
        <v>1862</v>
      </c>
      <c r="K77" s="322" t="s">
        <v>864</v>
      </c>
      <c r="L77" s="322" t="s">
        <v>1154</v>
      </c>
      <c r="M77" s="322"/>
      <c r="N77" s="322" t="s">
        <v>1154</v>
      </c>
      <c r="O77" s="322"/>
      <c r="P77" s="322"/>
      <c r="Q77" s="322"/>
      <c r="R77" s="322"/>
      <c r="S77" s="349" t="s">
        <v>823</v>
      </c>
      <c r="T77" s="349" t="s">
        <v>823</v>
      </c>
      <c r="U77" s="349" t="s">
        <v>823</v>
      </c>
      <c r="V77" s="322"/>
      <c r="W77" s="322"/>
      <c r="X77" s="322" t="s">
        <v>863</v>
      </c>
      <c r="Y77" s="322"/>
      <c r="Z77" s="322"/>
      <c r="AA77" s="322" t="s">
        <v>864</v>
      </c>
      <c r="AB77" s="322"/>
      <c r="AC77" s="326" t="s">
        <v>1569</v>
      </c>
      <c r="AD77" s="322" t="s">
        <v>864</v>
      </c>
      <c r="AE77" s="322"/>
      <c r="AF77" s="322"/>
      <c r="AG77" s="322">
        <v>1</v>
      </c>
      <c r="AH77" s="322">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7">
        <v>70</v>
      </c>
      <c r="B78" s="327"/>
      <c r="C78" s="327" t="s">
        <v>1863</v>
      </c>
      <c r="D78" s="327"/>
      <c r="E78" s="327"/>
      <c r="F78" s="327"/>
      <c r="G78" s="327"/>
      <c r="H78" s="328" t="s">
        <v>1602</v>
      </c>
      <c r="I78" s="328" t="s">
        <v>1864</v>
      </c>
      <c r="J78" s="328" t="s">
        <v>1865</v>
      </c>
      <c r="K78" s="328"/>
      <c r="L78" s="328" t="s">
        <v>1866</v>
      </c>
      <c r="M78" s="328"/>
      <c r="N78" s="328" t="s">
        <v>1866</v>
      </c>
      <c r="O78" s="328"/>
      <c r="P78" s="328"/>
      <c r="Q78" s="328"/>
      <c r="R78" s="328"/>
      <c r="S78" s="338" t="s">
        <v>817</v>
      </c>
      <c r="T78" s="339" t="s">
        <v>817</v>
      </c>
      <c r="U78" s="339" t="s">
        <v>817</v>
      </c>
      <c r="V78" s="328"/>
      <c r="W78" s="328"/>
      <c r="X78" s="328" t="s">
        <v>863</v>
      </c>
      <c r="Y78" s="328"/>
      <c r="Z78" s="328" t="s">
        <v>1867</v>
      </c>
      <c r="AA78" s="328" t="s">
        <v>864</v>
      </c>
      <c r="AB78" s="328"/>
      <c r="AC78" s="326" t="s">
        <v>1569</v>
      </c>
      <c r="AD78" s="328"/>
      <c r="AE78" s="328"/>
      <c r="AF78" s="328"/>
      <c r="AG78" s="328">
        <v>1</v>
      </c>
      <c r="AH78" s="328">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31">
        <v>71</v>
      </c>
      <c r="B79" s="331"/>
      <c r="C79" s="331" t="s">
        <v>1624</v>
      </c>
      <c r="D79" s="331"/>
      <c r="E79" s="331"/>
      <c r="F79" s="331"/>
      <c r="G79" s="331"/>
      <c r="H79" s="322" t="s">
        <v>1602</v>
      </c>
      <c r="I79" s="322" t="s">
        <v>1868</v>
      </c>
      <c r="J79" s="322" t="s">
        <v>1869</v>
      </c>
      <c r="K79" s="322" t="s">
        <v>864</v>
      </c>
      <c r="L79" s="322" t="s">
        <v>1628</v>
      </c>
      <c r="M79" s="322"/>
      <c r="N79" s="322" t="s">
        <v>1628</v>
      </c>
      <c r="O79" s="322"/>
      <c r="P79" s="322"/>
      <c r="Q79" s="322"/>
      <c r="R79" s="322"/>
      <c r="S79" s="332" t="s">
        <v>817</v>
      </c>
      <c r="T79" s="332" t="s">
        <v>817</v>
      </c>
      <c r="U79" s="332" t="s">
        <v>817</v>
      </c>
      <c r="V79" s="322"/>
      <c r="W79" s="322"/>
      <c r="X79" s="322" t="s">
        <v>863</v>
      </c>
      <c r="Y79" s="322"/>
      <c r="Z79" s="322"/>
      <c r="AA79" s="322" t="s">
        <v>864</v>
      </c>
      <c r="AB79" s="322"/>
      <c r="AC79" s="326" t="s">
        <v>1569</v>
      </c>
      <c r="AD79" s="322"/>
      <c r="AE79" s="322"/>
      <c r="AF79" s="322"/>
      <c r="AG79" s="322">
        <v>1</v>
      </c>
      <c r="AH79" s="322">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7">
        <v>72</v>
      </c>
      <c r="B80" s="327" t="s">
        <v>1870</v>
      </c>
      <c r="C80" s="327"/>
      <c r="D80" s="327"/>
      <c r="E80" s="327"/>
      <c r="F80" s="327"/>
      <c r="G80" s="327"/>
      <c r="H80" s="328" t="s">
        <v>1871</v>
      </c>
      <c r="I80" s="328" t="s">
        <v>1872</v>
      </c>
      <c r="J80" s="335"/>
      <c r="K80" s="328"/>
      <c r="L80" s="328" t="s">
        <v>1873</v>
      </c>
      <c r="M80" s="328"/>
      <c r="N80" s="328" t="s">
        <v>1873</v>
      </c>
      <c r="O80" s="328"/>
      <c r="P80" s="328"/>
      <c r="Q80" s="328"/>
      <c r="R80" s="328"/>
      <c r="S80" s="336" t="s">
        <v>823</v>
      </c>
      <c r="T80" s="336" t="s">
        <v>823</v>
      </c>
      <c r="U80" s="336" t="s">
        <v>823</v>
      </c>
      <c r="V80" s="328"/>
      <c r="W80" s="328" t="s">
        <v>864</v>
      </c>
      <c r="X80" s="328" t="s">
        <v>1874</v>
      </c>
      <c r="Y80" s="328"/>
      <c r="Z80" s="328"/>
      <c r="AA80" s="328" t="s">
        <v>864</v>
      </c>
      <c r="AB80" s="328"/>
      <c r="AC80" s="337" t="s">
        <v>1569</v>
      </c>
      <c r="AD80" s="328"/>
      <c r="AE80" s="328"/>
      <c r="AF80" s="328"/>
      <c r="AG80" s="328">
        <v>1</v>
      </c>
      <c r="AH80" s="328">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31">
        <v>73</v>
      </c>
      <c r="B81" s="331"/>
      <c r="C81" s="331" t="s">
        <v>1064</v>
      </c>
      <c r="D81" s="331"/>
      <c r="E81" s="331"/>
      <c r="F81" s="331"/>
      <c r="G81" s="331"/>
      <c r="H81" s="322" t="s">
        <v>1875</v>
      </c>
      <c r="I81" s="322" t="s">
        <v>1876</v>
      </c>
      <c r="J81" s="322" t="s">
        <v>1877</v>
      </c>
      <c r="K81" s="322" t="s">
        <v>864</v>
      </c>
      <c r="L81" s="322" t="s">
        <v>1658</v>
      </c>
      <c r="M81" s="322"/>
      <c r="N81" s="322" t="s">
        <v>1658</v>
      </c>
      <c r="O81" s="322"/>
      <c r="P81" s="322"/>
      <c r="Q81" s="322"/>
      <c r="R81" s="322"/>
      <c r="S81" s="325" t="s">
        <v>820</v>
      </c>
      <c r="T81" s="325" t="s">
        <v>820</v>
      </c>
      <c r="U81" s="325" t="s">
        <v>820</v>
      </c>
      <c r="V81" s="322"/>
      <c r="W81" s="322"/>
      <c r="X81" s="322" t="s">
        <v>863</v>
      </c>
      <c r="Y81" s="322"/>
      <c r="Z81" s="322" t="s">
        <v>1878</v>
      </c>
      <c r="AA81" s="322" t="s">
        <v>864</v>
      </c>
      <c r="AB81" s="322"/>
      <c r="AC81" s="326" t="s">
        <v>1569</v>
      </c>
      <c r="AD81" s="322"/>
      <c r="AE81" s="322"/>
      <c r="AF81" s="322"/>
      <c r="AG81" s="322">
        <v>1</v>
      </c>
      <c r="AH81" s="322">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7">
        <v>74</v>
      </c>
      <c r="B82" s="327"/>
      <c r="C82" s="327" t="s">
        <v>1624</v>
      </c>
      <c r="D82" s="327"/>
      <c r="E82" s="327"/>
      <c r="F82" s="327"/>
      <c r="G82" s="327"/>
      <c r="H82" s="328" t="s">
        <v>1879</v>
      </c>
      <c r="I82" s="328" t="s">
        <v>1880</v>
      </c>
      <c r="J82" s="328" t="s">
        <v>1881</v>
      </c>
      <c r="K82" s="328" t="s">
        <v>864</v>
      </c>
      <c r="L82" s="328" t="s">
        <v>1628</v>
      </c>
      <c r="M82" s="328"/>
      <c r="N82" s="328" t="s">
        <v>1628</v>
      </c>
      <c r="O82" s="328"/>
      <c r="P82" s="328"/>
      <c r="Q82" s="328"/>
      <c r="R82" s="328"/>
      <c r="S82" s="338" t="s">
        <v>817</v>
      </c>
      <c r="T82" s="338" t="s">
        <v>817</v>
      </c>
      <c r="U82" s="338" t="s">
        <v>817</v>
      </c>
      <c r="V82" s="328"/>
      <c r="W82" s="328"/>
      <c r="X82" s="328" t="s">
        <v>863</v>
      </c>
      <c r="Y82" s="328"/>
      <c r="Z82" s="328"/>
      <c r="AA82" s="328" t="s">
        <v>864</v>
      </c>
      <c r="AB82" s="328"/>
      <c r="AC82" s="326" t="s">
        <v>1569</v>
      </c>
      <c r="AD82" s="328"/>
      <c r="AE82" s="328"/>
      <c r="AF82" s="328"/>
      <c r="AG82" s="328">
        <v>1</v>
      </c>
      <c r="AH82" s="328">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31">
        <v>75</v>
      </c>
      <c r="B83" s="331"/>
      <c r="C83" s="331" t="s">
        <v>1882</v>
      </c>
      <c r="D83" s="331"/>
      <c r="E83" s="331"/>
      <c r="F83" s="331"/>
      <c r="G83" s="331"/>
      <c r="H83" s="322" t="s">
        <v>1883</v>
      </c>
      <c r="I83" s="322" t="s">
        <v>1884</v>
      </c>
      <c r="J83" s="322" t="s">
        <v>1885</v>
      </c>
      <c r="K83" s="322" t="s">
        <v>864</v>
      </c>
      <c r="L83" s="322" t="s">
        <v>831</v>
      </c>
      <c r="M83" s="322"/>
      <c r="N83" s="322" t="s">
        <v>831</v>
      </c>
      <c r="O83" s="322"/>
      <c r="P83" s="322"/>
      <c r="Q83" s="322"/>
      <c r="R83" s="322"/>
      <c r="S83" s="332" t="s">
        <v>817</v>
      </c>
      <c r="T83" s="333" t="s">
        <v>820</v>
      </c>
      <c r="U83" s="334" t="s">
        <v>817</v>
      </c>
      <c r="V83" s="322" t="s">
        <v>864</v>
      </c>
      <c r="W83" s="322"/>
      <c r="X83" s="322" t="s">
        <v>863</v>
      </c>
      <c r="Y83" s="322"/>
      <c r="Z83" s="322"/>
      <c r="AA83" s="322" t="s">
        <v>864</v>
      </c>
      <c r="AB83" s="322"/>
      <c r="AC83" s="326" t="s">
        <v>1569</v>
      </c>
      <c r="AD83" s="322"/>
      <c r="AE83" s="322"/>
      <c r="AF83" s="322"/>
      <c r="AG83" s="322">
        <v>1</v>
      </c>
      <c r="AH83" s="322">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7">
        <v>76</v>
      </c>
      <c r="B84" s="327"/>
      <c r="C84" s="327" t="s">
        <v>1886</v>
      </c>
      <c r="D84" s="344"/>
      <c r="E84" s="327"/>
      <c r="F84" s="327"/>
      <c r="G84" s="327"/>
      <c r="H84" s="328" t="s">
        <v>1887</v>
      </c>
      <c r="I84" s="328" t="s">
        <v>1888</v>
      </c>
      <c r="J84" s="322" t="s">
        <v>1636</v>
      </c>
      <c r="K84" s="328" t="s">
        <v>864</v>
      </c>
      <c r="L84" s="328" t="s">
        <v>1637</v>
      </c>
      <c r="M84" s="328"/>
      <c r="N84" s="328" t="s">
        <v>1637</v>
      </c>
      <c r="O84" s="328"/>
      <c r="P84" s="328"/>
      <c r="Q84" s="328"/>
      <c r="R84" s="328"/>
      <c r="S84" s="338" t="s">
        <v>817</v>
      </c>
      <c r="T84" s="338" t="s">
        <v>817</v>
      </c>
      <c r="U84" s="338" t="s">
        <v>817</v>
      </c>
      <c r="V84" s="328"/>
      <c r="W84" s="328"/>
      <c r="X84" s="328" t="s">
        <v>863</v>
      </c>
      <c r="Y84" s="328"/>
      <c r="Z84" s="328"/>
      <c r="AA84" s="328" t="s">
        <v>864</v>
      </c>
      <c r="AB84" s="328"/>
      <c r="AC84" s="326" t="s">
        <v>1569</v>
      </c>
      <c r="AD84" s="328"/>
      <c r="AE84" s="328"/>
      <c r="AF84" s="328"/>
      <c r="AG84" s="328">
        <v>1</v>
      </c>
      <c r="AH84" s="328">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31">
        <v>77</v>
      </c>
      <c r="B85" s="331"/>
      <c r="C85" s="331" t="s">
        <v>1889</v>
      </c>
      <c r="D85" s="331"/>
      <c r="E85" s="331"/>
      <c r="F85" s="331"/>
      <c r="G85" s="331"/>
      <c r="H85" s="322" t="s">
        <v>1890</v>
      </c>
      <c r="I85" s="322" t="s">
        <v>1891</v>
      </c>
      <c r="J85" s="322" t="s">
        <v>1892</v>
      </c>
      <c r="K85" s="322" t="s">
        <v>864</v>
      </c>
      <c r="L85" s="322" t="s">
        <v>1646</v>
      </c>
      <c r="M85" s="322"/>
      <c r="N85" s="322" t="s">
        <v>1646</v>
      </c>
      <c r="O85" s="322"/>
      <c r="P85" s="322"/>
      <c r="Q85" s="322"/>
      <c r="R85" s="322"/>
      <c r="S85" s="332" t="s">
        <v>817</v>
      </c>
      <c r="T85" s="333" t="s">
        <v>820</v>
      </c>
      <c r="U85" s="334" t="s">
        <v>817</v>
      </c>
      <c r="V85" s="322" t="s">
        <v>864</v>
      </c>
      <c r="W85" s="322"/>
      <c r="X85" s="322" t="s">
        <v>863</v>
      </c>
      <c r="Y85" s="322"/>
      <c r="Z85" s="322"/>
      <c r="AA85" s="322" t="s">
        <v>864</v>
      </c>
      <c r="AB85" s="322"/>
      <c r="AC85" s="337" t="s">
        <v>1569</v>
      </c>
      <c r="AD85" s="322"/>
      <c r="AE85" s="322"/>
      <c r="AF85" s="322"/>
      <c r="AG85" s="322">
        <v>1</v>
      </c>
      <c r="AH85" s="322">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7">
        <v>78</v>
      </c>
      <c r="B86" s="327"/>
      <c r="C86" s="327" t="s">
        <v>1893</v>
      </c>
      <c r="D86" s="327"/>
      <c r="E86" s="327"/>
      <c r="F86" s="327"/>
      <c r="G86" s="327"/>
      <c r="H86" s="328" t="s">
        <v>1894</v>
      </c>
      <c r="I86" s="328" t="s">
        <v>1895</v>
      </c>
      <c r="J86" s="328" t="s">
        <v>1739</v>
      </c>
      <c r="K86" s="328" t="s">
        <v>864</v>
      </c>
      <c r="L86" s="328" t="s">
        <v>1740</v>
      </c>
      <c r="M86" s="328"/>
      <c r="N86" s="328" t="s">
        <v>1740</v>
      </c>
      <c r="O86" s="328"/>
      <c r="P86" s="328"/>
      <c r="Q86" s="328"/>
      <c r="R86" s="328"/>
      <c r="S86" s="338" t="s">
        <v>817</v>
      </c>
      <c r="T86" s="338" t="s">
        <v>817</v>
      </c>
      <c r="U86" s="338" t="s">
        <v>817</v>
      </c>
      <c r="V86" s="328"/>
      <c r="W86" s="328"/>
      <c r="X86" s="328" t="s">
        <v>863</v>
      </c>
      <c r="Y86" s="328"/>
      <c r="Z86" s="328" t="s">
        <v>1896</v>
      </c>
      <c r="AA86" s="328" t="s">
        <v>864</v>
      </c>
      <c r="AB86" s="328"/>
      <c r="AC86" s="326" t="s">
        <v>1569</v>
      </c>
      <c r="AD86" s="328"/>
      <c r="AE86" s="328"/>
      <c r="AF86" s="328"/>
      <c r="AG86" s="328">
        <v>1</v>
      </c>
      <c r="AH86" s="328">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31">
        <v>79</v>
      </c>
      <c r="B87" s="331"/>
      <c r="C87" s="331" t="s">
        <v>1897</v>
      </c>
      <c r="D87" s="331"/>
      <c r="E87" s="331"/>
      <c r="F87" s="331"/>
      <c r="G87" s="331"/>
      <c r="H87" s="323" t="s">
        <v>1898</v>
      </c>
      <c r="I87" s="322" t="s">
        <v>1899</v>
      </c>
      <c r="J87" s="322" t="s">
        <v>1900</v>
      </c>
      <c r="K87" s="322" t="s">
        <v>864</v>
      </c>
      <c r="L87" s="322" t="s">
        <v>1901</v>
      </c>
      <c r="M87" s="322"/>
      <c r="N87" s="322" t="s">
        <v>1901</v>
      </c>
      <c r="O87" s="322"/>
      <c r="P87" s="322"/>
      <c r="Q87" s="322"/>
      <c r="R87" s="322"/>
      <c r="S87" s="332" t="s">
        <v>817</v>
      </c>
      <c r="T87" s="333" t="s">
        <v>820</v>
      </c>
      <c r="U87" s="334" t="s">
        <v>817</v>
      </c>
      <c r="V87" s="322" t="s">
        <v>864</v>
      </c>
      <c r="W87" s="322"/>
      <c r="X87" s="322" t="s">
        <v>879</v>
      </c>
      <c r="Y87" s="322"/>
      <c r="Z87" s="322"/>
      <c r="AA87" s="322" t="s">
        <v>864</v>
      </c>
      <c r="AB87" s="322"/>
      <c r="AC87" s="326" t="s">
        <v>1569</v>
      </c>
      <c r="AD87" s="322"/>
      <c r="AE87" s="322"/>
      <c r="AF87" s="322"/>
      <c r="AG87" s="322">
        <v>1</v>
      </c>
      <c r="AH87" s="322">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7">
        <v>80</v>
      </c>
      <c r="B88" s="327"/>
      <c r="C88" s="327" t="s">
        <v>1902</v>
      </c>
      <c r="D88" s="327"/>
      <c r="E88" s="327"/>
      <c r="F88" s="327"/>
      <c r="G88" s="327"/>
      <c r="H88" s="328" t="s">
        <v>1903</v>
      </c>
      <c r="I88" s="328" t="s">
        <v>1904</v>
      </c>
      <c r="J88" s="328" t="s">
        <v>1905</v>
      </c>
      <c r="K88" s="328" t="s">
        <v>864</v>
      </c>
      <c r="L88" s="328" t="s">
        <v>1906</v>
      </c>
      <c r="M88" s="328"/>
      <c r="N88" s="328" t="s">
        <v>1906</v>
      </c>
      <c r="O88" s="328"/>
      <c r="P88" s="328"/>
      <c r="Q88" s="328"/>
      <c r="R88" s="328"/>
      <c r="S88" s="338" t="s">
        <v>817</v>
      </c>
      <c r="T88" s="339" t="s">
        <v>817</v>
      </c>
      <c r="U88" s="339" t="s">
        <v>817</v>
      </c>
      <c r="V88" s="328"/>
      <c r="W88" s="328"/>
      <c r="X88" s="328" t="s">
        <v>879</v>
      </c>
      <c r="Y88" s="328"/>
      <c r="Z88" s="328"/>
      <c r="AA88" s="328" t="s">
        <v>864</v>
      </c>
      <c r="AB88" s="328"/>
      <c r="AC88" s="326" t="s">
        <v>1569</v>
      </c>
      <c r="AD88" s="328"/>
      <c r="AE88" s="328"/>
      <c r="AF88" s="328"/>
      <c r="AG88" s="328">
        <v>1</v>
      </c>
      <c r="AH88" s="328">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31">
        <v>81</v>
      </c>
      <c r="B89" s="331"/>
      <c r="C89" s="331" t="s">
        <v>1907</v>
      </c>
      <c r="D89" s="331"/>
      <c r="E89" s="331"/>
      <c r="F89" s="331"/>
      <c r="G89" s="331"/>
      <c r="H89" s="322" t="s">
        <v>1908</v>
      </c>
      <c r="I89" s="322" t="s">
        <v>1909</v>
      </c>
      <c r="J89" s="322" t="s">
        <v>1910</v>
      </c>
      <c r="K89" s="322" t="s">
        <v>864</v>
      </c>
      <c r="L89" s="322" t="s">
        <v>1911</v>
      </c>
      <c r="M89" s="322"/>
      <c r="N89" s="322" t="s">
        <v>1911</v>
      </c>
      <c r="O89" s="322"/>
      <c r="P89" s="322"/>
      <c r="Q89" s="322"/>
      <c r="R89" s="322"/>
      <c r="S89" s="332" t="s">
        <v>817</v>
      </c>
      <c r="T89" s="332" t="s">
        <v>817</v>
      </c>
      <c r="U89" s="332" t="s">
        <v>817</v>
      </c>
      <c r="V89" s="322"/>
      <c r="W89" s="322"/>
      <c r="X89" s="322" t="s">
        <v>863</v>
      </c>
      <c r="Y89" s="322"/>
      <c r="Z89" s="322"/>
      <c r="AA89" s="322" t="s">
        <v>864</v>
      </c>
      <c r="AB89" s="322"/>
      <c r="AC89" s="326" t="s">
        <v>1569</v>
      </c>
      <c r="AD89" s="322"/>
      <c r="AE89" s="322"/>
      <c r="AF89" s="322"/>
      <c r="AG89" s="322">
        <v>1</v>
      </c>
      <c r="AH89" s="322">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41">
        <v>82</v>
      </c>
      <c r="B90" s="341"/>
      <c r="C90" s="341" t="s">
        <v>1912</v>
      </c>
      <c r="D90" s="341"/>
      <c r="E90" s="341"/>
      <c r="F90" s="341"/>
      <c r="G90" s="341"/>
      <c r="H90" s="328" t="s">
        <v>1913</v>
      </c>
      <c r="I90" s="328" t="s">
        <v>1914</v>
      </c>
      <c r="J90" s="328"/>
      <c r="K90" s="328" t="s">
        <v>864</v>
      </c>
      <c r="L90" s="328" t="s">
        <v>1915</v>
      </c>
      <c r="M90" s="328"/>
      <c r="N90" s="328" t="s">
        <v>1915</v>
      </c>
      <c r="O90" s="328"/>
      <c r="P90" s="328"/>
      <c r="Q90" s="328"/>
      <c r="R90" s="328"/>
      <c r="S90" s="336" t="s">
        <v>823</v>
      </c>
      <c r="T90" s="336" t="s">
        <v>823</v>
      </c>
      <c r="U90" s="336" t="s">
        <v>823</v>
      </c>
      <c r="V90" s="328"/>
      <c r="W90" s="328"/>
      <c r="X90" s="328" t="s">
        <v>863</v>
      </c>
      <c r="Y90" s="328"/>
      <c r="Z90" s="328"/>
      <c r="AA90" s="328" t="s">
        <v>864</v>
      </c>
      <c r="AB90" s="328"/>
      <c r="AC90" s="337" t="s">
        <v>1569</v>
      </c>
      <c r="AD90" s="328"/>
      <c r="AE90" s="328"/>
      <c r="AF90" s="328"/>
      <c r="AG90" s="328">
        <v>1</v>
      </c>
      <c r="AH90" s="328"/>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21">
        <v>83</v>
      </c>
      <c r="B91" s="321"/>
      <c r="C91" s="321" t="s">
        <v>1916</v>
      </c>
      <c r="D91" s="321"/>
      <c r="E91" s="321"/>
      <c r="F91" s="321"/>
      <c r="G91" s="321"/>
      <c r="H91" s="322" t="s">
        <v>1917</v>
      </c>
      <c r="I91" s="322" t="s">
        <v>1918</v>
      </c>
      <c r="J91" s="322"/>
      <c r="K91" s="322" t="s">
        <v>864</v>
      </c>
      <c r="L91" s="322" t="s">
        <v>1919</v>
      </c>
      <c r="M91" s="322"/>
      <c r="N91" s="322" t="s">
        <v>1919</v>
      </c>
      <c r="O91" s="322"/>
      <c r="P91" s="322"/>
      <c r="Q91" s="322"/>
      <c r="R91" s="322"/>
      <c r="S91" s="349" t="s">
        <v>823</v>
      </c>
      <c r="T91" s="349" t="s">
        <v>823</v>
      </c>
      <c r="U91" s="349" t="s">
        <v>823</v>
      </c>
      <c r="V91" s="322"/>
      <c r="W91" s="322"/>
      <c r="X91" s="322" t="s">
        <v>863</v>
      </c>
      <c r="Y91" s="322"/>
      <c r="Z91" s="322"/>
      <c r="AA91" s="322" t="s">
        <v>864</v>
      </c>
      <c r="AB91" s="322"/>
      <c r="AC91" s="326" t="s">
        <v>1569</v>
      </c>
      <c r="AD91" s="322"/>
      <c r="AE91" s="322"/>
      <c r="AF91" s="322"/>
      <c r="AG91" s="322">
        <v>1</v>
      </c>
      <c r="AH91" s="322"/>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41">
        <v>84</v>
      </c>
      <c r="B92" s="341"/>
      <c r="C92" s="341" t="s">
        <v>1920</v>
      </c>
      <c r="D92" s="341"/>
      <c r="E92" s="341"/>
      <c r="F92" s="341"/>
      <c r="G92" s="341"/>
      <c r="H92" s="329" t="s">
        <v>1921</v>
      </c>
      <c r="I92" s="328" t="s">
        <v>1922</v>
      </c>
      <c r="J92" s="328" t="s">
        <v>1923</v>
      </c>
      <c r="K92" s="328" t="s">
        <v>864</v>
      </c>
      <c r="L92" s="328" t="s">
        <v>1924</v>
      </c>
      <c r="M92" s="328"/>
      <c r="N92" s="328" t="s">
        <v>1924</v>
      </c>
      <c r="O92" s="328"/>
      <c r="P92" s="328"/>
      <c r="Q92" s="328"/>
      <c r="R92" s="328"/>
      <c r="S92" s="338" t="s">
        <v>817</v>
      </c>
      <c r="T92" s="338" t="s">
        <v>817</v>
      </c>
      <c r="U92" s="338" t="s">
        <v>817</v>
      </c>
      <c r="V92" s="328"/>
      <c r="W92" s="328"/>
      <c r="X92" s="328" t="s">
        <v>863</v>
      </c>
      <c r="Y92" s="328"/>
      <c r="Z92" s="328"/>
      <c r="AA92" s="328" t="s">
        <v>864</v>
      </c>
      <c r="AB92" s="328"/>
      <c r="AC92" s="326" t="s">
        <v>1569</v>
      </c>
      <c r="AD92" s="328"/>
      <c r="AE92" s="328"/>
      <c r="AF92" s="328"/>
      <c r="AG92" s="328">
        <v>1</v>
      </c>
      <c r="AH92" s="328"/>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31">
        <v>85</v>
      </c>
      <c r="B93" s="331"/>
      <c r="C93" s="331" t="s">
        <v>1925</v>
      </c>
      <c r="D93" s="331" t="s">
        <v>1926</v>
      </c>
      <c r="E93" s="331"/>
      <c r="F93" s="331"/>
      <c r="G93" s="331"/>
      <c r="H93" s="322" t="s">
        <v>1927</v>
      </c>
      <c r="I93" s="322" t="s">
        <v>1825</v>
      </c>
      <c r="J93" s="343"/>
      <c r="K93" s="322" t="s">
        <v>864</v>
      </c>
      <c r="L93" s="322" t="s">
        <v>1826</v>
      </c>
      <c r="M93" s="322"/>
      <c r="N93" s="322" t="s">
        <v>1826</v>
      </c>
      <c r="O93" s="322"/>
      <c r="P93" s="322"/>
      <c r="Q93" s="322"/>
      <c r="R93" s="322"/>
      <c r="S93" s="332" t="s">
        <v>817</v>
      </c>
      <c r="T93" s="334" t="s">
        <v>817</v>
      </c>
      <c r="U93" s="334" t="s">
        <v>817</v>
      </c>
      <c r="V93" s="322"/>
      <c r="W93" s="322" t="s">
        <v>864</v>
      </c>
      <c r="X93" s="322" t="s">
        <v>1827</v>
      </c>
      <c r="Y93" s="322"/>
      <c r="Z93" s="322"/>
      <c r="AA93" s="322" t="s">
        <v>864</v>
      </c>
      <c r="AB93" s="322"/>
      <c r="AC93" s="326" t="s">
        <v>1569</v>
      </c>
      <c r="AD93" s="322"/>
      <c r="AE93" s="322" t="s">
        <v>1928</v>
      </c>
      <c r="AF93" s="322"/>
      <c r="AG93" s="322">
        <v>1</v>
      </c>
      <c r="AH93" s="322">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7">
        <v>86</v>
      </c>
      <c r="B94" s="327"/>
      <c r="C94" s="327" t="s">
        <v>1929</v>
      </c>
      <c r="D94" s="327"/>
      <c r="E94" s="327"/>
      <c r="F94" s="327"/>
      <c r="G94" s="327"/>
      <c r="H94" s="328" t="s">
        <v>1930</v>
      </c>
      <c r="I94" s="328" t="s">
        <v>1931</v>
      </c>
      <c r="J94" s="328">
        <v>5</v>
      </c>
      <c r="K94" s="328" t="s">
        <v>864</v>
      </c>
      <c r="L94" s="328" t="s">
        <v>1932</v>
      </c>
      <c r="M94" s="328"/>
      <c r="N94" s="328" t="s">
        <v>1932</v>
      </c>
      <c r="O94" s="328"/>
      <c r="P94" s="328"/>
      <c r="Q94" s="328"/>
      <c r="R94" s="328"/>
      <c r="S94" s="338" t="s">
        <v>817</v>
      </c>
      <c r="T94" s="338" t="s">
        <v>817</v>
      </c>
      <c r="U94" s="338" t="s">
        <v>817</v>
      </c>
      <c r="V94" s="328"/>
      <c r="W94" s="328"/>
      <c r="X94" s="328" t="s">
        <v>863</v>
      </c>
      <c r="Y94" s="328"/>
      <c r="Z94" s="328" t="s">
        <v>1933</v>
      </c>
      <c r="AA94" s="328" t="s">
        <v>864</v>
      </c>
      <c r="AB94" s="328"/>
      <c r="AC94" s="326" t="s">
        <v>1569</v>
      </c>
      <c r="AD94" s="328"/>
      <c r="AE94" s="328"/>
      <c r="AF94" s="328"/>
      <c r="AG94" s="328">
        <v>1</v>
      </c>
      <c r="AH94" s="328">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7">
        <v>87</v>
      </c>
      <c r="B95" s="347" t="s">
        <v>1934</v>
      </c>
      <c r="C95" s="348"/>
      <c r="D95" s="348"/>
      <c r="E95" s="348"/>
      <c r="F95" s="348"/>
      <c r="G95" s="348"/>
      <c r="H95" s="322" t="s">
        <v>1935</v>
      </c>
      <c r="I95" s="322" t="s">
        <v>1936</v>
      </c>
      <c r="J95" s="343"/>
      <c r="K95" s="322"/>
      <c r="L95" s="322" t="s">
        <v>1937</v>
      </c>
      <c r="M95" s="322"/>
      <c r="N95" s="322" t="s">
        <v>1937</v>
      </c>
      <c r="O95" s="322"/>
      <c r="P95" s="322"/>
      <c r="Q95" s="322"/>
      <c r="R95" s="322"/>
      <c r="S95" s="349" t="s">
        <v>823</v>
      </c>
      <c r="T95" s="322"/>
      <c r="U95" s="355" t="s">
        <v>823</v>
      </c>
      <c r="V95" s="322"/>
      <c r="W95" s="322" t="s">
        <v>864</v>
      </c>
      <c r="X95" s="322" t="s">
        <v>1325</v>
      </c>
      <c r="Y95" s="322"/>
      <c r="Z95" s="322"/>
      <c r="AA95" s="322"/>
      <c r="AB95" s="322" t="s">
        <v>864</v>
      </c>
      <c r="AC95" s="337" t="s">
        <v>1569</v>
      </c>
      <c r="AD95" s="322"/>
      <c r="AE95" s="322"/>
      <c r="AF95" s="322"/>
      <c r="AG95" s="322"/>
      <c r="AH95" s="322"/>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6">
        <v>88</v>
      </c>
      <c r="B96" s="356"/>
      <c r="C96" s="356" t="s">
        <v>1938</v>
      </c>
      <c r="D96" s="356"/>
      <c r="E96" s="356"/>
      <c r="F96" s="356"/>
      <c r="G96" s="356"/>
      <c r="H96" s="328" t="s">
        <v>1939</v>
      </c>
      <c r="I96" s="328" t="s">
        <v>1940</v>
      </c>
      <c r="J96" s="335"/>
      <c r="K96" s="328" t="s">
        <v>864</v>
      </c>
      <c r="L96" s="328" t="s">
        <v>1941</v>
      </c>
      <c r="M96" s="328"/>
      <c r="N96" s="328" t="s">
        <v>1941</v>
      </c>
      <c r="O96" s="328"/>
      <c r="P96" s="328"/>
      <c r="Q96" s="328"/>
      <c r="R96" s="328"/>
      <c r="S96" s="330" t="s">
        <v>820</v>
      </c>
      <c r="T96" s="328"/>
      <c r="U96" s="357" t="s">
        <v>820</v>
      </c>
      <c r="V96" s="328"/>
      <c r="W96" s="328" t="s">
        <v>864</v>
      </c>
      <c r="X96" s="328" t="s">
        <v>1942</v>
      </c>
      <c r="Y96" s="328"/>
      <c r="Z96" s="328"/>
      <c r="AA96" s="328"/>
      <c r="AB96" s="328" t="s">
        <v>864</v>
      </c>
      <c r="AC96" s="326" t="s">
        <v>1569</v>
      </c>
      <c r="AD96" s="328"/>
      <c r="AE96" s="328"/>
      <c r="AF96" s="328"/>
      <c r="AG96" s="328"/>
      <c r="AH96" s="328">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8">
        <v>89</v>
      </c>
      <c r="B97" s="358"/>
      <c r="C97" s="358"/>
      <c r="D97" s="358" t="s">
        <v>1943</v>
      </c>
      <c r="E97" s="359"/>
      <c r="F97" s="358"/>
      <c r="G97" s="358"/>
      <c r="H97" s="322" t="s">
        <v>1944</v>
      </c>
      <c r="I97" s="322" t="s">
        <v>1945</v>
      </c>
      <c r="J97" s="322" t="s">
        <v>1946</v>
      </c>
      <c r="K97" s="322"/>
      <c r="L97" s="322" t="s">
        <v>1947</v>
      </c>
      <c r="M97" s="322"/>
      <c r="N97" s="322" t="s">
        <v>1947</v>
      </c>
      <c r="O97" s="322"/>
      <c r="P97" s="322"/>
      <c r="Q97" s="322"/>
      <c r="R97" s="322"/>
      <c r="S97" s="322" t="s">
        <v>893</v>
      </c>
      <c r="T97" s="322"/>
      <c r="U97" s="360" t="s">
        <v>893</v>
      </c>
      <c r="V97" s="322"/>
      <c r="W97" s="322"/>
      <c r="X97" s="322" t="s">
        <v>863</v>
      </c>
      <c r="Y97" s="322"/>
      <c r="Z97" s="322"/>
      <c r="AA97" s="322" t="s">
        <v>1948</v>
      </c>
      <c r="AB97" s="322" t="s">
        <v>864</v>
      </c>
      <c r="AC97" s="326" t="s">
        <v>1569</v>
      </c>
      <c r="AD97" s="322"/>
      <c r="AE97" s="322"/>
      <c r="AF97" s="322"/>
      <c r="AG97" s="322"/>
      <c r="AH97" s="322">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50">
        <v>90</v>
      </c>
      <c r="B98" s="350"/>
      <c r="C98" s="350"/>
      <c r="D98" s="350" t="s">
        <v>1949</v>
      </c>
      <c r="E98" s="131"/>
      <c r="F98" s="350"/>
      <c r="G98" s="350"/>
      <c r="H98" s="328" t="s">
        <v>1950</v>
      </c>
      <c r="I98" s="328" t="s">
        <v>1951</v>
      </c>
      <c r="J98" s="328"/>
      <c r="K98" s="328"/>
      <c r="L98" s="328" t="s">
        <v>1952</v>
      </c>
      <c r="M98" s="328"/>
      <c r="N98" s="328" t="s">
        <v>1952</v>
      </c>
      <c r="O98" s="328"/>
      <c r="P98" s="328"/>
      <c r="Q98" s="328"/>
      <c r="R98" s="328"/>
      <c r="S98" s="336" t="s">
        <v>823</v>
      </c>
      <c r="T98" s="346"/>
      <c r="U98" s="361" t="s">
        <v>823</v>
      </c>
      <c r="V98" s="328"/>
      <c r="W98" s="328"/>
      <c r="X98" s="328" t="s">
        <v>863</v>
      </c>
      <c r="Y98" s="328"/>
      <c r="Z98" s="328"/>
      <c r="AA98" s="328" t="s">
        <v>1953</v>
      </c>
      <c r="AB98" s="328" t="s">
        <v>864</v>
      </c>
      <c r="AC98" s="326" t="s">
        <v>1569</v>
      </c>
      <c r="AD98" s="328"/>
      <c r="AE98" s="328"/>
      <c r="AF98" s="328"/>
      <c r="AG98" s="328"/>
      <c r="AH98" s="328"/>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7">
        <v>91</v>
      </c>
      <c r="B99" s="347"/>
      <c r="C99" s="347"/>
      <c r="D99" s="347" t="s">
        <v>1954</v>
      </c>
      <c r="E99" s="351"/>
      <c r="F99" s="347"/>
      <c r="G99" s="347"/>
      <c r="H99" s="322" t="s">
        <v>1955</v>
      </c>
      <c r="I99" s="322" t="s">
        <v>1956</v>
      </c>
      <c r="J99" s="322"/>
      <c r="K99" s="322"/>
      <c r="L99" s="322" t="s">
        <v>1957</v>
      </c>
      <c r="M99" s="322"/>
      <c r="N99" s="322" t="s">
        <v>1957</v>
      </c>
      <c r="O99" s="322"/>
      <c r="P99" s="322"/>
      <c r="Q99" s="322"/>
      <c r="R99" s="322"/>
      <c r="S99" s="349" t="s">
        <v>823</v>
      </c>
      <c r="T99" s="322"/>
      <c r="U99" s="355" t="s">
        <v>823</v>
      </c>
      <c r="V99" s="322"/>
      <c r="W99" s="322"/>
      <c r="X99" s="322" t="s">
        <v>863</v>
      </c>
      <c r="Y99" s="322"/>
      <c r="Z99" s="322"/>
      <c r="AA99" s="322"/>
      <c r="AB99" s="322" t="s">
        <v>864</v>
      </c>
      <c r="AC99" s="326" t="s">
        <v>1569</v>
      </c>
      <c r="AD99" s="322"/>
      <c r="AE99" s="322"/>
      <c r="AF99" s="322"/>
      <c r="AG99" s="322"/>
      <c r="AH99" s="322"/>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6">
        <v>92</v>
      </c>
      <c r="B100" s="356"/>
      <c r="C100" s="356" t="s">
        <v>1958</v>
      </c>
      <c r="D100" s="356"/>
      <c r="E100" s="356"/>
      <c r="F100" s="356"/>
      <c r="G100" s="356"/>
      <c r="H100" s="328" t="s">
        <v>1959</v>
      </c>
      <c r="I100" s="328" t="s">
        <v>1960</v>
      </c>
      <c r="J100" s="328" t="s">
        <v>1910</v>
      </c>
      <c r="K100" s="328" t="s">
        <v>864</v>
      </c>
      <c r="L100" s="328" t="s">
        <v>831</v>
      </c>
      <c r="M100" s="328"/>
      <c r="N100" s="328" t="s">
        <v>831</v>
      </c>
      <c r="O100" s="328"/>
      <c r="P100" s="328"/>
      <c r="Q100" s="328"/>
      <c r="R100" s="328"/>
      <c r="S100" s="338" t="s">
        <v>817</v>
      </c>
      <c r="T100" s="328"/>
      <c r="U100" s="362" t="s">
        <v>817</v>
      </c>
      <c r="V100" s="328"/>
      <c r="W100" s="328"/>
      <c r="X100" s="328" t="s">
        <v>863</v>
      </c>
      <c r="Y100" s="328"/>
      <c r="Z100" s="328"/>
      <c r="AA100" s="328" t="s">
        <v>1961</v>
      </c>
      <c r="AB100" s="328" t="s">
        <v>864</v>
      </c>
      <c r="AC100" s="337" t="s">
        <v>1569</v>
      </c>
      <c r="AD100" s="328"/>
      <c r="AE100" s="328"/>
      <c r="AF100" s="328"/>
      <c r="AG100" s="328"/>
      <c r="AH100" s="328">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8">
        <v>93</v>
      </c>
      <c r="B101" s="358"/>
      <c r="C101" s="358" t="s">
        <v>1886</v>
      </c>
      <c r="D101" s="359"/>
      <c r="E101" s="358"/>
      <c r="F101" s="358"/>
      <c r="G101" s="358"/>
      <c r="H101" s="322" t="s">
        <v>1962</v>
      </c>
      <c r="I101" s="322" t="s">
        <v>1963</v>
      </c>
      <c r="J101" s="322" t="s">
        <v>1964</v>
      </c>
      <c r="K101" s="322" t="s">
        <v>864</v>
      </c>
      <c r="L101" s="322" t="s">
        <v>1637</v>
      </c>
      <c r="M101" s="322"/>
      <c r="N101" s="322" t="s">
        <v>1637</v>
      </c>
      <c r="O101" s="322"/>
      <c r="P101" s="322"/>
      <c r="Q101" s="322"/>
      <c r="R101" s="322"/>
      <c r="S101" s="332" t="s">
        <v>817</v>
      </c>
      <c r="T101" s="322"/>
      <c r="U101" s="363" t="s">
        <v>817</v>
      </c>
      <c r="V101" s="322"/>
      <c r="W101" s="322"/>
      <c r="X101" s="322" t="s">
        <v>863</v>
      </c>
      <c r="Y101" s="322"/>
      <c r="Z101" s="322"/>
      <c r="AA101" s="322"/>
      <c r="AB101" s="322" t="s">
        <v>864</v>
      </c>
      <c r="AC101" s="326" t="s">
        <v>1569</v>
      </c>
      <c r="AD101" s="322"/>
      <c r="AE101" s="322"/>
      <c r="AF101" s="322"/>
      <c r="AG101" s="322"/>
      <c r="AH101" s="322">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6">
        <v>94</v>
      </c>
      <c r="B102" s="356"/>
      <c r="C102" s="356" t="s">
        <v>1965</v>
      </c>
      <c r="D102" s="356"/>
      <c r="E102" s="356"/>
      <c r="F102" s="356"/>
      <c r="G102" s="356"/>
      <c r="H102" s="328" t="s">
        <v>1966</v>
      </c>
      <c r="I102" s="328" t="s">
        <v>1967</v>
      </c>
      <c r="J102" s="328" t="s">
        <v>1968</v>
      </c>
      <c r="K102" s="328" t="s">
        <v>864</v>
      </c>
      <c r="L102" s="328" t="s">
        <v>1646</v>
      </c>
      <c r="M102" s="328"/>
      <c r="N102" s="328" t="s">
        <v>1646</v>
      </c>
      <c r="O102" s="328"/>
      <c r="P102" s="328"/>
      <c r="Q102" s="328"/>
      <c r="R102" s="328"/>
      <c r="S102" s="338" t="s">
        <v>817</v>
      </c>
      <c r="T102" s="328"/>
      <c r="U102" s="362" t="s">
        <v>817</v>
      </c>
      <c r="V102" s="328"/>
      <c r="W102" s="328"/>
      <c r="X102" s="328" t="s">
        <v>863</v>
      </c>
      <c r="Y102" s="328"/>
      <c r="Z102" s="328"/>
      <c r="AA102" s="328"/>
      <c r="AB102" s="328" t="s">
        <v>864</v>
      </c>
      <c r="AC102" s="326" t="s">
        <v>1569</v>
      </c>
      <c r="AD102" s="328"/>
      <c r="AE102" s="328"/>
      <c r="AF102" s="328"/>
      <c r="AG102" s="328"/>
      <c r="AH102" s="328">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8">
        <v>95</v>
      </c>
      <c r="B103" s="358"/>
      <c r="C103" s="358" t="s">
        <v>1969</v>
      </c>
      <c r="D103" s="358"/>
      <c r="E103" s="358"/>
      <c r="F103" s="358"/>
      <c r="G103" s="358"/>
      <c r="H103" s="322" t="s">
        <v>1970</v>
      </c>
      <c r="I103" s="322"/>
      <c r="J103" s="322"/>
      <c r="K103" s="322" t="s">
        <v>864</v>
      </c>
      <c r="L103" s="322" t="s">
        <v>1628</v>
      </c>
      <c r="M103" s="322"/>
      <c r="N103" s="322" t="s">
        <v>1628</v>
      </c>
      <c r="O103" s="322"/>
      <c r="P103" s="322"/>
      <c r="Q103" s="322"/>
      <c r="R103" s="322"/>
      <c r="S103" s="332" t="s">
        <v>817</v>
      </c>
      <c r="T103" s="354"/>
      <c r="U103" s="363" t="s">
        <v>817</v>
      </c>
      <c r="V103" s="322"/>
      <c r="W103" s="322"/>
      <c r="X103" s="322" t="s">
        <v>863</v>
      </c>
      <c r="Y103" s="322"/>
      <c r="Z103" s="322"/>
      <c r="AA103" s="322"/>
      <c r="AB103" s="322" t="s">
        <v>864</v>
      </c>
      <c r="AC103" s="326" t="s">
        <v>1569</v>
      </c>
      <c r="AD103" s="322"/>
      <c r="AE103" s="322"/>
      <c r="AF103" s="322"/>
      <c r="AG103" s="322"/>
      <c r="AH103" s="322">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6">
        <v>96</v>
      </c>
      <c r="B104" s="356"/>
      <c r="C104" s="356" t="s">
        <v>1971</v>
      </c>
      <c r="D104" s="356"/>
      <c r="E104" s="356"/>
      <c r="F104" s="356"/>
      <c r="G104" s="356"/>
      <c r="H104" s="328" t="s">
        <v>1972</v>
      </c>
      <c r="I104" s="328" t="s">
        <v>1973</v>
      </c>
      <c r="J104" s="335"/>
      <c r="K104" s="328" t="s">
        <v>864</v>
      </c>
      <c r="L104" s="328" t="s">
        <v>1974</v>
      </c>
      <c r="M104" s="328"/>
      <c r="N104" s="328" t="s">
        <v>1974</v>
      </c>
      <c r="O104" s="328"/>
      <c r="P104" s="328"/>
      <c r="Q104" s="328"/>
      <c r="R104" s="328"/>
      <c r="S104" s="336" t="s">
        <v>823</v>
      </c>
      <c r="T104" s="328"/>
      <c r="U104" s="361" t="s">
        <v>823</v>
      </c>
      <c r="V104" s="328"/>
      <c r="W104" s="328" t="s">
        <v>864</v>
      </c>
      <c r="X104" s="328" t="s">
        <v>1975</v>
      </c>
      <c r="Y104" s="328"/>
      <c r="Z104" s="328"/>
      <c r="AA104" s="328"/>
      <c r="AB104" s="328" t="s">
        <v>864</v>
      </c>
      <c r="AC104" s="326" t="s">
        <v>1569</v>
      </c>
      <c r="AD104" s="328"/>
      <c r="AE104" s="328"/>
      <c r="AF104" s="328"/>
      <c r="AG104" s="328"/>
      <c r="AH104" s="328">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8">
        <v>97</v>
      </c>
      <c r="B105" s="358"/>
      <c r="C105" s="358"/>
      <c r="D105" s="358" t="s">
        <v>1976</v>
      </c>
      <c r="E105" s="359"/>
      <c r="F105" s="358"/>
      <c r="G105" s="358"/>
      <c r="H105" s="322" t="s">
        <v>1977</v>
      </c>
      <c r="I105" s="322" t="s">
        <v>1978</v>
      </c>
      <c r="J105" s="322" t="s">
        <v>1979</v>
      </c>
      <c r="K105" s="322" t="s">
        <v>864</v>
      </c>
      <c r="L105" s="322" t="s">
        <v>1771</v>
      </c>
      <c r="M105" s="322"/>
      <c r="N105" s="322" t="s">
        <v>1771</v>
      </c>
      <c r="O105" s="322"/>
      <c r="P105" s="322"/>
      <c r="Q105" s="322"/>
      <c r="R105" s="322"/>
      <c r="S105" s="332" t="s">
        <v>817</v>
      </c>
      <c r="T105" s="322"/>
      <c r="U105" s="363" t="s">
        <v>817</v>
      </c>
      <c r="V105" s="322"/>
      <c r="W105" s="322"/>
      <c r="X105" s="322" t="s">
        <v>879</v>
      </c>
      <c r="Y105" s="322"/>
      <c r="Z105" s="322"/>
      <c r="AA105" s="322"/>
      <c r="AB105" s="322" t="s">
        <v>864</v>
      </c>
      <c r="AC105" s="337" t="s">
        <v>1569</v>
      </c>
      <c r="AD105" s="322"/>
      <c r="AE105" s="322"/>
      <c r="AF105" s="322"/>
      <c r="AG105" s="322"/>
      <c r="AH105" s="322">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6">
        <v>98</v>
      </c>
      <c r="B106" s="356"/>
      <c r="C106" s="356"/>
      <c r="D106" s="356" t="s">
        <v>1697</v>
      </c>
      <c r="E106" s="356"/>
      <c r="F106" s="356"/>
      <c r="G106" s="356"/>
      <c r="H106" s="328" t="s">
        <v>1980</v>
      </c>
      <c r="I106" s="328" t="s">
        <v>1981</v>
      </c>
      <c r="J106" s="328" t="s">
        <v>1982</v>
      </c>
      <c r="K106" s="328" t="s">
        <v>864</v>
      </c>
      <c r="L106" s="328" t="s">
        <v>1658</v>
      </c>
      <c r="M106" s="328"/>
      <c r="N106" s="328" t="s">
        <v>1658</v>
      </c>
      <c r="O106" s="328"/>
      <c r="P106" s="328"/>
      <c r="Q106" s="328"/>
      <c r="R106" s="328"/>
      <c r="S106" s="330" t="s">
        <v>820</v>
      </c>
      <c r="T106" s="328"/>
      <c r="U106" s="357" t="s">
        <v>820</v>
      </c>
      <c r="V106" s="328"/>
      <c r="W106" s="328"/>
      <c r="X106" s="328" t="s">
        <v>863</v>
      </c>
      <c r="Y106" s="328"/>
      <c r="Z106" s="328"/>
      <c r="AA106" s="328" t="s">
        <v>1983</v>
      </c>
      <c r="AB106" s="328" t="s">
        <v>864</v>
      </c>
      <c r="AC106" s="326" t="s">
        <v>1569</v>
      </c>
      <c r="AD106" s="328"/>
      <c r="AE106" s="328"/>
      <c r="AF106" s="328"/>
      <c r="AG106" s="328"/>
      <c r="AH106" s="328">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8">
        <v>99</v>
      </c>
      <c r="B107" s="358"/>
      <c r="C107" s="358"/>
      <c r="D107" s="358" t="s">
        <v>1651</v>
      </c>
      <c r="E107" s="358"/>
      <c r="F107" s="358"/>
      <c r="G107" s="358"/>
      <c r="H107" s="322" t="s">
        <v>1984</v>
      </c>
      <c r="I107" s="322"/>
      <c r="J107" s="322" t="s">
        <v>1985</v>
      </c>
      <c r="K107" s="322" t="s">
        <v>864</v>
      </c>
      <c r="L107" s="322" t="s">
        <v>1628</v>
      </c>
      <c r="M107" s="322"/>
      <c r="N107" s="322" t="s">
        <v>1628</v>
      </c>
      <c r="O107" s="322"/>
      <c r="P107" s="322"/>
      <c r="Q107" s="322"/>
      <c r="R107" s="322"/>
      <c r="S107" s="332" t="s">
        <v>817</v>
      </c>
      <c r="T107" s="322"/>
      <c r="U107" s="363" t="s">
        <v>817</v>
      </c>
      <c r="V107" s="322"/>
      <c r="W107" s="322"/>
      <c r="X107" s="322" t="s">
        <v>863</v>
      </c>
      <c r="Y107" s="322"/>
      <c r="Z107" s="322"/>
      <c r="AA107" s="322"/>
      <c r="AB107" s="322" t="s">
        <v>864</v>
      </c>
      <c r="AC107" s="326" t="s">
        <v>1569</v>
      </c>
      <c r="AD107" s="322"/>
      <c r="AE107" s="322"/>
      <c r="AF107" s="322"/>
      <c r="AG107" s="322"/>
      <c r="AH107" s="322">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6">
        <v>100</v>
      </c>
      <c r="B108" s="356"/>
      <c r="C108" s="356"/>
      <c r="D108" s="356" t="s">
        <v>1986</v>
      </c>
      <c r="E108" s="356"/>
      <c r="F108" s="356"/>
      <c r="G108" s="356"/>
      <c r="H108" s="328" t="s">
        <v>1987</v>
      </c>
      <c r="I108" s="328" t="s">
        <v>1988</v>
      </c>
      <c r="J108" s="328"/>
      <c r="K108" s="328"/>
      <c r="L108" s="328" t="s">
        <v>831</v>
      </c>
      <c r="M108" s="328"/>
      <c r="N108" s="328" t="s">
        <v>831</v>
      </c>
      <c r="O108" s="328"/>
      <c r="P108" s="328"/>
      <c r="Q108" s="328"/>
      <c r="R108" s="328"/>
      <c r="S108" s="338" t="s">
        <v>817</v>
      </c>
      <c r="T108" s="346"/>
      <c r="U108" s="362" t="s">
        <v>817</v>
      </c>
      <c r="V108" s="328"/>
      <c r="W108" s="328"/>
      <c r="X108" s="328" t="s">
        <v>863</v>
      </c>
      <c r="Y108" s="328"/>
      <c r="Z108" s="328"/>
      <c r="AA108" s="328"/>
      <c r="AB108" s="328" t="s">
        <v>864</v>
      </c>
      <c r="AC108" s="326" t="s">
        <v>1569</v>
      </c>
      <c r="AD108" s="328"/>
      <c r="AE108" s="328"/>
      <c r="AF108" s="328"/>
      <c r="AG108" s="328"/>
      <c r="AH108" s="328">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8">
        <v>101</v>
      </c>
      <c r="B109" s="358"/>
      <c r="C109" s="358"/>
      <c r="D109" s="358" t="s">
        <v>1989</v>
      </c>
      <c r="E109" s="359" t="s">
        <v>1926</v>
      </c>
      <c r="F109" s="358"/>
      <c r="G109" s="358"/>
      <c r="H109" s="322" t="s">
        <v>1990</v>
      </c>
      <c r="I109" s="322" t="s">
        <v>1991</v>
      </c>
      <c r="J109" s="343"/>
      <c r="K109" s="322" t="s">
        <v>864</v>
      </c>
      <c r="L109" s="322" t="s">
        <v>1826</v>
      </c>
      <c r="M109" s="322"/>
      <c r="N109" s="322" t="s">
        <v>1826</v>
      </c>
      <c r="O109" s="322"/>
      <c r="P109" s="322"/>
      <c r="Q109" s="322"/>
      <c r="R109" s="322"/>
      <c r="S109" s="349" t="s">
        <v>823</v>
      </c>
      <c r="T109" s="322"/>
      <c r="U109" s="355" t="s">
        <v>823</v>
      </c>
      <c r="V109" s="322"/>
      <c r="W109" s="322" t="s">
        <v>864</v>
      </c>
      <c r="X109" s="322" t="s">
        <v>1827</v>
      </c>
      <c r="Y109" s="322"/>
      <c r="Z109" s="322"/>
      <c r="AA109" s="322"/>
      <c r="AB109" s="322" t="s">
        <v>864</v>
      </c>
      <c r="AC109" s="326" t="s">
        <v>1569</v>
      </c>
      <c r="AD109" s="322"/>
      <c r="AE109" s="322"/>
      <c r="AF109" s="322"/>
      <c r="AG109" s="322"/>
      <c r="AH109" s="322">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50">
        <v>102</v>
      </c>
      <c r="B110" s="350"/>
      <c r="C110" s="350" t="s">
        <v>1992</v>
      </c>
      <c r="D110" s="350"/>
      <c r="E110" s="350"/>
      <c r="F110" s="350"/>
      <c r="G110" s="350"/>
      <c r="H110" s="328" t="s">
        <v>1993</v>
      </c>
      <c r="I110" s="328" t="s">
        <v>1994</v>
      </c>
      <c r="J110" s="328">
        <v>1</v>
      </c>
      <c r="K110" s="328"/>
      <c r="L110" s="328" t="s">
        <v>1995</v>
      </c>
      <c r="M110" s="328"/>
      <c r="N110" s="328" t="s">
        <v>1995</v>
      </c>
      <c r="O110" s="328"/>
      <c r="P110" s="328"/>
      <c r="Q110" s="328"/>
      <c r="R110" s="328"/>
      <c r="S110" s="338" t="s">
        <v>817</v>
      </c>
      <c r="T110" s="328"/>
      <c r="U110" s="362" t="s">
        <v>817</v>
      </c>
      <c r="V110" s="328"/>
      <c r="W110" s="328"/>
      <c r="X110" s="328" t="s">
        <v>1054</v>
      </c>
      <c r="Y110" s="328"/>
      <c r="Z110" s="328"/>
      <c r="AA110" s="328"/>
      <c r="AB110" s="328" t="s">
        <v>864</v>
      </c>
      <c r="AC110" s="337" t="s">
        <v>1569</v>
      </c>
      <c r="AD110" s="328"/>
      <c r="AE110" s="328"/>
      <c r="AF110" s="328"/>
      <c r="AG110" s="328"/>
      <c r="AH110" s="328"/>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7">
        <v>103</v>
      </c>
      <c r="B111" s="347"/>
      <c r="C111" s="347" t="s">
        <v>1996</v>
      </c>
      <c r="D111" s="351"/>
      <c r="E111" s="347"/>
      <c r="F111" s="347"/>
      <c r="G111" s="347"/>
      <c r="H111" s="322" t="s">
        <v>1997</v>
      </c>
      <c r="I111" s="322" t="s">
        <v>1998</v>
      </c>
      <c r="J111" s="322"/>
      <c r="K111" s="322"/>
      <c r="L111" s="322" t="s">
        <v>1999</v>
      </c>
      <c r="M111" s="322"/>
      <c r="N111" s="322" t="s">
        <v>1999</v>
      </c>
      <c r="O111" s="322"/>
      <c r="P111" s="322"/>
      <c r="Q111" s="322"/>
      <c r="R111" s="322"/>
      <c r="S111" s="332" t="s">
        <v>817</v>
      </c>
      <c r="T111" s="322"/>
      <c r="U111" s="363" t="s">
        <v>817</v>
      </c>
      <c r="V111" s="322"/>
      <c r="W111" s="322"/>
      <c r="X111" s="322" t="s">
        <v>863</v>
      </c>
      <c r="Y111" s="322"/>
      <c r="Z111" s="322"/>
      <c r="AA111" s="322" t="s">
        <v>2000</v>
      </c>
      <c r="AB111" s="322" t="s">
        <v>864</v>
      </c>
      <c r="AC111" s="326" t="s">
        <v>1569</v>
      </c>
      <c r="AD111" s="322"/>
      <c r="AE111" s="322"/>
      <c r="AF111" s="322"/>
      <c r="AG111" s="322"/>
      <c r="AH111" s="322"/>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6">
        <v>104</v>
      </c>
      <c r="B112" s="356"/>
      <c r="C112" s="356" t="s">
        <v>2001</v>
      </c>
      <c r="D112" s="356"/>
      <c r="E112" s="356"/>
      <c r="F112" s="356"/>
      <c r="G112" s="356"/>
      <c r="H112" s="328" t="s">
        <v>2002</v>
      </c>
      <c r="I112" s="328" t="s">
        <v>2003</v>
      </c>
      <c r="J112" s="328" t="s">
        <v>2004</v>
      </c>
      <c r="K112" s="328" t="s">
        <v>864</v>
      </c>
      <c r="L112" s="328" t="s">
        <v>1740</v>
      </c>
      <c r="M112" s="328"/>
      <c r="N112" s="328" t="s">
        <v>1740</v>
      </c>
      <c r="O112" s="328"/>
      <c r="P112" s="328"/>
      <c r="Q112" s="328"/>
      <c r="R112" s="328"/>
      <c r="S112" s="338" t="s">
        <v>817</v>
      </c>
      <c r="T112" s="328"/>
      <c r="U112" s="362" t="s">
        <v>817</v>
      </c>
      <c r="V112" s="328"/>
      <c r="W112" s="328"/>
      <c r="X112" s="328" t="s">
        <v>863</v>
      </c>
      <c r="Y112" s="328"/>
      <c r="Z112" s="328"/>
      <c r="AA112" s="328" t="s">
        <v>2005</v>
      </c>
      <c r="AB112" s="328" t="s">
        <v>864</v>
      </c>
      <c r="AC112" s="326" t="s">
        <v>1569</v>
      </c>
      <c r="AD112" s="328"/>
      <c r="AE112" s="328"/>
      <c r="AF112" s="328"/>
      <c r="AG112" s="328"/>
      <c r="AH112" s="328">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7">
        <v>105</v>
      </c>
      <c r="B113" s="347"/>
      <c r="C113" s="347" t="s">
        <v>2006</v>
      </c>
      <c r="D113" s="347"/>
      <c r="E113" s="347"/>
      <c r="F113" s="347"/>
      <c r="G113" s="347"/>
      <c r="H113" s="322" t="s">
        <v>2007</v>
      </c>
      <c r="I113" s="322" t="s">
        <v>2008</v>
      </c>
      <c r="J113" s="322" t="s">
        <v>1241</v>
      </c>
      <c r="K113" s="322"/>
      <c r="L113" s="322" t="s">
        <v>2009</v>
      </c>
      <c r="M113" s="322"/>
      <c r="N113" s="322" t="s">
        <v>2009</v>
      </c>
      <c r="O113" s="322"/>
      <c r="P113" s="322"/>
      <c r="Q113" s="322"/>
      <c r="R113" s="322"/>
      <c r="S113" s="332" t="s">
        <v>817</v>
      </c>
      <c r="T113" s="354"/>
      <c r="U113" s="363" t="s">
        <v>817</v>
      </c>
      <c r="V113" s="322"/>
      <c r="W113" s="322"/>
      <c r="X113" s="322" t="s">
        <v>863</v>
      </c>
      <c r="Y113" s="322"/>
      <c r="Z113" s="322"/>
      <c r="AA113" s="322"/>
      <c r="AB113" s="322" t="s">
        <v>864</v>
      </c>
      <c r="AC113" s="326" t="s">
        <v>1569</v>
      </c>
      <c r="AD113" s="322"/>
      <c r="AE113" s="322"/>
      <c r="AF113" s="322"/>
      <c r="AG113" s="322"/>
      <c r="AH113" s="322"/>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50">
        <v>106</v>
      </c>
      <c r="B114" s="350"/>
      <c r="C114" s="350" t="s">
        <v>2010</v>
      </c>
      <c r="D114" s="352"/>
      <c r="E114" s="352"/>
      <c r="F114" s="352"/>
      <c r="G114" s="352"/>
      <c r="H114" s="328" t="s">
        <v>2011</v>
      </c>
      <c r="I114" s="328" t="s">
        <v>2012</v>
      </c>
      <c r="J114" s="335"/>
      <c r="K114" s="328" t="s">
        <v>864</v>
      </c>
      <c r="L114" s="328" t="s">
        <v>2013</v>
      </c>
      <c r="M114" s="328"/>
      <c r="N114" s="328" t="s">
        <v>2013</v>
      </c>
      <c r="O114" s="328"/>
      <c r="P114" s="328"/>
      <c r="Q114" s="328"/>
      <c r="R114" s="328"/>
      <c r="S114" s="336" t="s">
        <v>823</v>
      </c>
      <c r="T114" s="328"/>
      <c r="U114" s="361" t="s">
        <v>823</v>
      </c>
      <c r="V114" s="328"/>
      <c r="W114" s="328" t="s">
        <v>864</v>
      </c>
      <c r="X114" s="328" t="s">
        <v>1225</v>
      </c>
      <c r="Y114" s="328"/>
      <c r="Z114" s="328"/>
      <c r="AA114" s="328"/>
      <c r="AB114" s="328" t="s">
        <v>864</v>
      </c>
      <c r="AC114" s="326" t="s">
        <v>1569</v>
      </c>
      <c r="AD114" s="328"/>
      <c r="AE114" s="328"/>
      <c r="AF114" s="328"/>
      <c r="AG114" s="328"/>
      <c r="AH114" s="328"/>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7">
        <v>107</v>
      </c>
      <c r="B115" s="347"/>
      <c r="C115" s="347"/>
      <c r="D115" s="347" t="s">
        <v>2014</v>
      </c>
      <c r="E115" s="347"/>
      <c r="F115" s="347"/>
      <c r="G115" s="347"/>
      <c r="H115" s="322" t="s">
        <v>2015</v>
      </c>
      <c r="I115" s="322" t="s">
        <v>2016</v>
      </c>
      <c r="J115" s="322" t="s">
        <v>1229</v>
      </c>
      <c r="K115" s="322" t="s">
        <v>864</v>
      </c>
      <c r="L115" s="322" t="s">
        <v>1658</v>
      </c>
      <c r="M115" s="322"/>
      <c r="N115" s="322" t="s">
        <v>1658</v>
      </c>
      <c r="O115" s="322"/>
      <c r="P115" s="322"/>
      <c r="Q115" s="322"/>
      <c r="R115" s="322"/>
      <c r="S115" s="325" t="s">
        <v>820</v>
      </c>
      <c r="T115" s="322"/>
      <c r="U115" s="364" t="s">
        <v>820</v>
      </c>
      <c r="V115" s="322"/>
      <c r="W115" s="322"/>
      <c r="X115" s="322" t="s">
        <v>863</v>
      </c>
      <c r="Y115" s="322"/>
      <c r="Z115" s="322"/>
      <c r="AA115" s="322" t="s">
        <v>1230</v>
      </c>
      <c r="AB115" s="322" t="s">
        <v>864</v>
      </c>
      <c r="AC115" s="337" t="s">
        <v>1569</v>
      </c>
      <c r="AD115" s="322"/>
      <c r="AE115" s="322"/>
      <c r="AF115" s="322"/>
      <c r="AG115" s="322"/>
      <c r="AH115" s="322"/>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50">
        <v>108</v>
      </c>
      <c r="B116" s="350"/>
      <c r="C116" s="350"/>
      <c r="D116" s="350" t="s">
        <v>2017</v>
      </c>
      <c r="E116" s="350"/>
      <c r="F116" s="350"/>
      <c r="G116" s="350"/>
      <c r="H116" s="328" t="s">
        <v>2018</v>
      </c>
      <c r="I116" s="328" t="s">
        <v>2019</v>
      </c>
      <c r="J116" s="397">
        <v>606070707</v>
      </c>
      <c r="K116" s="328" t="s">
        <v>864</v>
      </c>
      <c r="L116" s="328" t="s">
        <v>2020</v>
      </c>
      <c r="M116" s="328"/>
      <c r="N116" s="328" t="s">
        <v>2020</v>
      </c>
      <c r="O116" s="328"/>
      <c r="P116" s="328"/>
      <c r="Q116" s="328"/>
      <c r="R116" s="328"/>
      <c r="S116" s="330" t="s">
        <v>820</v>
      </c>
      <c r="T116" s="328"/>
      <c r="U116" s="357" t="s">
        <v>820</v>
      </c>
      <c r="V116" s="328"/>
      <c r="W116" s="328"/>
      <c r="X116" s="328" t="s">
        <v>863</v>
      </c>
      <c r="Y116" s="328"/>
      <c r="Z116" s="328"/>
      <c r="AA116" s="328"/>
      <c r="AB116" s="328" t="s">
        <v>864</v>
      </c>
      <c r="AC116" s="326" t="s">
        <v>1569</v>
      </c>
      <c r="AD116" s="328"/>
      <c r="AE116" s="328"/>
      <c r="AF116" s="328"/>
      <c r="AG116" s="328"/>
      <c r="AH116" s="328"/>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5">
        <f>COUNTA(A9:A116)</f>
        <v>108</v>
      </c>
      <c r="B117" s="365">
        <f t="shared" ref="B117:G117" si="0">COUNTA(B9:B116)</f>
        <v>4</v>
      </c>
      <c r="C117" s="365">
        <f t="shared" si="0"/>
        <v>54</v>
      </c>
      <c r="D117" s="365">
        <f t="shared" si="0"/>
        <v>41</v>
      </c>
      <c r="E117" s="365">
        <f t="shared" si="0"/>
        <v>8</v>
      </c>
      <c r="F117" s="365">
        <f t="shared" si="0"/>
        <v>3</v>
      </c>
      <c r="G117" s="365">
        <f t="shared" si="0"/>
        <v>0</v>
      </c>
      <c r="H117" s="366"/>
      <c r="I117" s="366"/>
      <c r="J117" s="366"/>
      <c r="K117" s="366"/>
      <c r="L117" s="366"/>
      <c r="M117" s="366"/>
      <c r="N117" s="366"/>
      <c r="O117" s="366"/>
      <c r="P117" s="366"/>
      <c r="Q117" s="366"/>
      <c r="R117" s="366"/>
      <c r="S117" s="366"/>
      <c r="T117" s="366"/>
      <c r="U117" s="366"/>
      <c r="V117" s="366"/>
      <c r="W117" s="366">
        <v>21</v>
      </c>
      <c r="X117" s="366">
        <v>128</v>
      </c>
      <c r="Y117" s="366"/>
      <c r="Z117" s="366"/>
      <c r="AA117" s="366"/>
      <c r="AB117" s="366"/>
      <c r="AC117" s="367" t="s">
        <v>1569</v>
      </c>
      <c r="AD117" s="366">
        <v>11</v>
      </c>
      <c r="AE117" s="366">
        <v>1</v>
      </c>
      <c r="AF117" s="366">
        <v>0</v>
      </c>
      <c r="AG117" s="366">
        <v>82</v>
      </c>
      <c r="AH117" s="366">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8"/>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ht="15">
      <c r="A119" s="129"/>
      <c r="B119" s="369"/>
      <c r="C119" s="369"/>
      <c r="D119" s="369"/>
      <c r="E119" s="369"/>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8"/>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ht="15">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8"/>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ht="15">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8"/>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ht="15">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8"/>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ht="15">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8"/>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ht="15">
      <c r="A124" s="128"/>
      <c r="B124" s="128"/>
      <c r="C124" s="128"/>
      <c r="D124" s="128"/>
      <c r="E124" s="128"/>
      <c r="F124" s="128"/>
      <c r="G124" s="128"/>
      <c r="H124" s="128"/>
      <c r="I124" s="128"/>
      <c r="J124" s="128"/>
      <c r="K124" s="128"/>
      <c r="L124" s="128"/>
      <c r="M124" s="128"/>
      <c r="N124" s="128"/>
      <c r="P124" s="128"/>
      <c r="Q124" s="128"/>
      <c r="R124" s="128"/>
      <c r="S124" s="128"/>
      <c r="AC124" s="368"/>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ht="15">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8"/>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ht="15">
      <c r="A126" s="117"/>
      <c r="B126" s="117"/>
      <c r="C126" s="117"/>
      <c r="D126" s="117"/>
      <c r="E126" s="117"/>
      <c r="F126" s="117"/>
      <c r="G126" s="117"/>
      <c r="H126" s="117"/>
      <c r="I126" s="117"/>
      <c r="J126" s="117"/>
      <c r="K126" s="117"/>
      <c r="L126" s="117"/>
      <c r="M126" s="117"/>
      <c r="N126" s="117"/>
      <c r="P126" s="117"/>
      <c r="Q126" s="117"/>
      <c r="R126" s="117"/>
      <c r="S126" s="117"/>
      <c r="AC126" s="368"/>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ht="15">
      <c r="A127" s="128"/>
      <c r="B127" s="128"/>
      <c r="C127" s="128"/>
      <c r="D127" s="128"/>
      <c r="E127" s="128"/>
      <c r="F127" s="96"/>
      <c r="G127" s="96"/>
      <c r="H127" s="96"/>
      <c r="I127" s="96"/>
      <c r="J127" s="96"/>
      <c r="K127" s="96"/>
      <c r="L127" s="96"/>
      <c r="M127" s="96"/>
      <c r="N127" s="96"/>
      <c r="P127" s="96"/>
      <c r="Q127" s="96"/>
      <c r="R127" s="96"/>
      <c r="S127" s="96"/>
      <c r="AC127" s="368"/>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ht="15">
      <c r="A128" s="128"/>
      <c r="B128" s="128"/>
      <c r="C128" s="128"/>
      <c r="D128" s="128"/>
      <c r="E128" s="128"/>
      <c r="F128" s="96"/>
      <c r="G128" s="96"/>
      <c r="H128" s="96"/>
      <c r="I128" s="96"/>
      <c r="J128" s="96"/>
      <c r="K128" s="96"/>
      <c r="L128" s="96"/>
      <c r="M128" s="96"/>
      <c r="N128" s="96"/>
      <c r="P128" s="96"/>
      <c r="Q128" s="96"/>
      <c r="R128" s="96"/>
      <c r="S128" s="96"/>
      <c r="AC128" s="368"/>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ht="15">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ht="15">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ht="15">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ht="15">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ht="15">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ht="15">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ht="15">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ht="15">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ht="15">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ht="15">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ht="15">
      <c r="A139" s="130"/>
      <c r="B139" s="370"/>
      <c r="C139" s="370"/>
      <c r="D139" s="370"/>
      <c r="E139" s="370"/>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ht="15">
      <c r="A140" s="371"/>
      <c r="B140" s="372"/>
      <c r="C140" s="372"/>
      <c r="D140" s="372"/>
      <c r="E140" s="372"/>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ht="15">
      <c r="A141" s="371"/>
      <c r="B141" s="372"/>
      <c r="C141" s="372"/>
      <c r="D141" s="372"/>
      <c r="E141" s="372"/>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ht="15">
      <c r="A142" s="371"/>
      <c r="B142" s="372"/>
      <c r="C142" s="372"/>
      <c r="D142" s="372"/>
      <c r="E142" s="372"/>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ht="15">
      <c r="A143" s="371"/>
      <c r="B143" s="372"/>
      <c r="C143" s="372"/>
      <c r="D143" s="372"/>
      <c r="E143" s="372"/>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ht="15">
      <c r="A144" s="371"/>
      <c r="B144" s="372"/>
      <c r="C144" s="372"/>
      <c r="D144" s="372"/>
      <c r="E144" s="372"/>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ht="15">
      <c r="A145" s="371"/>
      <c r="B145" s="372"/>
      <c r="C145" s="372"/>
      <c r="D145" s="372"/>
      <c r="E145" s="372"/>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ht="15">
      <c r="A146" s="371"/>
      <c r="B146" s="372"/>
      <c r="C146" s="372"/>
      <c r="D146" s="372"/>
      <c r="E146" s="372"/>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ht="15">
      <c r="A147" s="373"/>
      <c r="B147" s="374"/>
      <c r="C147" s="374"/>
      <c r="D147" s="374"/>
      <c r="E147" s="374"/>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ht="15">
      <c r="A148" s="373"/>
      <c r="B148" s="374"/>
      <c r="C148" s="374"/>
      <c r="D148" s="374"/>
      <c r="E148" s="374"/>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ht="15">
      <c r="A149" s="373"/>
      <c r="B149" s="374"/>
      <c r="C149" s="374"/>
      <c r="D149" s="374"/>
      <c r="E149" s="374"/>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ht="15">
      <c r="A150" s="373"/>
      <c r="B150" s="374"/>
      <c r="C150" s="374"/>
      <c r="D150" s="374"/>
      <c r="E150" s="374"/>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ht="15">
      <c r="A151" s="373"/>
      <c r="B151" s="374"/>
      <c r="C151" s="374"/>
      <c r="D151" s="374"/>
      <c r="E151" s="374"/>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ht="15">
      <c r="A152" s="373"/>
      <c r="B152" s="374"/>
      <c r="C152" s="374"/>
      <c r="D152" s="374"/>
      <c r="E152" s="374"/>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ht="15">
      <c r="A153" s="373"/>
      <c r="B153" s="374"/>
      <c r="C153" s="374"/>
      <c r="D153" s="374"/>
      <c r="E153" s="374"/>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ht="15">
      <c r="A154" s="373"/>
      <c r="B154" s="374"/>
      <c r="C154" s="374"/>
      <c r="D154" s="374"/>
      <c r="E154" s="374"/>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ht="15">
      <c r="A155" s="371"/>
      <c r="B155" s="372"/>
      <c r="C155" s="372"/>
      <c r="D155" s="372"/>
      <c r="E155" s="372"/>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ht="15">
      <c r="A156" s="375"/>
      <c r="B156" s="376"/>
      <c r="C156" s="376"/>
      <c r="D156" s="376"/>
      <c r="E156" s="376"/>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ht="15">
      <c r="A157" s="375"/>
      <c r="B157" s="376"/>
      <c r="C157" s="376"/>
      <c r="D157" s="376"/>
      <c r="E157" s="376"/>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ht="15">
      <c r="A158" s="375"/>
      <c r="B158" s="376"/>
      <c r="C158" s="376"/>
      <c r="D158" s="376"/>
      <c r="E158" s="376"/>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ht="15">
      <c r="A159" s="375"/>
      <c r="B159" s="376"/>
      <c r="C159" s="376"/>
      <c r="D159" s="376"/>
      <c r="E159" s="376"/>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ht="15">
      <c r="A160" s="375"/>
      <c r="B160" s="376"/>
      <c r="C160" s="376"/>
      <c r="D160" s="376"/>
      <c r="E160" s="376"/>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ht="15">
      <c r="A161" s="375"/>
      <c r="B161" s="376"/>
      <c r="C161" s="376"/>
      <c r="D161" s="376"/>
      <c r="E161" s="376"/>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ht="15">
      <c r="A162" s="375"/>
      <c r="B162" s="376"/>
      <c r="C162" s="376"/>
      <c r="D162" s="376"/>
      <c r="E162" s="376"/>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ht="15">
      <c r="A163" s="371"/>
      <c r="B163" s="372"/>
      <c r="C163" s="372"/>
      <c r="D163" s="372"/>
      <c r="E163" s="372"/>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ht="15">
      <c r="A164" s="371"/>
      <c r="B164" s="372"/>
      <c r="C164" s="372"/>
      <c r="D164" s="372"/>
      <c r="E164" s="372"/>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ht="15">
      <c r="A165" s="371"/>
      <c r="B165" s="372"/>
      <c r="C165" s="372"/>
      <c r="D165" s="372"/>
      <c r="E165" s="372"/>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ht="15">
      <c r="A166" s="136"/>
      <c r="B166" s="377"/>
      <c r="C166" s="377"/>
      <c r="D166" s="377"/>
      <c r="E166" s="377"/>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ht="15">
      <c r="A167" s="136"/>
      <c r="B167" s="377"/>
      <c r="C167" s="377"/>
      <c r="D167" s="377"/>
      <c r="E167" s="377"/>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C22" workbookViewId="0">
      <selection activeCell="O29" sqref="O29"/>
    </sheetView>
  </sheetViews>
  <sheetFormatPr baseColWidth="10" defaultColWidth="11" defaultRowHeight="14"/>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2021</v>
      </c>
    </row>
    <row r="2" spans="2:6" s="4" customFormat="1"/>
    <row r="3" spans="2:6" s="134" customFormat="1">
      <c r="B3" s="133" t="s">
        <v>2022</v>
      </c>
      <c r="C3" s="135"/>
      <c r="D3" s="135"/>
      <c r="E3" s="135"/>
      <c r="F3" s="135"/>
    </row>
    <row r="4" spans="2:6" ht="18" customHeight="1">
      <c r="B4" s="131" t="s">
        <v>2023</v>
      </c>
    </row>
    <row r="5" spans="2:6" ht="18" customHeight="1">
      <c r="B5" s="131" t="s">
        <v>2024</v>
      </c>
    </row>
    <row r="6" spans="2:6" ht="18" customHeight="1">
      <c r="B6" s="131" t="s">
        <v>2025</v>
      </c>
    </row>
    <row r="7" spans="2:6" ht="18" customHeight="1">
      <c r="B7" s="131" t="s">
        <v>2026</v>
      </c>
    </row>
    <row r="8" spans="2:6" ht="18" customHeight="1">
      <c r="B8" s="131" t="s">
        <v>2027</v>
      </c>
    </row>
    <row r="9" spans="2:6" ht="24" customHeight="1">
      <c r="B9" s="451" t="s">
        <v>2028</v>
      </c>
      <c r="C9" s="451"/>
      <c r="D9" s="451"/>
      <c r="E9" s="451"/>
      <c r="F9" s="451"/>
    </row>
    <row r="10" spans="2:6" ht="14.25" customHeight="1">
      <c r="B10" s="452" t="s">
        <v>2029</v>
      </c>
      <c r="C10" s="452"/>
      <c r="D10" s="452"/>
      <c r="E10" s="452"/>
      <c r="F10" s="452"/>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
  <cols>
    <col min="1" max="1" width="13.5" customWidth="1"/>
    <col min="13" max="13" width="37" customWidth="1"/>
    <col min="14" max="14" width="44.5" customWidth="1"/>
    <col min="1024" max="1024" width="9" customWidth="1"/>
  </cols>
  <sheetData>
    <row r="1" spans="1:14" ht="16">
      <c r="A1" s="8"/>
      <c r="B1" s="9" t="s">
        <v>625</v>
      </c>
      <c r="C1" s="10"/>
      <c r="D1" s="11"/>
      <c r="E1" s="10"/>
      <c r="F1" s="83"/>
      <c r="G1" s="11"/>
      <c r="H1" s="11"/>
      <c r="I1" s="84"/>
      <c r="J1" s="84"/>
      <c r="K1" s="429"/>
      <c r="L1" s="429"/>
      <c r="M1" s="429"/>
      <c r="N1" s="429"/>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
  <cols>
    <col min="2" max="2" width="10.5" customWidth="1"/>
    <col min="1024" max="1024" width="9" customWidth="1"/>
  </cols>
  <sheetData>
    <row r="1" spans="1:14" ht="16">
      <c r="A1" s="8"/>
      <c r="B1" s="9" t="s">
        <v>648</v>
      </c>
      <c r="C1" s="10"/>
      <c r="D1" s="11"/>
      <c r="E1" s="10"/>
      <c r="F1" s="83"/>
      <c r="G1" s="11"/>
      <c r="H1" s="11"/>
      <c r="I1" s="84"/>
      <c r="J1" s="84"/>
      <c r="K1" s="429"/>
      <c r="L1" s="429"/>
      <c r="M1" s="429"/>
      <c r="N1" s="429"/>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6">
      <c r="A1" s="8"/>
      <c r="B1" s="9" t="s">
        <v>0</v>
      </c>
      <c r="C1" s="10"/>
      <c r="D1" s="11"/>
      <c r="E1" s="10"/>
      <c r="F1" s="97"/>
      <c r="G1" s="11"/>
      <c r="H1" s="11"/>
      <c r="I1" s="84"/>
      <c r="J1" s="84"/>
      <c r="K1" s="429"/>
      <c r="L1" s="429"/>
      <c r="M1" s="98"/>
    </row>
    <row r="2" spans="1:1024">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1">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6">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
      <c r="A11" s="35">
        <v>1</v>
      </c>
      <c r="B11" s="35" t="s">
        <v>26</v>
      </c>
      <c r="C11" s="35" t="s">
        <v>27</v>
      </c>
      <c r="D11" s="36" t="s">
        <v>28</v>
      </c>
      <c r="E11" s="36" t="s">
        <v>50</v>
      </c>
      <c r="F11" s="109"/>
      <c r="G11" s="3" t="s">
        <v>37</v>
      </c>
      <c r="H11" s="114" t="s">
        <v>52</v>
      </c>
      <c r="I11" s="7" t="s">
        <v>88</v>
      </c>
      <c r="J11" s="7" t="s">
        <v>698</v>
      </c>
      <c r="K11" s="115" t="s">
        <v>51</v>
      </c>
      <c r="L11" s="5" t="s">
        <v>711</v>
      </c>
      <c r="M11" s="5"/>
    </row>
    <row r="12" spans="1:1024" ht="121">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8">
      <c r="A13" s="35">
        <v>1</v>
      </c>
      <c r="B13" s="35" t="s">
        <v>26</v>
      </c>
      <c r="C13" s="35" t="s">
        <v>27</v>
      </c>
      <c r="D13" s="36" t="s">
        <v>28</v>
      </c>
      <c r="E13" s="36" t="s">
        <v>56</v>
      </c>
      <c r="F13" s="109" t="s">
        <v>57</v>
      </c>
      <c r="G13" s="3" t="s">
        <v>37</v>
      </c>
      <c r="H13" s="117" t="s">
        <v>55</v>
      </c>
      <c r="I13" s="7" t="s">
        <v>88</v>
      </c>
      <c r="J13" s="7" t="s">
        <v>698</v>
      </c>
      <c r="K13" s="112" t="s">
        <v>58</v>
      </c>
      <c r="L13" s="5"/>
      <c r="M13" s="5"/>
    </row>
    <row r="14" spans="1:1024" ht="112">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80">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12">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2">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6" thickBot="1"/>
    <row r="2" spans="2:4" ht="19">
      <c r="B2" s="430" t="s">
        <v>726</v>
      </c>
      <c r="C2" s="431"/>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6"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topLeftCell="A15" zoomScale="87" zoomScaleNormal="40" workbookViewId="0">
      <selection activeCell="A26" sqref="A26"/>
    </sheetView>
  </sheetViews>
  <sheetFormatPr baseColWidth="10" defaultColWidth="11" defaultRowHeight="14"/>
  <cols>
    <col min="1" max="1" width="39.83203125" style="193" customWidth="1"/>
    <col min="2" max="2" width="26.5" style="193" customWidth="1"/>
    <col min="3" max="4" width="17.5" style="193" customWidth="1"/>
    <col min="5" max="5" width="14" style="193" customWidth="1"/>
    <col min="6" max="6" width="46.33203125" style="193" customWidth="1"/>
    <col min="7" max="7" width="48.83203125" style="193" customWidth="1"/>
    <col min="8" max="8" width="57.83203125" style="193" customWidth="1"/>
    <col min="9" max="9" width="11" style="193"/>
    <col min="10" max="10" width="11" style="193" customWidth="1"/>
    <col min="11" max="16384" width="11" style="193"/>
  </cols>
  <sheetData>
    <row r="1" spans="1:20" ht="21" thickBot="1">
      <c r="A1" s="433" t="s">
        <v>742</v>
      </c>
      <c r="B1" s="434"/>
      <c r="C1" s="434"/>
      <c r="D1" s="434"/>
      <c r="E1" s="434"/>
      <c r="F1" s="434"/>
      <c r="G1" s="434"/>
      <c r="H1" s="435"/>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41" t="s">
        <v>753</v>
      </c>
      <c r="G12" s="441"/>
      <c r="H12" s="441"/>
      <c r="I12" s="203"/>
      <c r="J12" s="203"/>
      <c r="R12" s="196"/>
      <c r="S12" s="196"/>
      <c r="T12" s="196"/>
    </row>
    <row r="13" spans="1:20" ht="14.25" customHeight="1">
      <c r="B13" s="204" t="s">
        <v>754</v>
      </c>
      <c r="C13" s="204"/>
      <c r="D13" s="204"/>
      <c r="E13" s="204"/>
      <c r="F13" s="441" t="s">
        <v>755</v>
      </c>
      <c r="G13" s="441"/>
      <c r="H13" s="441"/>
      <c r="I13" s="204"/>
      <c r="J13" s="204"/>
      <c r="K13" s="204"/>
      <c r="L13" s="204"/>
      <c r="M13" s="204"/>
      <c r="N13" s="204"/>
      <c r="R13" s="196"/>
      <c r="S13" s="196"/>
      <c r="T13" s="196"/>
    </row>
    <row r="14" spans="1:20" ht="14.25" customHeight="1">
      <c r="B14" s="204" t="s">
        <v>756</v>
      </c>
      <c r="C14" s="204"/>
      <c r="D14" s="204"/>
      <c r="E14" s="204"/>
      <c r="F14" s="441" t="s">
        <v>755</v>
      </c>
      <c r="G14" s="441"/>
      <c r="H14" s="441"/>
      <c r="I14" s="204"/>
      <c r="J14" s="204"/>
      <c r="R14" s="196"/>
      <c r="S14" s="196"/>
      <c r="T14" s="196"/>
    </row>
    <row r="15" spans="1:20">
      <c r="B15" s="203" t="s">
        <v>757</v>
      </c>
      <c r="C15" s="203"/>
      <c r="D15" s="203"/>
      <c r="E15" s="203"/>
      <c r="F15" s="441" t="s">
        <v>755</v>
      </c>
      <c r="G15" s="441"/>
      <c r="H15" s="441"/>
      <c r="I15" s="203"/>
      <c r="J15" s="203"/>
      <c r="R15" s="196"/>
      <c r="S15" s="196"/>
      <c r="T15" s="196"/>
    </row>
    <row r="16" spans="1:20">
      <c r="B16" s="442"/>
      <c r="C16" s="442"/>
      <c r="D16" s="442"/>
      <c r="E16" s="442"/>
      <c r="F16" s="442"/>
      <c r="G16" s="442"/>
      <c r="H16" s="442"/>
      <c r="I16" s="442"/>
      <c r="J16" s="442"/>
      <c r="K16" s="442"/>
      <c r="L16" s="442"/>
      <c r="M16" s="442"/>
      <c r="N16" s="442"/>
      <c r="O16" s="442"/>
      <c r="P16" s="442"/>
      <c r="Q16" s="442"/>
    </row>
    <row r="17" spans="1:17" ht="15" thickBot="1">
      <c r="B17" s="442"/>
      <c r="C17" s="442"/>
      <c r="D17" s="442"/>
      <c r="E17" s="442"/>
      <c r="F17" s="442"/>
      <c r="G17" s="442"/>
      <c r="H17" s="442"/>
      <c r="I17" s="442"/>
      <c r="J17" s="442"/>
      <c r="K17" s="442"/>
      <c r="L17" s="442"/>
      <c r="M17" s="442"/>
      <c r="N17" s="442"/>
      <c r="O17" s="442"/>
      <c r="P17" s="442"/>
      <c r="Q17" s="442"/>
    </row>
    <row r="18" spans="1:17" ht="102.75" customHeight="1" thickBot="1">
      <c r="A18" s="436" t="s">
        <v>758</v>
      </c>
      <c r="B18" s="437"/>
      <c r="C18" s="437"/>
      <c r="D18" s="437"/>
      <c r="E18" s="437"/>
      <c r="F18" s="437"/>
      <c r="G18" s="437"/>
      <c r="H18" s="438"/>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42"/>
      <c r="C20" s="442"/>
      <c r="D20" s="442"/>
      <c r="E20" s="442"/>
      <c r="F20" s="442"/>
      <c r="G20" s="442"/>
      <c r="H20" s="442"/>
      <c r="I20" s="442"/>
      <c r="J20" s="442"/>
      <c r="K20" s="442"/>
      <c r="L20" s="442"/>
      <c r="M20" s="442"/>
      <c r="N20" s="442"/>
      <c r="O20" s="442"/>
      <c r="P20" s="442"/>
      <c r="Q20" s="442"/>
    </row>
    <row r="21" spans="1:17" ht="20">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30">
      <c r="A24" s="210" t="s">
        <v>768</v>
      </c>
      <c r="B24" s="211" t="s">
        <v>769</v>
      </c>
      <c r="C24" s="211" t="s">
        <v>770</v>
      </c>
      <c r="D24" s="211" t="s">
        <v>770</v>
      </c>
      <c r="E24" s="211" t="s">
        <v>770</v>
      </c>
      <c r="F24" s="211" t="s">
        <v>771</v>
      </c>
      <c r="G24" s="211" t="s">
        <v>771</v>
      </c>
      <c r="H24" s="211"/>
    </row>
    <row r="25" spans="1:17" ht="45">
      <c r="A25" s="210" t="s">
        <v>772</v>
      </c>
      <c r="B25" s="211" t="s">
        <v>773</v>
      </c>
      <c r="C25" s="211" t="s">
        <v>774</v>
      </c>
      <c r="D25" s="211" t="s">
        <v>770</v>
      </c>
      <c r="E25" s="211" t="s">
        <v>770</v>
      </c>
      <c r="F25" s="211" t="s">
        <v>775</v>
      </c>
      <c r="G25" s="211" t="s">
        <v>771</v>
      </c>
      <c r="H25" s="293" t="s">
        <v>776</v>
      </c>
    </row>
    <row r="26" spans="1:17" ht="45.75" customHeight="1">
      <c r="A26" s="208" t="s">
        <v>777</v>
      </c>
      <c r="B26" s="207" t="s">
        <v>778</v>
      </c>
      <c r="C26" s="207" t="s">
        <v>774</v>
      </c>
      <c r="D26" s="207" t="s">
        <v>770</v>
      </c>
      <c r="E26" s="207" t="s">
        <v>770</v>
      </c>
      <c r="F26" s="207" t="s">
        <v>779</v>
      </c>
      <c r="G26" s="207" t="s">
        <v>771</v>
      </c>
      <c r="H26" s="206" t="s">
        <v>780</v>
      </c>
    </row>
    <row r="27" spans="1:17" ht="60">
      <c r="A27" s="208" t="s">
        <v>781</v>
      </c>
      <c r="B27" s="207" t="s">
        <v>782</v>
      </c>
      <c r="C27" s="207" t="s">
        <v>774</v>
      </c>
      <c r="D27" s="207" t="s">
        <v>774</v>
      </c>
      <c r="E27" s="207" t="s">
        <v>770</v>
      </c>
      <c r="F27" s="207" t="s">
        <v>779</v>
      </c>
      <c r="G27" s="209" t="s">
        <v>783</v>
      </c>
      <c r="H27" s="206" t="s">
        <v>784</v>
      </c>
    </row>
    <row r="28" spans="1:17" ht="75">
      <c r="A28" s="208" t="s">
        <v>785</v>
      </c>
      <c r="B28" s="207" t="s">
        <v>786</v>
      </c>
      <c r="C28" s="207" t="s">
        <v>774</v>
      </c>
      <c r="D28" s="207" t="s">
        <v>774</v>
      </c>
      <c r="E28" s="207" t="s">
        <v>770</v>
      </c>
      <c r="F28" s="215" t="s">
        <v>787</v>
      </c>
      <c r="G28" s="209" t="s">
        <v>783</v>
      </c>
      <c r="H28" s="206"/>
    </row>
    <row r="29" spans="1:17" ht="60">
      <c r="A29" s="208" t="s">
        <v>788</v>
      </c>
      <c r="B29" s="207" t="s">
        <v>789</v>
      </c>
      <c r="C29" s="207" t="s">
        <v>774</v>
      </c>
      <c r="D29" s="207" t="s">
        <v>774</v>
      </c>
      <c r="E29" s="207" t="s">
        <v>770</v>
      </c>
      <c r="F29" s="206" t="s">
        <v>790</v>
      </c>
      <c r="G29" s="209" t="s">
        <v>783</v>
      </c>
      <c r="H29" s="206"/>
    </row>
    <row r="30" spans="1:17" ht="195">
      <c r="A30" s="440" t="s">
        <v>791</v>
      </c>
      <c r="B30" s="439" t="s">
        <v>792</v>
      </c>
      <c r="C30" s="439" t="s">
        <v>774</v>
      </c>
      <c r="D30" s="439" t="s">
        <v>774</v>
      </c>
      <c r="E30" s="439" t="s">
        <v>770</v>
      </c>
      <c r="F30" s="206" t="s">
        <v>793</v>
      </c>
      <c r="G30" s="432" t="s">
        <v>794</v>
      </c>
      <c r="H30" s="206" t="s">
        <v>795</v>
      </c>
    </row>
    <row r="31" spans="1:17" ht="120">
      <c r="A31" s="440"/>
      <c r="B31" s="439"/>
      <c r="C31" s="439"/>
      <c r="D31" s="439"/>
      <c r="E31" s="439"/>
      <c r="F31" s="209" t="s">
        <v>796</v>
      </c>
      <c r="G31" s="432"/>
      <c r="H31" s="206"/>
    </row>
    <row r="32" spans="1:17" ht="90">
      <c r="A32" s="208" t="s">
        <v>797</v>
      </c>
      <c r="B32" s="207" t="s">
        <v>798</v>
      </c>
      <c r="C32" s="207" t="s">
        <v>774</v>
      </c>
      <c r="D32" s="207" t="s">
        <v>774</v>
      </c>
      <c r="E32" s="207" t="s">
        <v>770</v>
      </c>
      <c r="F32" s="209" t="s">
        <v>799</v>
      </c>
      <c r="G32" s="209" t="s">
        <v>783</v>
      </c>
      <c r="H32" s="206" t="s">
        <v>800</v>
      </c>
    </row>
    <row r="33" spans="1:8" ht="30">
      <c r="A33" s="440" t="s">
        <v>801</v>
      </c>
      <c r="B33" s="439" t="s">
        <v>802</v>
      </c>
      <c r="C33" s="439" t="s">
        <v>774</v>
      </c>
      <c r="D33" s="439" t="s">
        <v>774</v>
      </c>
      <c r="E33" s="439" t="s">
        <v>770</v>
      </c>
      <c r="F33" s="209" t="s">
        <v>803</v>
      </c>
      <c r="G33" s="432" t="s">
        <v>783</v>
      </c>
      <c r="H33" s="206" t="s">
        <v>804</v>
      </c>
    </row>
    <row r="34" spans="1:8" ht="240">
      <c r="A34" s="440"/>
      <c r="B34" s="439"/>
      <c r="C34" s="439"/>
      <c r="D34" s="439"/>
      <c r="E34" s="439"/>
      <c r="F34" s="209" t="s">
        <v>805</v>
      </c>
      <c r="G34" s="432"/>
      <c r="H34" s="206" t="s">
        <v>806</v>
      </c>
    </row>
    <row r="35" spans="1:8" ht="60">
      <c r="A35" s="298" t="s">
        <v>807</v>
      </c>
      <c r="B35" s="207" t="s">
        <v>808</v>
      </c>
      <c r="C35" s="207" t="s">
        <v>774</v>
      </c>
      <c r="D35" s="207" t="s">
        <v>770</v>
      </c>
      <c r="E35" s="207" t="s">
        <v>770</v>
      </c>
      <c r="F35" s="209" t="s">
        <v>809</v>
      </c>
      <c r="G35" s="297"/>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3203125" style="128" customWidth="1"/>
    <col min="2" max="2" width="30.33203125" style="128" customWidth="1"/>
    <col min="3" max="3" width="25.5" style="128" customWidth="1"/>
    <col min="4" max="4" width="22.5" style="128" customWidth="1"/>
    <col min="5" max="5" width="6.33203125" style="128" customWidth="1"/>
    <col min="6" max="6" width="13.5" style="128" customWidth="1"/>
    <col min="7" max="7" width="13.5" style="96" customWidth="1"/>
    <col min="8" max="8" width="70.33203125" style="96" customWidth="1"/>
    <col min="9" max="9" width="17.5" style="96" customWidth="1"/>
    <col min="10" max="10" width="8.5" style="96" hidden="1" customWidth="1"/>
    <col min="11" max="11" width="11.33203125" style="96" hidden="1" customWidth="1"/>
    <col min="12" max="12" width="12" style="96" customWidth="1"/>
    <col min="13" max="13" width="13" style="159" customWidth="1"/>
    <col min="14" max="14" width="8.5" style="96" customWidth="1"/>
    <col min="15" max="15" width="12" style="96" hidden="1" customWidth="1"/>
    <col min="16" max="16" width="9.83203125" style="96" hidden="1" customWidth="1"/>
    <col min="17" max="17" width="11" style="96" hidden="1" customWidth="1"/>
    <col min="18" max="18" width="3.5" style="173" customWidth="1"/>
    <col min="19" max="19" width="3.83203125" style="96" customWidth="1"/>
    <col min="20" max="20" width="2.5" style="96" customWidth="1"/>
    <col min="21" max="21" width="18.5" style="96" customWidth="1"/>
    <col min="22" max="24" width="16" style="96" customWidth="1"/>
    <col min="25" max="25" width="2.3320312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43" t="s">
        <v>815</v>
      </c>
      <c r="J1" s="443"/>
      <c r="K1" s="443"/>
      <c r="L1" s="443"/>
      <c r="Q1" s="444" t="s">
        <v>816</v>
      </c>
      <c r="R1" s="444"/>
      <c r="S1" s="96" t="s">
        <v>817</v>
      </c>
      <c r="AC1" s="96"/>
      <c r="AE1" s="128"/>
      <c r="ALY1"/>
    </row>
    <row r="2" spans="1:1016" ht="16" customHeight="1">
      <c r="C2" s="141" t="s">
        <v>818</v>
      </c>
      <c r="D2" s="152" t="s">
        <v>819</v>
      </c>
      <c r="E2" s="157">
        <f>createCase8[[#Totals],[NexSIS]] / createCase8[[#Totals],[ID]]</f>
        <v>0.83333333333333337</v>
      </c>
      <c r="G2" s="128"/>
      <c r="H2" s="227"/>
      <c r="I2" s="443"/>
      <c r="J2" s="443"/>
      <c r="K2" s="443"/>
      <c r="L2" s="443"/>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45" t="s">
        <v>828</v>
      </c>
      <c r="O7" s="445"/>
      <c r="P7" s="445"/>
      <c r="Q7" s="445"/>
      <c r="W7" s="446" t="s">
        <v>829</v>
      </c>
      <c r="X7" s="446"/>
      <c r="AC7" s="445" t="s">
        <v>830</v>
      </c>
      <c r="AD7" s="445"/>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5"/>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5"/>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5"/>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5"/>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5"/>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5"/>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5"/>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5"/>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5"/>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5"/>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4"/>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4"/>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81" type="noConversion"/>
  <conditionalFormatting sqref="A22:F23 A43:F883">
    <cfRule type="expression" dxfId="417" priority="37">
      <formula>OR($AD22="X",$AB22="X")</formula>
    </cfRule>
    <cfRule type="expression" dxfId="416" priority="38">
      <formula>AND($AD22=1,$AB22=1)</formula>
    </cfRule>
    <cfRule type="expression" dxfId="415" priority="39">
      <formula>$AD22=1</formula>
    </cfRule>
    <cfRule type="expression" dxfId="414" priority="40">
      <formula>$AB22=1</formula>
    </cfRule>
  </conditionalFormatting>
  <conditionalFormatting sqref="A9:G20">
    <cfRule type="expression" dxfId="413" priority="641">
      <formula>OR(#REF!="X",$AD9="X")</formula>
    </cfRule>
    <cfRule type="expression" dxfId="412" priority="642">
      <formula>AND(#REF!=1,$AD9=1)</formula>
    </cfRule>
    <cfRule type="expression" dxfId="411" priority="643">
      <formula>#REF!=1</formula>
    </cfRule>
    <cfRule type="expression" dxfId="410" priority="644">
      <formula>$AD9=1</formula>
    </cfRule>
  </conditionalFormatting>
  <conditionalFormatting sqref="C9:C20">
    <cfRule type="expression" dxfId="409" priority="1">
      <formula>AND($T9="X",$B9&lt;&gt;"")</formula>
    </cfRule>
  </conditionalFormatting>
  <conditionalFormatting sqref="C17:C19">
    <cfRule type="expression" dxfId="408" priority="2">
      <formula>AND($T17="X",OR($B17&lt;&gt;"",$C17&lt;&gt;""))</formula>
    </cfRule>
  </conditionalFormatting>
  <conditionalFormatting sqref="D9:D20">
    <cfRule type="expression" dxfId="407" priority="11">
      <formula>AND($T9="X",OR($B9&lt;&gt;"",$C9&lt;&gt;""))</formula>
    </cfRule>
  </conditionalFormatting>
  <conditionalFormatting sqref="D18:D19">
    <cfRule type="expression" dxfId="406"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405" priority="12">
      <formula>AND($T9="X",OR($B9&lt;&gt;"",$C9&lt;&gt;"",$D9&lt;&gt;""))</formula>
    </cfRule>
  </conditionalFormatting>
  <conditionalFormatting sqref="F9:F20">
    <cfRule type="expression" dxfId="404" priority="13">
      <formula>AND($T9="X",OR($B9&lt;&gt;"",$C9&lt;&gt;"",$D9&lt;&gt;"",$E9&lt;&gt;""))</formula>
    </cfRule>
  </conditionalFormatting>
  <conditionalFormatting sqref="G9:G20">
    <cfRule type="expression" dxfId="403" priority="14">
      <formula>AND($T9="X",OR($B9&lt;&gt;"",$C9&lt;&gt;"",$D9&lt;&gt;"",$E9&lt;&gt;"",$F9&lt;&gt;""))</formula>
    </cfRule>
  </conditionalFormatting>
  <conditionalFormatting sqref="H22:H23 H43:H883">
    <cfRule type="expression" dxfId="402" priority="36">
      <formula>$S22="X"</formula>
    </cfRule>
  </conditionalFormatting>
  <conditionalFormatting sqref="I9:I20">
    <cfRule type="expression" dxfId="401" priority="16">
      <formula>$T9="X"</formula>
    </cfRule>
  </conditionalFormatting>
  <conditionalFormatting sqref="S9:S20">
    <cfRule type="cellIs" dxfId="400" priority="7" operator="equal">
      <formula>"1..1"</formula>
    </cfRule>
    <cfRule type="cellIs" dxfId="399" priority="8" operator="equal">
      <formula>"0..n"</formula>
    </cfRule>
    <cfRule type="cellIs" dxfId="398"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67" zoomScaleNormal="100" workbookViewId="0">
      <pane xSplit="7" ySplit="8" topLeftCell="H9" activePane="bottomRight" state="frozen"/>
      <selection pane="topRight" activeCell="H1" sqref="H1"/>
      <selection pane="bottomLeft" activeCell="A9" sqref="A9"/>
      <selection pane="bottomRight" activeCell="B4" sqref="B4"/>
    </sheetView>
  </sheetViews>
  <sheetFormatPr baseColWidth="10" defaultColWidth="9.5" defaultRowHeight="12" customHeight="1"/>
  <cols>
    <col min="1" max="1" width="4.5" style="128" customWidth="1"/>
    <col min="2" max="2" width="34.1640625" style="128" customWidth="1"/>
    <col min="3" max="3" width="27.1640625" style="128" customWidth="1"/>
    <col min="4" max="4" width="12.5" style="128" customWidth="1"/>
    <col min="5" max="5" width="23.6640625" style="128" customWidth="1"/>
    <col min="6" max="6" width="8.6640625" style="128" customWidth="1"/>
    <col min="7" max="7" width="9.16406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3.5" style="173" customWidth="1"/>
    <col min="17" max="17" width="10.5" style="96" customWidth="1"/>
    <col min="18" max="18" width="2.5" style="96" customWidth="1"/>
    <col min="19" max="19" width="18.5" style="96" customWidth="1"/>
    <col min="20" max="20" width="11.83203125" style="283" customWidth="1"/>
    <col min="21" max="23" width="16" style="96" customWidth="1"/>
    <col min="24" max="24" width="2.33203125" customWidth="1"/>
    <col min="25" max="25" width="22.6640625" style="179" customWidth="1"/>
    <col min="26" max="26" width="29.1640625" style="96" customWidth="1"/>
    <col min="27" max="27" width="24.5" style="159" customWidth="1"/>
    <col min="28" max="28" width="17.5" style="96" customWidth="1"/>
    <col min="30" max="30" width="8" style="96" customWidth="1"/>
    <col min="31" max="31" width="8.8320312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43" t="s">
        <v>911</v>
      </c>
      <c r="I1" s="443"/>
      <c r="J1" s="443"/>
      <c r="O1" s="444" t="s">
        <v>816</v>
      </c>
      <c r="P1" s="444"/>
      <c r="AC1" s="96"/>
      <c r="AE1"/>
      <c r="AF1" s="128"/>
      <c r="ALZ1"/>
    </row>
    <row r="2" spans="1:1017" ht="13.5" customHeight="1">
      <c r="C2" s="141" t="s">
        <v>818</v>
      </c>
      <c r="D2" s="290"/>
      <c r="E2" s="152" t="s">
        <v>819</v>
      </c>
      <c r="F2" s="157">
        <f>createCase3[[#Totals],[NexSIS]] / createCase3[[#Totals],[ID]]</f>
        <v>0.83333333333333337</v>
      </c>
      <c r="G2" s="128"/>
      <c r="H2" s="443"/>
      <c r="I2" s="443"/>
      <c r="J2" s="443"/>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6" t="s">
        <v>912</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45" t="s">
        <v>828</v>
      </c>
      <c r="M7" s="445"/>
      <c r="N7" s="445"/>
      <c r="O7" s="445"/>
      <c r="V7" s="446" t="s">
        <v>829</v>
      </c>
      <c r="W7" s="446"/>
      <c r="AC7" s="445" t="s">
        <v>830</v>
      </c>
      <c r="AD7" s="445"/>
      <c r="AE7"/>
      <c r="AF7" s="128"/>
      <c r="ALZ7"/>
    </row>
    <row r="8" spans="1:1017" s="239" customFormat="1" ht="28"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913</v>
      </c>
      <c r="T8" s="289" t="s">
        <v>914</v>
      </c>
      <c r="U8" s="235" t="s">
        <v>849</v>
      </c>
      <c r="V8" s="229" t="s">
        <v>850</v>
      </c>
      <c r="W8" s="229" t="s">
        <v>851</v>
      </c>
      <c r="X8" s="230" t="s">
        <v>852</v>
      </c>
      <c r="Y8" s="236" t="s">
        <v>853</v>
      </c>
      <c r="Z8" s="236" t="s">
        <v>854</v>
      </c>
      <c r="AA8" s="237" t="s">
        <v>855</v>
      </c>
      <c r="AB8" s="236" t="s">
        <v>856</v>
      </c>
      <c r="AC8" s="236" t="s">
        <v>857</v>
      </c>
      <c r="AD8" s="238" t="s">
        <v>915</v>
      </c>
    </row>
    <row r="9" spans="1:1017" s="224" customFormat="1" ht="13.5" customHeight="1">
      <c r="A9" s="225">
        <v>1</v>
      </c>
      <c r="B9" s="240" t="s">
        <v>916</v>
      </c>
      <c r="C9" s="241"/>
      <c r="D9" s="406"/>
      <c r="E9" s="406"/>
      <c r="F9" s="406"/>
      <c r="G9" s="406"/>
      <c r="H9" s="398" t="s">
        <v>917</v>
      </c>
      <c r="I9" s="400" t="s">
        <v>918</v>
      </c>
      <c r="J9" s="398"/>
      <c r="K9" s="400" t="s">
        <v>919</v>
      </c>
      <c r="L9" s="398"/>
      <c r="M9" s="398"/>
      <c r="N9" s="398"/>
      <c r="O9" s="398"/>
      <c r="P9" s="401"/>
      <c r="Q9" s="398" t="s">
        <v>820</v>
      </c>
      <c r="R9" s="398"/>
      <c r="S9" s="398" t="s">
        <v>863</v>
      </c>
      <c r="T9" s="402"/>
      <c r="U9" s="398"/>
      <c r="V9" s="403" t="s">
        <v>864</v>
      </c>
      <c r="W9" s="403" t="s">
        <v>864</v>
      </c>
      <c r="X9" s="232"/>
      <c r="Y9" s="404"/>
      <c r="Z9" s="398" t="s">
        <v>920</v>
      </c>
      <c r="AA9" s="405" t="s">
        <v>921</v>
      </c>
      <c r="AB9" s="398"/>
      <c r="AC9" s="402">
        <v>1</v>
      </c>
      <c r="AD9" s="402"/>
    </row>
    <row r="10" spans="1:1017" s="224" customFormat="1" ht="13.5" customHeight="1">
      <c r="A10" s="225">
        <v>2</v>
      </c>
      <c r="B10" s="240" t="s">
        <v>922</v>
      </c>
      <c r="C10" s="221"/>
      <c r="D10" s="221"/>
      <c r="E10" s="221"/>
      <c r="F10" s="221"/>
      <c r="G10" s="221"/>
      <c r="H10" s="398" t="s">
        <v>923</v>
      </c>
      <c r="I10" s="400" t="s">
        <v>924</v>
      </c>
      <c r="J10" s="398"/>
      <c r="K10" s="400" t="s">
        <v>925</v>
      </c>
      <c r="L10" s="398" t="s">
        <v>926</v>
      </c>
      <c r="M10" s="398" t="s">
        <v>927</v>
      </c>
      <c r="N10" s="398"/>
      <c r="O10" s="398"/>
      <c r="P10" s="401"/>
      <c r="Q10" s="398" t="s">
        <v>817</v>
      </c>
      <c r="R10" s="398"/>
      <c r="S10" s="398" t="s">
        <v>863</v>
      </c>
      <c r="T10" s="402"/>
      <c r="U10" s="398"/>
      <c r="V10" s="403" t="s">
        <v>864</v>
      </c>
      <c r="W10" s="403" t="s">
        <v>864</v>
      </c>
      <c r="X10" s="232"/>
      <c r="Y10" s="404"/>
      <c r="Z10" s="398"/>
      <c r="AA10" s="405"/>
      <c r="AB10" s="398"/>
      <c r="AC10" s="402"/>
      <c r="AD10" s="402"/>
    </row>
    <row r="11" spans="1:1017" s="224" customFormat="1" ht="13.5" customHeight="1">
      <c r="A11" s="225">
        <v>3</v>
      </c>
      <c r="B11" s="240" t="s">
        <v>928</v>
      </c>
      <c r="C11" s="241"/>
      <c r="D11" s="242"/>
      <c r="E11" s="242"/>
      <c r="F11" s="242"/>
      <c r="G11" s="242"/>
      <c r="H11" s="398" t="s">
        <v>929</v>
      </c>
      <c r="I11" s="400" t="s">
        <v>930</v>
      </c>
      <c r="J11" s="398"/>
      <c r="K11" s="400" t="s">
        <v>931</v>
      </c>
      <c r="L11" s="398"/>
      <c r="M11" s="398"/>
      <c r="N11" s="398"/>
      <c r="O11" s="398"/>
      <c r="P11" s="401"/>
      <c r="Q11" s="398" t="s">
        <v>820</v>
      </c>
      <c r="R11" s="398"/>
      <c r="S11" s="398" t="s">
        <v>879</v>
      </c>
      <c r="T11" s="402"/>
      <c r="U11" s="398" t="s">
        <v>932</v>
      </c>
      <c r="V11" s="403" t="s">
        <v>864</v>
      </c>
      <c r="W11" s="403" t="s">
        <v>864</v>
      </c>
      <c r="X11" s="232"/>
      <c r="Y11" s="404"/>
      <c r="Z11" s="398"/>
      <c r="AA11" s="405"/>
      <c r="AB11" s="398"/>
      <c r="AC11" s="402">
        <v>1</v>
      </c>
      <c r="AD11" s="402"/>
    </row>
    <row r="12" spans="1:1017" s="224" customFormat="1" ht="13.5" customHeight="1">
      <c r="A12" s="225">
        <v>4</v>
      </c>
      <c r="B12" s="240" t="s">
        <v>933</v>
      </c>
      <c r="C12" s="241"/>
      <c r="D12" s="242"/>
      <c r="E12" s="242"/>
      <c r="F12" s="242"/>
      <c r="G12" s="242"/>
      <c r="H12" s="398" t="s">
        <v>934</v>
      </c>
      <c r="I12" s="400" t="s">
        <v>935</v>
      </c>
      <c r="J12" s="398"/>
      <c r="K12" s="400" t="s">
        <v>936</v>
      </c>
      <c r="L12" s="398"/>
      <c r="M12" s="398"/>
      <c r="N12" s="398"/>
      <c r="O12" s="398"/>
      <c r="P12" s="401"/>
      <c r="Q12" s="398" t="s">
        <v>820</v>
      </c>
      <c r="R12" s="398"/>
      <c r="S12" s="398" t="s">
        <v>863</v>
      </c>
      <c r="T12" s="402"/>
      <c r="U12" s="398"/>
      <c r="V12" s="403" t="s">
        <v>864</v>
      </c>
      <c r="W12" s="403" t="s">
        <v>864</v>
      </c>
      <c r="X12" s="232"/>
      <c r="Y12" s="404"/>
      <c r="Z12" s="398"/>
      <c r="AA12" s="405"/>
      <c r="AB12" s="398"/>
      <c r="AC12" s="402">
        <v>1</v>
      </c>
      <c r="AD12" s="402"/>
    </row>
    <row r="13" spans="1:1017" s="224" customFormat="1" ht="13.5" customHeight="1">
      <c r="A13" s="225">
        <v>5</v>
      </c>
      <c r="B13" s="240" t="s">
        <v>937</v>
      </c>
      <c r="C13" s="241"/>
      <c r="D13" s="242"/>
      <c r="E13" s="242"/>
      <c r="F13" s="242"/>
      <c r="G13" s="242"/>
      <c r="H13" s="398" t="s">
        <v>938</v>
      </c>
      <c r="I13" s="400"/>
      <c r="J13" s="398"/>
      <c r="K13" s="400" t="s">
        <v>939</v>
      </c>
      <c r="L13" s="398"/>
      <c r="M13" s="398"/>
      <c r="N13" s="398"/>
      <c r="O13" s="398"/>
      <c r="P13" s="401"/>
      <c r="Q13" s="398" t="s">
        <v>820</v>
      </c>
      <c r="R13" s="398"/>
      <c r="S13" s="398" t="s">
        <v>863</v>
      </c>
      <c r="T13" s="402"/>
      <c r="U13" s="398"/>
      <c r="V13" s="403" t="s">
        <v>864</v>
      </c>
      <c r="W13" s="403" t="s">
        <v>864</v>
      </c>
      <c r="X13" s="232"/>
      <c r="Y13" s="404"/>
      <c r="Z13" s="398"/>
      <c r="AA13" s="405"/>
      <c r="AB13" s="398"/>
      <c r="AC13" s="402">
        <v>1</v>
      </c>
      <c r="AD13" s="402"/>
    </row>
    <row r="14" spans="1:1017" s="224" customFormat="1" ht="13.5" customHeight="1">
      <c r="A14" s="225">
        <v>6</v>
      </c>
      <c r="B14" s="240" t="s">
        <v>940</v>
      </c>
      <c r="C14" s="406"/>
      <c r="D14" s="242"/>
      <c r="E14" s="242"/>
      <c r="F14" s="242"/>
      <c r="G14" s="242"/>
      <c r="H14" s="398" t="s">
        <v>941</v>
      </c>
      <c r="I14" s="400"/>
      <c r="J14" s="398"/>
      <c r="K14" s="400" t="s">
        <v>942</v>
      </c>
      <c r="L14" s="398"/>
      <c r="M14" s="398"/>
      <c r="N14" s="398"/>
      <c r="O14" s="398"/>
      <c r="P14" s="401"/>
      <c r="Q14" s="398" t="s">
        <v>817</v>
      </c>
      <c r="R14" s="398"/>
      <c r="S14" s="398" t="s">
        <v>875</v>
      </c>
      <c r="T14" s="402"/>
      <c r="U14" s="398"/>
      <c r="V14" s="403" t="s">
        <v>864</v>
      </c>
      <c r="W14" s="403" t="s">
        <v>864</v>
      </c>
      <c r="X14" s="232"/>
      <c r="Y14" s="404"/>
      <c r="Z14" s="398"/>
      <c r="AA14" s="405"/>
      <c r="AB14" s="398"/>
      <c r="AC14" s="402">
        <v>1</v>
      </c>
      <c r="AD14" s="402"/>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40">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5">
        <f>SUBTOTAL(103,createCase3[Priorisation])</f>
        <v>0</v>
      </c>
      <c r="Q15" s="225"/>
      <c r="R15" s="225">
        <f>SUBTOTAL(103,createCase3[Objet])</f>
        <v>0</v>
      </c>
      <c r="S15" s="225">
        <f>SUBTOTAL(103,createCase3[Format (ou type)])</f>
        <v>6</v>
      </c>
      <c r="T15" s="279"/>
      <c r="U15" s="225"/>
      <c r="V15" s="225"/>
      <c r="W15" s="225"/>
      <c r="Y15" s="276">
        <f>SUBTOTAL(103,createCase3[Commentaire Hub Santé])</f>
        <v>0</v>
      </c>
      <c r="Z15" s="225">
        <f>SUBTOTAL(103,createCase3[Commentaire Philippe Dreyfus])</f>
        <v>1</v>
      </c>
      <c r="AA15" s="240"/>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3"/>
      <c r="U17" s="96"/>
      <c r="V17" s="96"/>
      <c r="W17" s="96"/>
      <c r="X17"/>
      <c r="Y17" s="179"/>
      <c r="Z17" s="96"/>
      <c r="AA17" s="159"/>
      <c r="AB17" s="96"/>
      <c r="AD17" s="96"/>
      <c r="AMA17"/>
      <c r="AMB17"/>
      <c r="AMC17"/>
    </row>
    <row r="18" spans="1:1017" s="128" customFormat="1" ht="12" customHeight="1">
      <c r="I18" s="224"/>
      <c r="P18" s="174"/>
      <c r="R18" s="96"/>
      <c r="S18" s="96"/>
      <c r="T18" s="283"/>
      <c r="U18" s="96"/>
      <c r="V18" s="96"/>
      <c r="W18" s="96"/>
      <c r="X18"/>
      <c r="Y18" s="179"/>
      <c r="Z18" s="96"/>
      <c r="AA18" s="159"/>
      <c r="AB18" s="96"/>
      <c r="AD18" s="96"/>
      <c r="AMA18"/>
      <c r="AMB18"/>
      <c r="AMC18"/>
    </row>
    <row r="19" spans="1:1017" s="128" customFormat="1" ht="12" customHeight="1">
      <c r="I19" s="224"/>
      <c r="P19" s="174"/>
      <c r="R19" s="96"/>
      <c r="S19" s="96"/>
      <c r="T19" s="283"/>
      <c r="U19" s="96"/>
      <c r="V19" s="96"/>
      <c r="W19" s="96"/>
      <c r="X19"/>
      <c r="Y19" s="179"/>
      <c r="Z19" s="96"/>
      <c r="AA19" s="159"/>
      <c r="AB19" s="96"/>
      <c r="AD19" s="96"/>
      <c r="AMA19"/>
      <c r="AMB19"/>
      <c r="AMC19"/>
    </row>
    <row r="20" spans="1:1017" s="128" customFormat="1" ht="12" customHeight="1">
      <c r="I20" s="224"/>
      <c r="P20" s="174"/>
      <c r="R20" s="96"/>
      <c r="S20" s="96"/>
      <c r="T20" s="283"/>
      <c r="U20" s="96"/>
      <c r="V20" s="96"/>
      <c r="W20" s="96"/>
      <c r="X20"/>
      <c r="Y20" s="179"/>
      <c r="Z20" s="96"/>
      <c r="AA20" s="159"/>
      <c r="AB20" s="96"/>
      <c r="AD20" s="96"/>
      <c r="AMA20"/>
      <c r="AMB20"/>
      <c r="AMC20"/>
    </row>
    <row r="21" spans="1:1017" s="128" customFormat="1" ht="12" customHeight="1">
      <c r="I21" s="224"/>
      <c r="P21" s="174"/>
      <c r="R21" s="96"/>
      <c r="S21" s="96"/>
      <c r="T21" s="283"/>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3"/>
      <c r="U23" s="96"/>
      <c r="V23" s="96"/>
      <c r="W23" s="96"/>
      <c r="X23"/>
      <c r="Y23" s="179"/>
      <c r="Z23" s="96"/>
      <c r="AA23" s="161"/>
      <c r="AB23" s="96"/>
      <c r="AD23" s="96"/>
      <c r="AMB23"/>
    </row>
    <row r="24" spans="1:1017" ht="12" customHeight="1">
      <c r="A24" s="117"/>
      <c r="B24" s="117"/>
      <c r="C24" s="117"/>
      <c r="D24" s="117"/>
      <c r="E24" s="117"/>
      <c r="F24" s="117"/>
      <c r="G24" s="117"/>
      <c r="H24" s="117"/>
      <c r="I24" s="252"/>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3"/>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3"/>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3"/>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3"/>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3"/>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3"/>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3"/>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3"/>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3"/>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3"/>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3"/>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3"/>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3"/>
      <c r="U53" s="96"/>
      <c r="V53" s="96"/>
      <c r="W53" s="96"/>
      <c r="X53"/>
      <c r="Y53" s="179"/>
      <c r="Z53" s="96"/>
      <c r="AA53" s="161"/>
      <c r="AB53" s="96"/>
      <c r="AD53" s="96"/>
      <c r="AMB53"/>
    </row>
    <row r="54" spans="1:1018" s="117" customFormat="1" ht="12" customHeight="1">
      <c r="A54" s="123"/>
      <c r="B54" s="123"/>
      <c r="C54" s="123"/>
      <c r="D54" s="123"/>
      <c r="E54" s="123"/>
      <c r="F54" s="123"/>
      <c r="G54" s="112"/>
      <c r="H54" s="112"/>
      <c r="I54" s="282"/>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2"/>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2"/>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2"/>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2"/>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2"/>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2"/>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3"/>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3"/>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335" priority="78">
      <formula>OR($AD16="X",$AB16="X")</formula>
    </cfRule>
    <cfRule type="expression" dxfId="334" priority="79">
      <formula>AND($AD16=1,$AB16=1)</formula>
    </cfRule>
    <cfRule type="expression" dxfId="333" priority="80">
      <formula>$AD16=1</formula>
    </cfRule>
    <cfRule type="expression" dxfId="332" priority="81">
      <formula>$AB16=1</formula>
    </cfRule>
  </conditionalFormatting>
  <conditionalFormatting sqref="A9:G14">
    <cfRule type="expression" dxfId="331" priority="23">
      <formula>OR($AD9="X",$AC9="X")</formula>
    </cfRule>
    <cfRule type="expression" dxfId="330" priority="25">
      <formula>AND($AD9=1,$AC9=1)</formula>
    </cfRule>
    <cfRule type="expression" dxfId="329" priority="26">
      <formula>$AD9=1</formula>
    </cfRule>
    <cfRule type="expression" dxfId="328" priority="27">
      <formula>$AC9=1</formula>
    </cfRule>
    <cfRule type="expression" dxfId="327" priority="28">
      <formula>AND(NOT(ISBLANK($W9)),ISBLANK($AC9),ISBLANK($AD9))</formula>
    </cfRule>
  </conditionalFormatting>
  <conditionalFormatting sqref="C9:C14">
    <cfRule type="expression" dxfId="326" priority="22">
      <formula>AND($R9="X",$B9&lt;&gt;"")</formula>
    </cfRule>
  </conditionalFormatting>
  <conditionalFormatting sqref="D9:D14">
    <cfRule type="expression" dxfId="325" priority="24">
      <formula>AND($R9="X",OR($B9&lt;&gt;"",$C9&lt;&gt;""))</formula>
    </cfRule>
  </conditionalFormatting>
  <conditionalFormatting sqref="E9:E14">
    <cfRule type="expression" dxfId="324"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323" priority="20">
      <formula>AND($R9="X",OR($B9&lt;&gt;"",$C9&lt;&gt;"",$D9&lt;&gt;"",$E9&lt;&gt;""))</formula>
    </cfRule>
  </conditionalFormatting>
  <conditionalFormatting sqref="G9:G14">
    <cfRule type="expression" dxfId="322" priority="21">
      <formula>AND($R9="X",OR($B9&lt;&gt;"",$C9&lt;&gt;"",$D9&lt;&gt;"",$E9&lt;&gt;"",$F9&lt;&gt;""))</formula>
    </cfRule>
  </conditionalFormatting>
  <conditionalFormatting sqref="H16:H17 H37:H877">
    <cfRule type="expression" dxfId="321" priority="77">
      <formula>$Q16="X"</formula>
    </cfRule>
  </conditionalFormatting>
  <conditionalFormatting sqref="I9:I14">
    <cfRule type="expression" dxfId="320" priority="18">
      <formula>$R9="X"</formula>
    </cfRule>
  </conditionalFormatting>
  <conditionalFormatting sqref="Q9:Q14">
    <cfRule type="cellIs" dxfId="319" priority="2" operator="equal">
      <formula>"1..1"</formula>
    </cfRule>
    <cfRule type="cellIs" dxfId="318" priority="3" operator="equal">
      <formula>"0..n"</formula>
    </cfRule>
    <cfRule type="cellIs" dxfId="317"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7"/>
  <sheetViews>
    <sheetView zoomScale="70" zoomScaleNormal="70" workbookViewId="0">
      <pane xSplit="7" ySplit="8" topLeftCell="H168" activePane="bottomRight" state="frozen"/>
      <selection pane="topRight" activeCell="H1" sqref="H1"/>
      <selection pane="bottomLeft" activeCell="A9" sqref="A9"/>
      <selection pane="bottomRight" activeCell="H178" sqref="H178"/>
    </sheetView>
  </sheetViews>
  <sheetFormatPr baseColWidth="10" defaultColWidth="9.5" defaultRowHeight="12" customHeight="1"/>
  <cols>
    <col min="1" max="1" width="4.5" style="128" customWidth="1"/>
    <col min="2" max="2" width="34.1640625" style="128" customWidth="1"/>
    <col min="3" max="3" width="31.83203125" style="128" customWidth="1"/>
    <col min="4" max="4" width="41.6640625" style="128" customWidth="1"/>
    <col min="5" max="5" width="23.6640625" style="128" customWidth="1"/>
    <col min="6" max="6" width="8.6640625" style="128" customWidth="1"/>
    <col min="7" max="7" width="14.66406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5.83203125" style="173" customWidth="1"/>
    <col min="17" max="17" width="10.5" style="96" customWidth="1"/>
    <col min="18" max="18" width="2.5" style="96" customWidth="1"/>
    <col min="19" max="19" width="18.5" style="96" customWidth="1"/>
    <col min="20" max="20" width="11.83203125" style="283" customWidth="1"/>
    <col min="21" max="23" width="16" style="96" customWidth="1"/>
    <col min="24" max="24" width="2.33203125" customWidth="1"/>
    <col min="25" max="25" width="22.6640625" style="179" customWidth="1"/>
    <col min="26" max="26" width="29.1640625" style="96" customWidth="1"/>
    <col min="27" max="27" width="24.5" style="159" customWidth="1"/>
    <col min="28" max="28" width="17.5" style="96" customWidth="1"/>
    <col min="30" max="30" width="8" style="96" customWidth="1"/>
    <col min="31" max="31" width="8.8320312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0.5280898876404494</v>
      </c>
      <c r="G1" s="128"/>
      <c r="H1" s="443" t="s">
        <v>911</v>
      </c>
      <c r="I1" s="443"/>
      <c r="J1" s="443"/>
      <c r="O1" s="444" t="s">
        <v>816</v>
      </c>
      <c r="P1" s="444"/>
      <c r="AC1" s="96"/>
      <c r="AE1"/>
      <c r="AF1" s="128"/>
      <c r="ALZ1"/>
    </row>
    <row r="2" spans="1:1014" ht="13.5" customHeight="1">
      <c r="C2" s="141" t="s">
        <v>818</v>
      </c>
      <c r="D2" s="290"/>
      <c r="E2" s="152" t="s">
        <v>819</v>
      </c>
      <c r="F2" s="157">
        <f>createCase[[#Totals],[NexSIS]] / createCase[[#Totals],[ID]]</f>
        <v>0.47191011235955055</v>
      </c>
      <c r="G2" s="128"/>
      <c r="H2" s="443"/>
      <c r="I2" s="443"/>
      <c r="J2" s="443"/>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6" t="s">
        <v>912</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45" t="s">
        <v>828</v>
      </c>
      <c r="M7" s="445"/>
      <c r="N7" s="445"/>
      <c r="O7" s="445"/>
      <c r="V7" s="446" t="s">
        <v>829</v>
      </c>
      <c r="W7" s="446"/>
      <c r="AC7" s="445" t="s">
        <v>830</v>
      </c>
      <c r="AD7" s="445"/>
      <c r="AE7"/>
      <c r="AF7" s="128"/>
      <c r="ALZ7"/>
    </row>
    <row r="8" spans="1:1014" s="239" customFormat="1" ht="55.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913</v>
      </c>
      <c r="T8" s="289" t="s">
        <v>914</v>
      </c>
      <c r="U8" s="235" t="s">
        <v>849</v>
      </c>
      <c r="V8" s="229" t="s">
        <v>850</v>
      </c>
      <c r="W8" s="229" t="s">
        <v>851</v>
      </c>
      <c r="X8" s="230" t="s">
        <v>852</v>
      </c>
      <c r="Y8" s="236" t="s">
        <v>853</v>
      </c>
      <c r="Z8" s="236" t="s">
        <v>854</v>
      </c>
      <c r="AA8" s="237" t="s">
        <v>855</v>
      </c>
      <c r="AB8" s="236" t="s">
        <v>856</v>
      </c>
      <c r="AC8" s="236" t="s">
        <v>857</v>
      </c>
      <c r="AD8" s="238" t="s">
        <v>915</v>
      </c>
    </row>
    <row r="9" spans="1:1014" s="224" customFormat="1" ht="13.5" customHeight="1">
      <c r="A9" s="225">
        <v>1</v>
      </c>
      <c r="B9" s="240" t="s">
        <v>916</v>
      </c>
      <c r="C9" s="241"/>
      <c r="D9" s="406"/>
      <c r="E9" s="406"/>
      <c r="F9" s="406"/>
      <c r="G9" s="406"/>
      <c r="H9" s="398" t="s">
        <v>917</v>
      </c>
      <c r="I9" s="400" t="s">
        <v>918</v>
      </c>
      <c r="J9" s="398" t="s">
        <v>943</v>
      </c>
      <c r="K9" s="400" t="s">
        <v>919</v>
      </c>
      <c r="L9" s="398" t="s">
        <v>944</v>
      </c>
      <c r="M9" s="398" t="s">
        <v>945</v>
      </c>
      <c r="N9" s="398"/>
      <c r="O9" s="398"/>
      <c r="P9" s="401">
        <v>1</v>
      </c>
      <c r="Q9" s="398" t="s">
        <v>820</v>
      </c>
      <c r="R9" s="398"/>
      <c r="S9" s="398" t="s">
        <v>863</v>
      </c>
      <c r="T9" s="402"/>
      <c r="U9" s="398"/>
      <c r="V9" s="403" t="s">
        <v>864</v>
      </c>
      <c r="W9" s="403" t="s">
        <v>864</v>
      </c>
      <c r="X9" s="232"/>
      <c r="Y9" s="404"/>
      <c r="Z9" s="398" t="s">
        <v>920</v>
      </c>
      <c r="AA9" s="405" t="s">
        <v>921</v>
      </c>
      <c r="AB9" s="398"/>
      <c r="AC9" s="402">
        <v>1</v>
      </c>
      <c r="AD9" s="402">
        <v>1</v>
      </c>
    </row>
    <row r="10" spans="1:1014" s="224" customFormat="1" ht="13.5" customHeight="1">
      <c r="A10" s="225">
        <v>2</v>
      </c>
      <c r="B10" s="240" t="s">
        <v>946</v>
      </c>
      <c r="C10" s="221"/>
      <c r="D10" s="221"/>
      <c r="E10" s="221"/>
      <c r="F10" s="221"/>
      <c r="G10" s="221"/>
      <c r="H10" s="398" t="s">
        <v>947</v>
      </c>
      <c r="I10" s="400" t="s">
        <v>924</v>
      </c>
      <c r="J10" s="398"/>
      <c r="K10" s="400" t="s">
        <v>925</v>
      </c>
      <c r="L10" s="398" t="s">
        <v>926</v>
      </c>
      <c r="M10" s="398" t="s">
        <v>927</v>
      </c>
      <c r="N10" s="398"/>
      <c r="O10" s="398"/>
      <c r="P10" s="401"/>
      <c r="Q10" s="398" t="s">
        <v>817</v>
      </c>
      <c r="R10" s="398"/>
      <c r="S10" s="398" t="s">
        <v>863</v>
      </c>
      <c r="T10" s="402"/>
      <c r="U10" s="398"/>
      <c r="V10" s="403" t="s">
        <v>864</v>
      </c>
      <c r="W10" s="403" t="s">
        <v>864</v>
      </c>
      <c r="X10" s="232"/>
      <c r="Y10" s="404"/>
      <c r="Z10" s="398"/>
      <c r="AA10" s="405"/>
      <c r="AB10" s="398"/>
      <c r="AC10" s="402">
        <v>1</v>
      </c>
      <c r="AD10" s="402">
        <v>1</v>
      </c>
    </row>
    <row r="11" spans="1:1014" s="224" customFormat="1" ht="13.5" customHeight="1">
      <c r="A11" s="225">
        <v>3</v>
      </c>
      <c r="B11" s="240" t="s">
        <v>948</v>
      </c>
      <c r="C11" s="241"/>
      <c r="D11" s="242"/>
      <c r="E11" s="242"/>
      <c r="F11" s="242"/>
      <c r="G11" s="242"/>
      <c r="H11" s="398" t="s">
        <v>949</v>
      </c>
      <c r="I11" s="400" t="s">
        <v>930</v>
      </c>
      <c r="J11" s="398" t="s">
        <v>950</v>
      </c>
      <c r="K11" s="400" t="s">
        <v>931</v>
      </c>
      <c r="L11" s="398"/>
      <c r="M11" s="398"/>
      <c r="N11" s="398"/>
      <c r="O11" s="398"/>
      <c r="P11" s="401">
        <v>1</v>
      </c>
      <c r="Q11" s="398" t="s">
        <v>820</v>
      </c>
      <c r="R11" s="398"/>
      <c r="S11" s="398" t="s">
        <v>879</v>
      </c>
      <c r="T11" s="402"/>
      <c r="U11" s="398" t="s">
        <v>932</v>
      </c>
      <c r="V11" s="403" t="s">
        <v>864</v>
      </c>
      <c r="W11" s="403" t="s">
        <v>864</v>
      </c>
      <c r="X11" s="232"/>
      <c r="Y11" s="404"/>
      <c r="Z11" s="398"/>
      <c r="AA11" s="405"/>
      <c r="AB11" s="398"/>
      <c r="AC11" s="402">
        <v>1</v>
      </c>
      <c r="AD11" s="402">
        <v>1</v>
      </c>
    </row>
    <row r="12" spans="1:1014" s="224" customFormat="1" ht="13.5" customHeight="1">
      <c r="A12" s="225">
        <v>4</v>
      </c>
      <c r="B12" s="240" t="s">
        <v>951</v>
      </c>
      <c r="C12" s="241"/>
      <c r="D12" s="242"/>
      <c r="E12" s="242"/>
      <c r="F12" s="242"/>
      <c r="G12" s="242"/>
      <c r="H12" s="398" t="s">
        <v>952</v>
      </c>
      <c r="I12" s="400" t="s">
        <v>935</v>
      </c>
      <c r="J12" s="398" t="s">
        <v>953</v>
      </c>
      <c r="K12" s="400" t="s">
        <v>954</v>
      </c>
      <c r="L12" s="398"/>
      <c r="M12" s="398"/>
      <c r="N12" s="398"/>
      <c r="O12" s="398"/>
      <c r="P12" s="401"/>
      <c r="Q12" s="398" t="s">
        <v>820</v>
      </c>
      <c r="R12" s="398"/>
      <c r="S12" s="398" t="s">
        <v>863</v>
      </c>
      <c r="T12" s="402"/>
      <c r="U12" s="398"/>
      <c r="V12" s="403" t="s">
        <v>864</v>
      </c>
      <c r="W12" s="403" t="s">
        <v>864</v>
      </c>
      <c r="X12" s="232"/>
      <c r="Y12" s="404"/>
      <c r="Z12" s="398"/>
      <c r="AA12" s="405"/>
      <c r="AB12" s="398"/>
      <c r="AC12" s="402">
        <v>1</v>
      </c>
      <c r="AD12" s="402">
        <v>1</v>
      </c>
    </row>
    <row r="13" spans="1:1014" s="224" customFormat="1" ht="13.5" customHeight="1">
      <c r="A13" s="225">
        <v>5</v>
      </c>
      <c r="B13" s="240" t="s">
        <v>955</v>
      </c>
      <c r="C13" s="406"/>
      <c r="D13" s="242"/>
      <c r="E13" s="242"/>
      <c r="F13" s="242"/>
      <c r="G13" s="242"/>
      <c r="H13" s="398" t="s">
        <v>956</v>
      </c>
      <c r="I13" s="400"/>
      <c r="J13" s="398" t="s">
        <v>957</v>
      </c>
      <c r="K13" s="400" t="s">
        <v>958</v>
      </c>
      <c r="L13" s="398"/>
      <c r="M13" s="398"/>
      <c r="N13" s="398"/>
      <c r="O13" s="398"/>
      <c r="P13" s="401"/>
      <c r="Q13" s="398" t="s">
        <v>820</v>
      </c>
      <c r="R13" s="398" t="s">
        <v>864</v>
      </c>
      <c r="S13" s="398" t="s">
        <v>958</v>
      </c>
      <c r="T13" s="402"/>
      <c r="U13" s="398"/>
      <c r="V13" s="403" t="s">
        <v>864</v>
      </c>
      <c r="W13" s="403" t="s">
        <v>864</v>
      </c>
      <c r="X13" s="232"/>
      <c r="Y13" s="404"/>
      <c r="Z13" s="398"/>
      <c r="AA13" s="405"/>
      <c r="AB13" s="398"/>
      <c r="AC13" s="402">
        <v>1</v>
      </c>
      <c r="AD13" s="402">
        <v>1</v>
      </c>
    </row>
    <row r="14" spans="1:1014" s="224" customFormat="1" ht="13.5" customHeight="1">
      <c r="A14" s="225">
        <v>6</v>
      </c>
      <c r="B14" s="240"/>
      <c r="C14" s="406" t="s">
        <v>959</v>
      </c>
      <c r="D14" s="242"/>
      <c r="E14" s="242"/>
      <c r="F14" s="242"/>
      <c r="G14" s="242"/>
      <c r="H14" s="398" t="s">
        <v>960</v>
      </c>
      <c r="I14" s="400"/>
      <c r="J14" s="398" t="s">
        <v>961</v>
      </c>
      <c r="K14" s="400"/>
      <c r="L14" s="398" t="s">
        <v>962</v>
      </c>
      <c r="M14" s="398" t="s">
        <v>963</v>
      </c>
      <c r="N14" s="398"/>
      <c r="O14" s="398"/>
      <c r="P14" s="401">
        <v>1</v>
      </c>
      <c r="Q14" s="398" t="s">
        <v>820</v>
      </c>
      <c r="R14" s="398" t="s">
        <v>864</v>
      </c>
      <c r="S14" s="398" t="s">
        <v>964</v>
      </c>
      <c r="T14" s="402"/>
      <c r="U14" s="398"/>
      <c r="V14" s="403" t="s">
        <v>864</v>
      </c>
      <c r="W14" s="403" t="s">
        <v>864</v>
      </c>
      <c r="X14" s="232"/>
      <c r="Y14" s="404"/>
      <c r="Z14" s="398" t="s">
        <v>965</v>
      </c>
      <c r="AA14" s="405"/>
      <c r="AB14" s="398"/>
      <c r="AC14" s="402">
        <v>1</v>
      </c>
      <c r="AD14" s="402">
        <v>1</v>
      </c>
    </row>
    <row r="15" spans="1:1014" s="224" customFormat="1" ht="13.5" customHeight="1">
      <c r="A15" s="225">
        <v>7</v>
      </c>
      <c r="B15" s="240"/>
      <c r="C15" s="406"/>
      <c r="D15" s="242" t="s">
        <v>667</v>
      </c>
      <c r="E15" s="242"/>
      <c r="F15" s="242"/>
      <c r="G15" s="242"/>
      <c r="H15" s="398" t="s">
        <v>966</v>
      </c>
      <c r="I15" s="400" t="s">
        <v>967</v>
      </c>
      <c r="J15" s="398" t="s">
        <v>968</v>
      </c>
      <c r="K15" s="400"/>
      <c r="L15" s="398"/>
      <c r="M15" s="398"/>
      <c r="N15" s="398"/>
      <c r="O15" s="398"/>
      <c r="P15" s="401">
        <v>1</v>
      </c>
      <c r="Q15" s="398" t="s">
        <v>820</v>
      </c>
      <c r="R15" s="398"/>
      <c r="S15" s="398" t="s">
        <v>863</v>
      </c>
      <c r="T15" s="402" t="s">
        <v>864</v>
      </c>
      <c r="U15" s="398" t="s">
        <v>969</v>
      </c>
      <c r="V15" s="403" t="s">
        <v>864</v>
      </c>
      <c r="W15" s="403" t="s">
        <v>864</v>
      </c>
      <c r="X15" s="232"/>
      <c r="Y15" s="404"/>
      <c r="Z15" s="398" t="s">
        <v>965</v>
      </c>
      <c r="AA15" s="405"/>
      <c r="AB15" s="398"/>
      <c r="AC15" s="402">
        <v>1</v>
      </c>
      <c r="AD15" s="402">
        <v>1</v>
      </c>
    </row>
    <row r="16" spans="1:1014" s="224" customFormat="1" ht="13.5" customHeight="1">
      <c r="A16" s="225">
        <v>8</v>
      </c>
      <c r="B16" s="240"/>
      <c r="C16" s="406"/>
      <c r="D16" s="242" t="s">
        <v>970</v>
      </c>
      <c r="E16" s="242"/>
      <c r="F16" s="242"/>
      <c r="G16" s="242"/>
      <c r="H16" s="398" t="s">
        <v>971</v>
      </c>
      <c r="I16" s="400" t="s">
        <v>972</v>
      </c>
      <c r="J16" s="398" t="s">
        <v>973</v>
      </c>
      <c r="K16" s="400"/>
      <c r="L16" s="398"/>
      <c r="M16" s="398"/>
      <c r="N16" s="398"/>
      <c r="O16" s="398"/>
      <c r="P16" s="401">
        <v>1</v>
      </c>
      <c r="Q16" s="398" t="s">
        <v>820</v>
      </c>
      <c r="R16" s="398"/>
      <c r="S16" s="398" t="s">
        <v>863</v>
      </c>
      <c r="T16" s="402" t="s">
        <v>864</v>
      </c>
      <c r="U16" s="398" t="s">
        <v>974</v>
      </c>
      <c r="V16" s="403" t="s">
        <v>864</v>
      </c>
      <c r="W16" s="403" t="s">
        <v>864</v>
      </c>
      <c r="X16" s="232"/>
      <c r="Y16" s="404"/>
      <c r="Z16" s="398" t="s">
        <v>965</v>
      </c>
      <c r="AA16" s="405"/>
      <c r="AB16" s="398"/>
      <c r="AC16" s="402">
        <v>1</v>
      </c>
      <c r="AD16" s="402">
        <v>1</v>
      </c>
    </row>
    <row r="17" spans="1:30" s="224" customFormat="1" ht="13.5" customHeight="1">
      <c r="A17" s="225">
        <v>9</v>
      </c>
      <c r="B17" s="240"/>
      <c r="C17" s="406"/>
      <c r="D17" s="242" t="s">
        <v>767</v>
      </c>
      <c r="E17" s="242"/>
      <c r="F17" s="242"/>
      <c r="G17" s="242"/>
      <c r="H17" s="398" t="s">
        <v>975</v>
      </c>
      <c r="I17" s="400"/>
      <c r="J17" s="398" t="s">
        <v>939</v>
      </c>
      <c r="K17" s="400"/>
      <c r="L17" s="398"/>
      <c r="M17" s="398"/>
      <c r="N17" s="398"/>
      <c r="O17" s="398"/>
      <c r="P17" s="401"/>
      <c r="Q17" s="398" t="s">
        <v>817</v>
      </c>
      <c r="R17" s="398"/>
      <c r="S17" s="398" t="s">
        <v>863</v>
      </c>
      <c r="T17" s="402"/>
      <c r="U17" s="398" t="s">
        <v>974</v>
      </c>
      <c r="V17" s="403" t="s">
        <v>864</v>
      </c>
      <c r="W17" s="403" t="s">
        <v>864</v>
      </c>
      <c r="X17" s="232"/>
      <c r="Y17" s="404"/>
      <c r="Z17" s="398" t="s">
        <v>965</v>
      </c>
      <c r="AA17" s="405"/>
      <c r="AB17" s="398"/>
      <c r="AC17" s="402">
        <v>1</v>
      </c>
      <c r="AD17" s="402">
        <v>1</v>
      </c>
    </row>
    <row r="18" spans="1:30" s="224" customFormat="1" ht="13.5" customHeight="1">
      <c r="A18" s="225">
        <v>10</v>
      </c>
      <c r="B18" s="240"/>
      <c r="C18" s="406" t="s">
        <v>976</v>
      </c>
      <c r="D18" s="242" t="s">
        <v>977</v>
      </c>
      <c r="E18" s="242"/>
      <c r="F18" s="242"/>
      <c r="G18" s="242"/>
      <c r="H18" s="398" t="s">
        <v>978</v>
      </c>
      <c r="I18" s="400"/>
      <c r="J18" s="398" t="s">
        <v>979</v>
      </c>
      <c r="K18" s="400"/>
      <c r="L18" s="398" t="s">
        <v>980</v>
      </c>
      <c r="M18" s="398" t="s">
        <v>981</v>
      </c>
      <c r="N18" s="398"/>
      <c r="O18" s="398"/>
      <c r="P18" s="401">
        <v>1</v>
      </c>
      <c r="Q18" s="398" t="s">
        <v>817</v>
      </c>
      <c r="R18" s="398" t="s">
        <v>864</v>
      </c>
      <c r="S18" s="398" t="s">
        <v>964</v>
      </c>
      <c r="T18" s="402" t="s">
        <v>864</v>
      </c>
      <c r="U18" s="398" t="s">
        <v>982</v>
      </c>
      <c r="V18" s="403" t="s">
        <v>864</v>
      </c>
      <c r="W18" s="403" t="s">
        <v>864</v>
      </c>
      <c r="X18" s="232"/>
      <c r="Y18" s="404"/>
      <c r="Z18" s="398" t="s">
        <v>965</v>
      </c>
      <c r="AA18" s="405"/>
      <c r="AB18" s="398"/>
      <c r="AC18" s="402">
        <v>1</v>
      </c>
      <c r="AD18" s="402">
        <v>1</v>
      </c>
    </row>
    <row r="19" spans="1:30" s="224" customFormat="1" ht="13.5" customHeight="1">
      <c r="A19" s="225">
        <v>11</v>
      </c>
      <c r="B19" s="240"/>
      <c r="C19" s="406" t="s">
        <v>983</v>
      </c>
      <c r="D19" s="242" t="s">
        <v>977</v>
      </c>
      <c r="E19" s="242"/>
      <c r="F19" s="242"/>
      <c r="G19" s="242"/>
      <c r="H19" s="398" t="s">
        <v>984</v>
      </c>
      <c r="I19" s="400"/>
      <c r="J19" s="398" t="s">
        <v>985</v>
      </c>
      <c r="K19" s="400"/>
      <c r="L19" s="398"/>
      <c r="M19" s="398"/>
      <c r="N19" s="398"/>
      <c r="O19" s="398"/>
      <c r="P19" s="401">
        <v>1</v>
      </c>
      <c r="Q19" s="398" t="s">
        <v>823</v>
      </c>
      <c r="R19" s="398" t="s">
        <v>864</v>
      </c>
      <c r="S19" s="398" t="s">
        <v>964</v>
      </c>
      <c r="T19" s="402" t="s">
        <v>864</v>
      </c>
      <c r="U19" s="398" t="s">
        <v>986</v>
      </c>
      <c r="V19" s="403" t="s">
        <v>864</v>
      </c>
      <c r="W19" s="403" t="s">
        <v>864</v>
      </c>
      <c r="X19" s="232"/>
      <c r="Y19" s="404"/>
      <c r="Z19" s="398" t="s">
        <v>965</v>
      </c>
      <c r="AA19" s="405"/>
      <c r="AB19" s="398"/>
      <c r="AC19" s="402">
        <v>1</v>
      </c>
      <c r="AD19" s="402">
        <v>1</v>
      </c>
    </row>
    <row r="20" spans="1:30" s="224" customFormat="1" ht="13.5" customHeight="1">
      <c r="A20" s="225">
        <v>12</v>
      </c>
      <c r="B20" s="240"/>
      <c r="C20" s="406" t="s">
        <v>987</v>
      </c>
      <c r="D20" s="242" t="s">
        <v>977</v>
      </c>
      <c r="E20" s="242"/>
      <c r="F20" s="242"/>
      <c r="G20" s="242"/>
      <c r="H20" s="398" t="s">
        <v>988</v>
      </c>
      <c r="I20" s="400"/>
      <c r="J20" s="398" t="s">
        <v>989</v>
      </c>
      <c r="K20" s="400"/>
      <c r="L20" s="398"/>
      <c r="M20" s="398"/>
      <c r="N20" s="398"/>
      <c r="O20" s="398"/>
      <c r="P20" s="401">
        <v>1</v>
      </c>
      <c r="Q20" s="398" t="s">
        <v>817</v>
      </c>
      <c r="R20" s="398" t="s">
        <v>864</v>
      </c>
      <c r="S20" s="398" t="s">
        <v>964</v>
      </c>
      <c r="T20" s="402" t="s">
        <v>864</v>
      </c>
      <c r="U20" s="266" t="s">
        <v>990</v>
      </c>
      <c r="V20" s="403" t="s">
        <v>864</v>
      </c>
      <c r="W20" s="403" t="s">
        <v>864</v>
      </c>
      <c r="X20" s="232"/>
      <c r="Y20" s="404"/>
      <c r="Z20" s="398" t="s">
        <v>965</v>
      </c>
      <c r="AA20" s="405"/>
      <c r="AB20" s="398"/>
      <c r="AC20" s="402">
        <v>1</v>
      </c>
      <c r="AD20" s="402"/>
    </row>
    <row r="21" spans="1:30" s="224" customFormat="1" ht="13.5" customHeight="1">
      <c r="A21" s="225">
        <v>13</v>
      </c>
      <c r="B21" s="240"/>
      <c r="C21" s="406" t="s">
        <v>991</v>
      </c>
      <c r="D21" s="242"/>
      <c r="E21" s="242"/>
      <c r="F21" s="242"/>
      <c r="G21" s="242"/>
      <c r="H21" s="256" t="s">
        <v>992</v>
      </c>
      <c r="I21" s="400"/>
      <c r="J21" s="398"/>
      <c r="K21" s="256" t="s">
        <v>993</v>
      </c>
      <c r="L21" s="398"/>
      <c r="M21" s="398"/>
      <c r="N21" s="398"/>
      <c r="O21" s="398"/>
      <c r="P21" s="401"/>
      <c r="Q21" s="398" t="s">
        <v>817</v>
      </c>
      <c r="R21" s="398" t="s">
        <v>864</v>
      </c>
      <c r="S21" s="233" t="s">
        <v>993</v>
      </c>
      <c r="T21" s="402"/>
      <c r="U21" s="398"/>
      <c r="V21" s="403"/>
      <c r="W21" s="403" t="s">
        <v>864</v>
      </c>
      <c r="X21" s="232"/>
      <c r="Y21" s="404"/>
      <c r="Z21" s="398" t="s">
        <v>994</v>
      </c>
      <c r="AA21" s="405"/>
      <c r="AB21" s="398"/>
      <c r="AC21" s="402"/>
      <c r="AD21" s="402"/>
    </row>
    <row r="22" spans="1:30" s="224" customFormat="1" ht="13.5" customHeight="1">
      <c r="A22" s="225">
        <v>14</v>
      </c>
      <c r="B22" s="240"/>
      <c r="C22" s="406"/>
      <c r="D22" s="242" t="s">
        <v>495</v>
      </c>
      <c r="E22" s="242"/>
      <c r="F22" s="242"/>
      <c r="G22" s="242"/>
      <c r="H22" s="256" t="s">
        <v>995</v>
      </c>
      <c r="I22" s="400"/>
      <c r="J22" s="398"/>
      <c r="K22" s="256" t="s">
        <v>996</v>
      </c>
      <c r="L22" s="398"/>
      <c r="M22" s="398"/>
      <c r="N22" s="398"/>
      <c r="O22" s="398"/>
      <c r="P22" s="401"/>
      <c r="Q22" s="398" t="s">
        <v>817</v>
      </c>
      <c r="R22" s="398"/>
      <c r="S22" s="398" t="s">
        <v>863</v>
      </c>
      <c r="T22" s="402" t="s">
        <v>864</v>
      </c>
      <c r="U22" s="398" t="s">
        <v>997</v>
      </c>
      <c r="V22" s="403"/>
      <c r="W22" s="403" t="s">
        <v>864</v>
      </c>
      <c r="X22" s="232"/>
      <c r="Y22" s="404"/>
      <c r="Z22" s="398" t="s">
        <v>998</v>
      </c>
      <c r="AA22" s="405"/>
      <c r="AB22" s="398"/>
      <c r="AC22" s="402"/>
      <c r="AD22" s="402"/>
    </row>
    <row r="23" spans="1:30" s="224" customFormat="1" ht="13.5" customHeight="1">
      <c r="A23" s="225">
        <v>15</v>
      </c>
      <c r="B23" s="240"/>
      <c r="C23" s="406"/>
      <c r="D23" s="242" t="s">
        <v>999</v>
      </c>
      <c r="E23" s="242"/>
      <c r="F23" s="242"/>
      <c r="G23" s="242"/>
      <c r="H23" s="398" t="s">
        <v>1000</v>
      </c>
      <c r="I23" s="400" t="s">
        <v>1001</v>
      </c>
      <c r="J23" s="398"/>
      <c r="K23" s="256" t="s">
        <v>1002</v>
      </c>
      <c r="L23" s="398"/>
      <c r="M23" s="398"/>
      <c r="N23" s="398"/>
      <c r="O23" s="398"/>
      <c r="P23" s="401"/>
      <c r="Q23" s="398" t="s">
        <v>817</v>
      </c>
      <c r="R23" s="398"/>
      <c r="S23" s="398" t="s">
        <v>863</v>
      </c>
      <c r="T23" s="402" t="s">
        <v>864</v>
      </c>
      <c r="U23" s="398" t="s">
        <v>1003</v>
      </c>
      <c r="V23" s="403"/>
      <c r="W23" s="403" t="s">
        <v>864</v>
      </c>
      <c r="X23" s="232"/>
      <c r="Y23" s="404"/>
      <c r="Z23" s="398" t="s">
        <v>994</v>
      </c>
      <c r="AA23" s="405"/>
      <c r="AB23" s="398"/>
      <c r="AC23" s="402"/>
      <c r="AD23" s="402"/>
    </row>
    <row r="24" spans="1:30" s="224" customFormat="1" ht="13.5" customHeight="1">
      <c r="A24" s="225">
        <v>16</v>
      </c>
      <c r="B24" s="240"/>
      <c r="C24" s="406" t="s">
        <v>1004</v>
      </c>
      <c r="D24" s="242"/>
      <c r="E24" s="242"/>
      <c r="F24" s="242"/>
      <c r="G24" s="242"/>
      <c r="H24" s="256" t="s">
        <v>1005</v>
      </c>
      <c r="I24" s="400" t="s">
        <v>1006</v>
      </c>
      <c r="J24" s="398"/>
      <c r="K24" s="263" t="s">
        <v>1007</v>
      </c>
      <c r="L24" s="398"/>
      <c r="M24" s="398"/>
      <c r="N24" s="398"/>
      <c r="O24" s="398"/>
      <c r="P24" s="401"/>
      <c r="Q24" s="398" t="s">
        <v>817</v>
      </c>
      <c r="R24" s="398"/>
      <c r="S24" s="398" t="s">
        <v>863</v>
      </c>
      <c r="T24" s="379" t="s">
        <v>97</v>
      </c>
      <c r="U24" s="379" t="s">
        <v>97</v>
      </c>
      <c r="V24" s="403"/>
      <c r="W24" s="403" t="s">
        <v>864</v>
      </c>
      <c r="X24" s="232"/>
      <c r="Y24" s="404"/>
      <c r="Z24" s="398" t="s">
        <v>994</v>
      </c>
      <c r="AA24" s="405"/>
      <c r="AB24" s="398"/>
      <c r="AC24" s="402"/>
      <c r="AD24" s="402"/>
    </row>
    <row r="25" spans="1:30" s="224" customFormat="1" ht="13.5" customHeight="1">
      <c r="A25" s="225">
        <v>17</v>
      </c>
      <c r="B25" s="240"/>
      <c r="C25" s="412" t="s">
        <v>2030</v>
      </c>
      <c r="D25" s="242"/>
      <c r="E25" s="242"/>
      <c r="F25" s="242"/>
      <c r="G25" s="242"/>
      <c r="H25" s="413" t="s">
        <v>2031</v>
      </c>
      <c r="I25" s="414" t="s">
        <v>2033</v>
      </c>
      <c r="J25" s="413"/>
      <c r="K25" s="263" t="s">
        <v>2044</v>
      </c>
      <c r="L25" s="413"/>
      <c r="M25" s="413"/>
      <c r="N25" s="413"/>
      <c r="O25" s="413"/>
      <c r="P25" s="415"/>
      <c r="Q25" s="413" t="s">
        <v>817</v>
      </c>
      <c r="R25" s="413"/>
      <c r="S25" s="413" t="s">
        <v>863</v>
      </c>
      <c r="T25" s="416" t="s">
        <v>864</v>
      </c>
      <c r="U25" s="413" t="s">
        <v>2032</v>
      </c>
      <c r="V25" s="417"/>
      <c r="W25" s="417" t="s">
        <v>864</v>
      </c>
      <c r="X25" s="232"/>
      <c r="Y25" s="418" t="s">
        <v>2034</v>
      </c>
      <c r="Z25" s="413"/>
      <c r="AA25" s="419"/>
      <c r="AB25" s="413"/>
      <c r="AC25" s="416"/>
      <c r="AD25" s="416"/>
    </row>
    <row r="26" spans="1:30" s="224" customFormat="1" ht="13.5" customHeight="1">
      <c r="A26" s="225">
        <v>18</v>
      </c>
      <c r="B26" s="240"/>
      <c r="C26" s="406" t="s">
        <v>1008</v>
      </c>
      <c r="D26" s="242"/>
      <c r="E26" s="242"/>
      <c r="F26" s="242"/>
      <c r="G26" s="242"/>
      <c r="H26" s="398"/>
      <c r="I26" s="400"/>
      <c r="J26" s="398" t="s">
        <v>1009</v>
      </c>
      <c r="K26" s="400"/>
      <c r="L26" s="398"/>
      <c r="M26" s="398"/>
      <c r="N26" s="398"/>
      <c r="O26" s="398"/>
      <c r="P26" s="401"/>
      <c r="Q26" s="398" t="s">
        <v>817</v>
      </c>
      <c r="R26" s="398" t="s">
        <v>864</v>
      </c>
      <c r="S26" s="244" t="s">
        <v>1009</v>
      </c>
      <c r="T26" s="402"/>
      <c r="U26" s="398"/>
      <c r="V26" s="403" t="s">
        <v>864</v>
      </c>
      <c r="W26" s="403" t="s">
        <v>864</v>
      </c>
      <c r="X26" s="232"/>
      <c r="Y26" s="404"/>
      <c r="Z26" s="398"/>
      <c r="AA26" s="405"/>
      <c r="AB26" s="398"/>
      <c r="AC26" s="402">
        <v>1</v>
      </c>
      <c r="AD26" s="402">
        <v>1</v>
      </c>
    </row>
    <row r="27" spans="1:30" s="224" customFormat="1" ht="13.5" customHeight="1">
      <c r="A27" s="225">
        <v>19</v>
      </c>
      <c r="B27" s="240"/>
      <c r="C27" s="406"/>
      <c r="D27" s="242" t="s">
        <v>1010</v>
      </c>
      <c r="E27" s="242"/>
      <c r="F27" s="242"/>
      <c r="G27" s="242"/>
      <c r="H27" s="398" t="s">
        <v>1011</v>
      </c>
      <c r="I27" s="400" t="s">
        <v>1012</v>
      </c>
      <c r="J27" s="398" t="s">
        <v>1013</v>
      </c>
      <c r="K27" s="400"/>
      <c r="L27" s="398" t="s">
        <v>1014</v>
      </c>
      <c r="M27" s="398" t="s">
        <v>1015</v>
      </c>
      <c r="N27" s="398"/>
      <c r="O27" s="398"/>
      <c r="P27" s="401"/>
      <c r="Q27" s="398" t="s">
        <v>817</v>
      </c>
      <c r="R27" s="398"/>
      <c r="S27" s="398" t="s">
        <v>863</v>
      </c>
      <c r="T27" s="402" t="s">
        <v>864</v>
      </c>
      <c r="U27" s="398" t="s">
        <v>1016</v>
      </c>
      <c r="V27" s="403" t="s">
        <v>864</v>
      </c>
      <c r="W27" s="403" t="s">
        <v>864</v>
      </c>
      <c r="X27" s="232"/>
      <c r="Y27" s="404"/>
      <c r="Z27" s="398"/>
      <c r="AA27" s="405"/>
      <c r="AB27" s="398"/>
      <c r="AC27" s="402">
        <v>1</v>
      </c>
      <c r="AD27" s="402">
        <v>1</v>
      </c>
    </row>
    <row r="28" spans="1:30" s="224" customFormat="1" ht="13.5" customHeight="1">
      <c r="A28" s="225">
        <v>20</v>
      </c>
      <c r="B28" s="240"/>
      <c r="C28" s="406"/>
      <c r="D28" s="242" t="s">
        <v>1017</v>
      </c>
      <c r="E28" s="242"/>
      <c r="F28" s="242"/>
      <c r="G28" s="242"/>
      <c r="H28" s="398" t="s">
        <v>1018</v>
      </c>
      <c r="I28" s="400" t="s">
        <v>1019</v>
      </c>
      <c r="J28" s="398" t="s">
        <v>1020</v>
      </c>
      <c r="K28" s="400"/>
      <c r="L28" s="398"/>
      <c r="M28" s="398"/>
      <c r="N28" s="398"/>
      <c r="O28" s="398"/>
      <c r="P28" s="401"/>
      <c r="Q28" s="398" t="s">
        <v>817</v>
      </c>
      <c r="R28" s="398"/>
      <c r="S28" s="398" t="s">
        <v>863</v>
      </c>
      <c r="T28" s="402" t="s">
        <v>864</v>
      </c>
      <c r="U28" s="398" t="s">
        <v>1021</v>
      </c>
      <c r="V28" s="403" t="s">
        <v>864</v>
      </c>
      <c r="W28" s="403" t="s">
        <v>864</v>
      </c>
      <c r="X28" s="232"/>
      <c r="Y28" s="404"/>
      <c r="Z28" s="398"/>
      <c r="AA28" s="405" t="s">
        <v>1022</v>
      </c>
      <c r="AB28" s="398"/>
      <c r="AC28" s="402">
        <v>1</v>
      </c>
      <c r="AD28" s="402">
        <v>1</v>
      </c>
    </row>
    <row r="29" spans="1:30" s="224" customFormat="1" ht="13.5" customHeight="1">
      <c r="A29" s="225">
        <v>21</v>
      </c>
      <c r="B29" s="240"/>
      <c r="C29" s="406"/>
      <c r="D29" s="242" t="s">
        <v>1023</v>
      </c>
      <c r="E29" s="242"/>
      <c r="F29" s="242"/>
      <c r="G29" s="242"/>
      <c r="H29" s="413" t="s">
        <v>1024</v>
      </c>
      <c r="I29" s="400" t="s">
        <v>1025</v>
      </c>
      <c r="J29" s="398" t="s">
        <v>939</v>
      </c>
      <c r="K29" s="400"/>
      <c r="L29" s="398"/>
      <c r="M29" s="398"/>
      <c r="N29" s="398"/>
      <c r="O29" s="398"/>
      <c r="P29" s="401"/>
      <c r="Q29" s="398" t="s">
        <v>817</v>
      </c>
      <c r="R29" s="398"/>
      <c r="S29" s="398" t="s">
        <v>863</v>
      </c>
      <c r="T29" s="402"/>
      <c r="U29" s="398"/>
      <c r="V29" s="403" t="s">
        <v>864</v>
      </c>
      <c r="W29" s="403" t="s">
        <v>864</v>
      </c>
      <c r="X29" s="232"/>
      <c r="Y29" s="404"/>
      <c r="Z29" s="398"/>
      <c r="AA29" s="405"/>
      <c r="AB29" s="398"/>
      <c r="AC29" s="402">
        <v>1</v>
      </c>
      <c r="AD29" s="402">
        <v>1</v>
      </c>
    </row>
    <row r="30" spans="1:30" s="224" customFormat="1" ht="13.5" customHeight="1">
      <c r="A30" s="225">
        <v>22</v>
      </c>
      <c r="B30" s="240" t="s">
        <v>1026</v>
      </c>
      <c r="C30" s="216"/>
      <c r="D30" s="217"/>
      <c r="E30" s="217"/>
      <c r="F30" s="217"/>
      <c r="G30" s="217"/>
      <c r="H30" s="398" t="s">
        <v>1027</v>
      </c>
      <c r="I30" s="400"/>
      <c r="J30" s="398" t="s">
        <v>1028</v>
      </c>
      <c r="K30" s="400" t="s">
        <v>1029</v>
      </c>
      <c r="L30" s="398"/>
      <c r="M30" s="398"/>
      <c r="N30" s="398"/>
      <c r="O30" s="398"/>
      <c r="P30" s="401"/>
      <c r="Q30" s="398" t="s">
        <v>820</v>
      </c>
      <c r="R30" s="398" t="s">
        <v>864</v>
      </c>
      <c r="S30" s="233" t="s">
        <v>1029</v>
      </c>
      <c r="T30" s="286"/>
      <c r="U30" s="398"/>
      <c r="V30" s="403" t="s">
        <v>864</v>
      </c>
      <c r="W30" s="403" t="s">
        <v>864</v>
      </c>
      <c r="X30" s="232"/>
      <c r="Y30" s="404"/>
      <c r="Z30" s="398"/>
      <c r="AA30" s="405"/>
      <c r="AB30" s="398"/>
      <c r="AC30" s="402">
        <v>1</v>
      </c>
      <c r="AD30" s="402">
        <v>1</v>
      </c>
    </row>
    <row r="31" spans="1:30" s="224" customFormat="1" ht="13.5" customHeight="1">
      <c r="A31" s="225">
        <v>23</v>
      </c>
      <c r="B31" s="240"/>
      <c r="C31" s="217" t="s">
        <v>1030</v>
      </c>
      <c r="D31" s="217"/>
      <c r="E31" s="217"/>
      <c r="F31" s="217"/>
      <c r="G31" s="217"/>
      <c r="H31" s="398" t="s">
        <v>1031</v>
      </c>
      <c r="I31" s="400" t="s">
        <v>1032</v>
      </c>
      <c r="J31" s="398" t="s">
        <v>1033</v>
      </c>
      <c r="K31" s="400"/>
      <c r="L31" s="398"/>
      <c r="M31" s="398"/>
      <c r="N31" s="398"/>
      <c r="O31" s="398"/>
      <c r="P31" s="401"/>
      <c r="Q31" s="398" t="s">
        <v>820</v>
      </c>
      <c r="R31" s="398"/>
      <c r="S31" s="398" t="s">
        <v>863</v>
      </c>
      <c r="T31" s="402"/>
      <c r="U31" s="398"/>
      <c r="V31" s="403" t="s">
        <v>864</v>
      </c>
      <c r="W31" s="403" t="s">
        <v>864</v>
      </c>
      <c r="X31" s="232"/>
      <c r="Y31" s="404"/>
      <c r="Z31" s="398"/>
      <c r="AA31" s="405"/>
      <c r="AB31" s="398"/>
      <c r="AC31" s="402">
        <v>1</v>
      </c>
      <c r="AD31" s="402">
        <v>1</v>
      </c>
    </row>
    <row r="32" spans="1:30" s="250" customFormat="1" ht="13.5" customHeight="1">
      <c r="A32" s="225">
        <v>24</v>
      </c>
      <c r="B32" s="240"/>
      <c r="C32" s="219" t="s">
        <v>1034</v>
      </c>
      <c r="D32" s="219"/>
      <c r="E32" s="220"/>
      <c r="F32" s="220"/>
      <c r="G32" s="220"/>
      <c r="H32" s="398" t="s">
        <v>1035</v>
      </c>
      <c r="I32" s="400" t="s">
        <v>1036</v>
      </c>
      <c r="J32" s="398" t="s">
        <v>1037</v>
      </c>
      <c r="K32" s="400"/>
      <c r="L32" s="398"/>
      <c r="M32" s="398"/>
      <c r="N32" s="398"/>
      <c r="O32" s="398"/>
      <c r="P32" s="253"/>
      <c r="Q32" s="398" t="s">
        <v>817</v>
      </c>
      <c r="R32" s="398"/>
      <c r="S32" s="398" t="s">
        <v>863</v>
      </c>
      <c r="T32" s="402"/>
      <c r="U32" s="398"/>
      <c r="V32" s="403" t="s">
        <v>864</v>
      </c>
      <c r="W32" s="403" t="s">
        <v>864</v>
      </c>
      <c r="X32" s="232"/>
      <c r="Y32" s="404"/>
      <c r="Z32" s="398"/>
      <c r="AA32" s="405"/>
      <c r="AB32" s="398"/>
      <c r="AC32" s="402">
        <v>1</v>
      </c>
      <c r="AD32" s="402"/>
    </row>
    <row r="33" spans="1:30" s="224" customFormat="1" ht="13.5" customHeight="1">
      <c r="A33" s="225">
        <v>25</v>
      </c>
      <c r="B33" s="240"/>
      <c r="C33" s="217" t="s">
        <v>1038</v>
      </c>
      <c r="D33" s="217"/>
      <c r="E33" s="217"/>
      <c r="F33" s="217"/>
      <c r="G33" s="217"/>
      <c r="H33" s="266" t="s">
        <v>1039</v>
      </c>
      <c r="I33" s="400" t="s">
        <v>1040</v>
      </c>
      <c r="J33" s="398" t="s">
        <v>871</v>
      </c>
      <c r="K33" s="400"/>
      <c r="L33" s="398" t="s">
        <v>1041</v>
      </c>
      <c r="M33" s="398" t="s">
        <v>1042</v>
      </c>
      <c r="N33" s="398"/>
      <c r="O33" s="398"/>
      <c r="P33" s="253"/>
      <c r="Q33" s="398" t="s">
        <v>820</v>
      </c>
      <c r="R33" s="398"/>
      <c r="S33" s="398" t="s">
        <v>863</v>
      </c>
      <c r="T33" s="402"/>
      <c r="U33" s="398"/>
      <c r="V33" s="403" t="s">
        <v>864</v>
      </c>
      <c r="W33" s="403" t="s">
        <v>864</v>
      </c>
      <c r="X33" s="232"/>
      <c r="Y33" s="404"/>
      <c r="Z33" s="398"/>
      <c r="AA33" s="405"/>
      <c r="AB33" s="398"/>
      <c r="AC33" s="402">
        <v>1</v>
      </c>
      <c r="AD33" s="402">
        <v>1</v>
      </c>
    </row>
    <row r="34" spans="1:30" s="224" customFormat="1" ht="13.5" customHeight="1">
      <c r="A34" s="225">
        <v>26</v>
      </c>
      <c r="B34" s="240"/>
      <c r="C34" s="217" t="s">
        <v>1043</v>
      </c>
      <c r="D34" s="221"/>
      <c r="E34" s="221"/>
      <c r="F34" s="221"/>
      <c r="G34" s="221"/>
      <c r="H34" s="398"/>
      <c r="I34" s="400"/>
      <c r="J34" s="398"/>
      <c r="K34" s="400" t="s">
        <v>1044</v>
      </c>
      <c r="L34" s="398"/>
      <c r="M34" s="398"/>
      <c r="N34" s="398"/>
      <c r="O34" s="398"/>
      <c r="P34" s="401"/>
      <c r="Q34" s="398" t="s">
        <v>817</v>
      </c>
      <c r="R34" s="398" t="s">
        <v>864</v>
      </c>
      <c r="S34" s="244" t="s">
        <v>1044</v>
      </c>
      <c r="T34" s="402"/>
      <c r="U34" s="398"/>
      <c r="V34" s="403" t="s">
        <v>864</v>
      </c>
      <c r="W34" s="403" t="s">
        <v>864</v>
      </c>
      <c r="X34" s="232"/>
      <c r="Y34" s="404"/>
      <c r="Z34" s="398"/>
      <c r="AA34" s="405"/>
      <c r="AB34" s="398"/>
      <c r="AC34" s="402">
        <v>1</v>
      </c>
      <c r="AD34" s="402">
        <v>1</v>
      </c>
    </row>
    <row r="35" spans="1:30" s="224" customFormat="1" ht="13.5" customHeight="1">
      <c r="A35" s="225">
        <v>27</v>
      </c>
      <c r="B35" s="240"/>
      <c r="C35" s="217"/>
      <c r="D35" s="406" t="s">
        <v>1045</v>
      </c>
      <c r="E35" s="254"/>
      <c r="F35" s="240"/>
      <c r="G35" s="240"/>
      <c r="H35" s="398" t="s">
        <v>1046</v>
      </c>
      <c r="I35" s="400" t="s">
        <v>1047</v>
      </c>
      <c r="J35" s="398" t="s">
        <v>1048</v>
      </c>
      <c r="K35" s="400" t="s">
        <v>1049</v>
      </c>
      <c r="L35" s="398"/>
      <c r="M35" s="398"/>
      <c r="N35" s="398"/>
      <c r="O35" s="398"/>
      <c r="P35" s="401"/>
      <c r="Q35" s="398" t="s">
        <v>820</v>
      </c>
      <c r="R35" s="398"/>
      <c r="S35" s="398" t="s">
        <v>863</v>
      </c>
      <c r="T35" s="402"/>
      <c r="U35" s="398" t="s">
        <v>1050</v>
      </c>
      <c r="V35" s="403" t="s">
        <v>864</v>
      </c>
      <c r="W35" s="403" t="s">
        <v>864</v>
      </c>
      <c r="X35" s="232"/>
      <c r="Y35" s="404"/>
      <c r="Z35" s="398"/>
      <c r="AA35" s="405"/>
      <c r="AB35" s="398"/>
      <c r="AC35" s="402">
        <v>1</v>
      </c>
      <c r="AD35" s="402">
        <v>1</v>
      </c>
    </row>
    <row r="36" spans="1:30" s="255" customFormat="1" ht="13.5" customHeight="1">
      <c r="A36" s="225">
        <v>28</v>
      </c>
      <c r="B36" s="240"/>
      <c r="C36" s="222"/>
      <c r="D36" s="406" t="s">
        <v>1051</v>
      </c>
      <c r="E36" s="221"/>
      <c r="F36" s="221"/>
      <c r="G36" s="221"/>
      <c r="H36" s="398" t="s">
        <v>1052</v>
      </c>
      <c r="I36" s="400" t="s">
        <v>1053</v>
      </c>
      <c r="J36" s="398"/>
      <c r="K36" s="400" t="s">
        <v>1054</v>
      </c>
      <c r="L36" s="398" t="s">
        <v>1055</v>
      </c>
      <c r="M36" s="398" t="s">
        <v>254</v>
      </c>
      <c r="N36" s="398"/>
      <c r="O36" s="398"/>
      <c r="P36" s="401"/>
      <c r="Q36" s="398" t="s">
        <v>817</v>
      </c>
      <c r="R36" s="398"/>
      <c r="S36" s="398" t="s">
        <v>863</v>
      </c>
      <c r="T36" s="402"/>
      <c r="U36" s="398"/>
      <c r="V36" s="403" t="s">
        <v>864</v>
      </c>
      <c r="W36" s="403" t="s">
        <v>864</v>
      </c>
      <c r="X36" s="232"/>
      <c r="Y36" s="404"/>
      <c r="Z36" s="398"/>
      <c r="AA36" s="405"/>
      <c r="AB36" s="398"/>
      <c r="AC36" s="402">
        <v>1</v>
      </c>
      <c r="AD36" s="402">
        <v>1</v>
      </c>
    </row>
    <row r="37" spans="1:30" s="255" customFormat="1" ht="13.5" customHeight="1">
      <c r="A37" s="225">
        <v>29</v>
      </c>
      <c r="B37" s="240"/>
      <c r="C37" s="222"/>
      <c r="D37" s="406" t="s">
        <v>1056</v>
      </c>
      <c r="E37" s="221"/>
      <c r="F37" s="221"/>
      <c r="G37" s="221"/>
      <c r="H37" s="398"/>
      <c r="I37" s="400"/>
      <c r="J37" s="398"/>
      <c r="K37" s="400" t="s">
        <v>1057</v>
      </c>
      <c r="L37" s="398" t="s">
        <v>1058</v>
      </c>
      <c r="M37" s="398" t="s">
        <v>1059</v>
      </c>
      <c r="N37" s="398"/>
      <c r="O37" s="398"/>
      <c r="P37" s="401"/>
      <c r="Q37" s="398" t="s">
        <v>817</v>
      </c>
      <c r="R37" s="398" t="s">
        <v>864</v>
      </c>
      <c r="S37" s="244" t="s">
        <v>1057</v>
      </c>
      <c r="T37" s="402"/>
      <c r="U37" s="398"/>
      <c r="V37" s="403" t="s">
        <v>864</v>
      </c>
      <c r="W37" s="403" t="s">
        <v>864</v>
      </c>
      <c r="X37" s="232"/>
      <c r="Y37" s="404"/>
      <c r="Z37" s="398"/>
      <c r="AA37" s="405"/>
      <c r="AB37" s="398"/>
      <c r="AC37" s="402">
        <v>1</v>
      </c>
      <c r="AD37" s="402">
        <v>1</v>
      </c>
    </row>
    <row r="38" spans="1:30" s="255" customFormat="1" ht="13.5" customHeight="1">
      <c r="A38" s="225">
        <v>30</v>
      </c>
      <c r="B38" s="240"/>
      <c r="C38" s="222"/>
      <c r="D38" s="242"/>
      <c r="E38" s="242" t="s">
        <v>1060</v>
      </c>
      <c r="F38" s="242"/>
      <c r="G38" s="242"/>
      <c r="H38" s="398" t="s">
        <v>1061</v>
      </c>
      <c r="I38" s="400" t="s">
        <v>1062</v>
      </c>
      <c r="J38" s="398"/>
      <c r="K38" s="400" t="s">
        <v>1049</v>
      </c>
      <c r="L38" s="398"/>
      <c r="M38" s="398"/>
      <c r="N38" s="398"/>
      <c r="O38" s="398"/>
      <c r="P38" s="401"/>
      <c r="Q38" s="398" t="s">
        <v>820</v>
      </c>
      <c r="R38" s="398"/>
      <c r="S38" s="398" t="s">
        <v>863</v>
      </c>
      <c r="T38" s="402"/>
      <c r="U38" s="398" t="s">
        <v>1063</v>
      </c>
      <c r="V38" s="403" t="s">
        <v>864</v>
      </c>
      <c r="W38" s="403" t="s">
        <v>864</v>
      </c>
      <c r="X38" s="232"/>
      <c r="Y38" s="404"/>
      <c r="Z38" s="398"/>
      <c r="AA38" s="405"/>
      <c r="AB38" s="398"/>
      <c r="AC38" s="402">
        <v>1</v>
      </c>
      <c r="AD38" s="402">
        <v>1</v>
      </c>
    </row>
    <row r="39" spans="1:30" s="224" customFormat="1" ht="13.5" customHeight="1">
      <c r="A39" s="225">
        <v>31</v>
      </c>
      <c r="B39" s="240"/>
      <c r="C39" s="217"/>
      <c r="D39" s="242"/>
      <c r="E39" s="242" t="s">
        <v>1064</v>
      </c>
      <c r="F39" s="242"/>
      <c r="G39" s="242"/>
      <c r="H39" s="398"/>
      <c r="I39" s="400" t="s">
        <v>1065</v>
      </c>
      <c r="J39" s="398"/>
      <c r="K39" s="400" t="s">
        <v>1066</v>
      </c>
      <c r="L39" s="398"/>
      <c r="M39" s="398"/>
      <c r="N39" s="398"/>
      <c r="O39" s="398"/>
      <c r="P39" s="401"/>
      <c r="Q39" s="398" t="s">
        <v>817</v>
      </c>
      <c r="R39" s="398"/>
      <c r="S39" s="398" t="s">
        <v>863</v>
      </c>
      <c r="T39" s="402"/>
      <c r="U39" s="398"/>
      <c r="V39" s="403" t="s">
        <v>864</v>
      </c>
      <c r="W39" s="403" t="s">
        <v>864</v>
      </c>
      <c r="X39" s="232"/>
      <c r="Y39" s="404"/>
      <c r="Z39" s="398"/>
      <c r="AA39" s="405"/>
      <c r="AB39" s="398"/>
      <c r="AC39" s="402">
        <v>1</v>
      </c>
      <c r="AD39" s="402">
        <v>1</v>
      </c>
    </row>
    <row r="40" spans="1:30" s="224" customFormat="1" ht="13.5" customHeight="1">
      <c r="A40" s="225">
        <v>32</v>
      </c>
      <c r="B40" s="240"/>
      <c r="C40" s="217"/>
      <c r="D40" s="242"/>
      <c r="E40" s="242" t="s">
        <v>1067</v>
      </c>
      <c r="F40" s="242"/>
      <c r="G40" s="242"/>
      <c r="H40" s="398"/>
      <c r="I40" s="400" t="s">
        <v>1068</v>
      </c>
      <c r="J40" s="398"/>
      <c r="K40" s="400" t="s">
        <v>871</v>
      </c>
      <c r="L40" s="398"/>
      <c r="M40" s="398"/>
      <c r="N40" s="398"/>
      <c r="O40" s="398"/>
      <c r="P40" s="401"/>
      <c r="Q40" s="398" t="s">
        <v>817</v>
      </c>
      <c r="R40" s="398"/>
      <c r="S40" s="398" t="s">
        <v>863</v>
      </c>
      <c r="T40" s="402"/>
      <c r="U40" s="398"/>
      <c r="V40" s="403" t="s">
        <v>864</v>
      </c>
      <c r="W40" s="403" t="s">
        <v>864</v>
      </c>
      <c r="X40" s="232"/>
      <c r="Y40" s="404"/>
      <c r="Z40" s="398"/>
      <c r="AA40" s="405"/>
      <c r="AB40" s="398"/>
      <c r="AC40" s="402">
        <v>1</v>
      </c>
      <c r="AD40" s="402">
        <v>1</v>
      </c>
    </row>
    <row r="41" spans="1:30" s="224" customFormat="1" ht="13.5" customHeight="1">
      <c r="A41" s="225">
        <v>33</v>
      </c>
      <c r="B41" s="240"/>
      <c r="C41" s="217" t="s">
        <v>1069</v>
      </c>
      <c r="D41" s="221"/>
      <c r="E41" s="221"/>
      <c r="F41" s="221"/>
      <c r="G41" s="221"/>
      <c r="H41" s="398"/>
      <c r="I41" s="400"/>
      <c r="J41" s="398"/>
      <c r="K41" s="400" t="s">
        <v>1070</v>
      </c>
      <c r="L41" s="398"/>
      <c r="M41" s="398"/>
      <c r="N41" s="398"/>
      <c r="O41" s="398"/>
      <c r="P41" s="401"/>
      <c r="Q41" s="398" t="s">
        <v>817</v>
      </c>
      <c r="R41" s="398" t="s">
        <v>864</v>
      </c>
      <c r="S41" s="244" t="s">
        <v>1070</v>
      </c>
      <c r="T41" s="402"/>
      <c r="U41" s="398"/>
      <c r="V41" s="403" t="s">
        <v>864</v>
      </c>
      <c r="W41" s="403" t="s">
        <v>864</v>
      </c>
      <c r="X41" s="232"/>
      <c r="Y41" s="404"/>
      <c r="Z41" s="398"/>
      <c r="AA41" s="405"/>
      <c r="AB41" s="398"/>
      <c r="AC41" s="402"/>
      <c r="AD41" s="402">
        <v>1</v>
      </c>
    </row>
    <row r="42" spans="1:30" s="231" customFormat="1" ht="13.5" customHeight="1">
      <c r="A42" s="225">
        <v>34</v>
      </c>
      <c r="B42" s="240"/>
      <c r="C42" s="217"/>
      <c r="D42" s="242" t="s">
        <v>388</v>
      </c>
      <c r="E42" s="217"/>
      <c r="F42" s="217"/>
      <c r="G42" s="217"/>
      <c r="H42" s="398" t="s">
        <v>1071</v>
      </c>
      <c r="I42" s="400" t="s">
        <v>1072</v>
      </c>
      <c r="J42" s="398" t="s">
        <v>1070</v>
      </c>
      <c r="K42" s="400" t="s">
        <v>871</v>
      </c>
      <c r="L42" s="398" t="s">
        <v>1073</v>
      </c>
      <c r="M42" s="398" t="s">
        <v>388</v>
      </c>
      <c r="N42" s="398"/>
      <c r="O42" s="398"/>
      <c r="P42" s="253"/>
      <c r="Q42" s="398" t="s">
        <v>817</v>
      </c>
      <c r="R42" s="398"/>
      <c r="S42" s="398" t="s">
        <v>863</v>
      </c>
      <c r="T42" s="402"/>
      <c r="U42" s="398"/>
      <c r="V42" s="403" t="s">
        <v>864</v>
      </c>
      <c r="W42" s="403" t="s">
        <v>864</v>
      </c>
      <c r="X42" s="232"/>
      <c r="Y42" s="404"/>
      <c r="Z42" s="256"/>
      <c r="AA42" s="246" t="s">
        <v>1074</v>
      </c>
      <c r="AB42" s="398"/>
      <c r="AC42" s="402">
        <v>1</v>
      </c>
      <c r="AD42" s="402">
        <v>1</v>
      </c>
    </row>
    <row r="43" spans="1:30" s="224" customFormat="1" ht="13.5" customHeight="1">
      <c r="A43" s="225">
        <v>35</v>
      </c>
      <c r="B43" s="240"/>
      <c r="C43" s="217"/>
      <c r="D43" s="242" t="s">
        <v>392</v>
      </c>
      <c r="E43" s="217"/>
      <c r="F43" s="217"/>
      <c r="G43" s="217"/>
      <c r="H43" s="398" t="s">
        <v>1075</v>
      </c>
      <c r="I43" s="400">
        <v>59350</v>
      </c>
      <c r="J43" s="398" t="s">
        <v>1076</v>
      </c>
      <c r="K43" s="400" t="s">
        <v>1077</v>
      </c>
      <c r="L43" s="398" t="s">
        <v>1078</v>
      </c>
      <c r="M43" s="398" t="s">
        <v>392</v>
      </c>
      <c r="N43" s="398"/>
      <c r="O43" s="398"/>
      <c r="P43" s="253"/>
      <c r="Q43" s="398" t="s">
        <v>817</v>
      </c>
      <c r="R43" s="398"/>
      <c r="S43" s="398" t="s">
        <v>863</v>
      </c>
      <c r="T43" s="402"/>
      <c r="U43" s="398" t="s">
        <v>1079</v>
      </c>
      <c r="V43" s="403" t="s">
        <v>864</v>
      </c>
      <c r="W43" s="403" t="s">
        <v>864</v>
      </c>
      <c r="X43" s="232"/>
      <c r="Y43" s="404"/>
      <c r="Z43" s="398"/>
      <c r="AA43" s="405"/>
      <c r="AB43" s="398"/>
      <c r="AC43" s="402">
        <v>1</v>
      </c>
      <c r="AD43" s="402">
        <v>1</v>
      </c>
    </row>
    <row r="44" spans="1:30" s="224" customFormat="1" ht="13.5" customHeight="1">
      <c r="A44" s="225">
        <v>36</v>
      </c>
      <c r="B44" s="240"/>
      <c r="C44" s="217"/>
      <c r="D44" s="242" t="s">
        <v>1080</v>
      </c>
      <c r="E44" s="242"/>
      <c r="F44" s="242"/>
      <c r="G44" s="242"/>
      <c r="H44" s="266" t="s">
        <v>1081</v>
      </c>
      <c r="I44" s="400" t="s">
        <v>1082</v>
      </c>
      <c r="J44" s="398"/>
      <c r="K44" s="400" t="s">
        <v>1083</v>
      </c>
      <c r="L44" s="398"/>
      <c r="M44" s="398"/>
      <c r="N44" s="398"/>
      <c r="O44" s="398"/>
      <c r="P44" s="401"/>
      <c r="Q44" s="398" t="s">
        <v>817</v>
      </c>
      <c r="R44" s="398"/>
      <c r="S44" s="257" t="s">
        <v>863</v>
      </c>
      <c r="T44" s="287"/>
      <c r="U44" s="398"/>
      <c r="V44" s="403" t="s">
        <v>864</v>
      </c>
      <c r="W44" s="403" t="s">
        <v>864</v>
      </c>
      <c r="X44" s="232"/>
      <c r="Y44" s="404"/>
      <c r="Z44" s="398"/>
      <c r="AA44" s="405"/>
      <c r="AB44" s="398"/>
      <c r="AC44" s="402"/>
      <c r="AD44" s="402">
        <v>1</v>
      </c>
    </row>
    <row r="45" spans="1:30" s="258" customFormat="1" ht="12.75" customHeight="1">
      <c r="A45" s="225">
        <v>37</v>
      </c>
      <c r="B45" s="240"/>
      <c r="C45" s="217" t="s">
        <v>1084</v>
      </c>
      <c r="D45" s="221"/>
      <c r="E45" s="221"/>
      <c r="F45" s="221"/>
      <c r="G45" s="221"/>
      <c r="H45" s="398" t="s">
        <v>1085</v>
      </c>
      <c r="I45" s="400"/>
      <c r="J45" s="398"/>
      <c r="K45" s="400" t="s">
        <v>1086</v>
      </c>
      <c r="L45" s="398"/>
      <c r="M45" s="398"/>
      <c r="N45" s="398"/>
      <c r="O45" s="398"/>
      <c r="P45" s="401"/>
      <c r="Q45" s="398" t="s">
        <v>817</v>
      </c>
      <c r="R45" s="398" t="s">
        <v>864</v>
      </c>
      <c r="S45" s="244" t="s">
        <v>1086</v>
      </c>
      <c r="T45" s="402"/>
      <c r="U45" s="398"/>
      <c r="V45" s="403" t="s">
        <v>864</v>
      </c>
      <c r="W45" s="403" t="s">
        <v>864</v>
      </c>
      <c r="X45" s="232"/>
      <c r="Y45" s="404"/>
      <c r="Z45" s="398"/>
      <c r="AA45" s="405"/>
      <c r="AB45" s="398"/>
      <c r="AC45" s="402">
        <v>1</v>
      </c>
      <c r="AD45" s="402">
        <v>1</v>
      </c>
    </row>
    <row r="46" spans="1:30" s="258" customFormat="1" ht="12.75" customHeight="1">
      <c r="A46" s="225">
        <v>38</v>
      </c>
      <c r="B46" s="240"/>
      <c r="C46" s="217"/>
      <c r="D46" s="406" t="s">
        <v>415</v>
      </c>
      <c r="E46" s="221"/>
      <c r="F46" s="221"/>
      <c r="G46" s="221"/>
      <c r="H46" s="398" t="s">
        <v>1087</v>
      </c>
      <c r="I46" s="400" t="s">
        <v>1088</v>
      </c>
      <c r="J46" s="398"/>
      <c r="K46" s="400" t="s">
        <v>1089</v>
      </c>
      <c r="L46" s="398" t="s">
        <v>1090</v>
      </c>
      <c r="M46" s="398" t="s">
        <v>415</v>
      </c>
      <c r="N46" s="398"/>
      <c r="O46" s="398"/>
      <c r="P46" s="401"/>
      <c r="Q46" s="398" t="s">
        <v>817</v>
      </c>
      <c r="R46" s="398"/>
      <c r="S46" s="257" t="s">
        <v>863</v>
      </c>
      <c r="T46" s="287"/>
      <c r="U46" s="398"/>
      <c r="V46" s="403" t="s">
        <v>864</v>
      </c>
      <c r="W46" s="403" t="s">
        <v>864</v>
      </c>
      <c r="X46" s="232"/>
      <c r="Y46" s="404"/>
      <c r="Z46" s="398"/>
      <c r="AA46" s="405"/>
      <c r="AB46" s="398"/>
      <c r="AC46" s="402">
        <v>1</v>
      </c>
      <c r="AD46" s="402">
        <v>1</v>
      </c>
    </row>
    <row r="47" spans="1:30" s="258" customFormat="1" ht="12.75" customHeight="1">
      <c r="A47" s="225">
        <v>39</v>
      </c>
      <c r="B47" s="240"/>
      <c r="C47" s="217"/>
      <c r="D47" s="406" t="s">
        <v>1091</v>
      </c>
      <c r="E47" s="221"/>
      <c r="F47" s="221"/>
      <c r="G47" s="221"/>
      <c r="H47" s="398" t="s">
        <v>1092</v>
      </c>
      <c r="I47" s="400" t="s">
        <v>1093</v>
      </c>
      <c r="J47" s="398"/>
      <c r="K47" s="400" t="s">
        <v>1094</v>
      </c>
      <c r="L47" s="398" t="s">
        <v>1095</v>
      </c>
      <c r="M47" s="398" t="s">
        <v>424</v>
      </c>
      <c r="N47" s="398"/>
      <c r="O47" s="398"/>
      <c r="P47" s="401"/>
      <c r="Q47" s="398" t="s">
        <v>817</v>
      </c>
      <c r="R47" s="398"/>
      <c r="S47" s="257" t="s">
        <v>863</v>
      </c>
      <c r="T47" s="287"/>
      <c r="U47" s="398"/>
      <c r="V47" s="403" t="s">
        <v>864</v>
      </c>
      <c r="W47" s="403" t="s">
        <v>864</v>
      </c>
      <c r="X47" s="232"/>
      <c r="Y47" s="404"/>
      <c r="Z47" s="398"/>
      <c r="AA47" s="405"/>
      <c r="AB47" s="398"/>
      <c r="AC47" s="402">
        <v>1</v>
      </c>
      <c r="AD47" s="402">
        <v>1</v>
      </c>
    </row>
    <row r="48" spans="1:30" s="245" customFormat="1" ht="12.75" customHeight="1">
      <c r="A48" s="225">
        <v>40</v>
      </c>
      <c r="B48" s="240"/>
      <c r="C48" s="222"/>
      <c r="D48" s="406" t="s">
        <v>429</v>
      </c>
      <c r="E48" s="221"/>
      <c r="F48" s="221"/>
      <c r="G48" s="221"/>
      <c r="H48" s="398" t="s">
        <v>1096</v>
      </c>
      <c r="I48" s="400" t="s">
        <v>1097</v>
      </c>
      <c r="J48" s="398"/>
      <c r="K48" s="400" t="s">
        <v>1098</v>
      </c>
      <c r="L48" s="398"/>
      <c r="M48" s="398"/>
      <c r="N48" s="398"/>
      <c r="O48" s="398"/>
      <c r="P48" s="401"/>
      <c r="Q48" s="398" t="s">
        <v>817</v>
      </c>
      <c r="R48" s="398"/>
      <c r="S48" s="257" t="s">
        <v>863</v>
      </c>
      <c r="T48" s="287"/>
      <c r="U48" s="398"/>
      <c r="V48" s="403" t="s">
        <v>864</v>
      </c>
      <c r="W48" s="403" t="s">
        <v>864</v>
      </c>
      <c r="X48" s="232"/>
      <c r="Y48" s="404"/>
      <c r="Z48" s="398"/>
      <c r="AA48" s="405"/>
      <c r="AB48" s="398"/>
      <c r="AC48" s="402">
        <v>1</v>
      </c>
      <c r="AD48" s="402">
        <v>1</v>
      </c>
    </row>
    <row r="49" spans="1:30" s="245" customFormat="1" ht="12.75" customHeight="1">
      <c r="A49" s="225">
        <v>41</v>
      </c>
      <c r="B49" s="240"/>
      <c r="C49" s="222"/>
      <c r="D49" s="406" t="s">
        <v>426</v>
      </c>
      <c r="E49" s="221"/>
      <c r="F49" s="221"/>
      <c r="G49" s="221"/>
      <c r="H49" s="398" t="s">
        <v>1099</v>
      </c>
      <c r="I49" s="400" t="s">
        <v>1100</v>
      </c>
      <c r="J49" s="398"/>
      <c r="K49" s="400" t="s">
        <v>1101</v>
      </c>
      <c r="L49" s="398" t="s">
        <v>1102</v>
      </c>
      <c r="M49" s="398" t="s">
        <v>426</v>
      </c>
      <c r="N49" s="398"/>
      <c r="O49" s="398"/>
      <c r="P49" s="401"/>
      <c r="Q49" s="398" t="s">
        <v>823</v>
      </c>
      <c r="R49" s="398"/>
      <c r="S49" s="257" t="s">
        <v>863</v>
      </c>
      <c r="T49" s="287"/>
      <c r="U49" s="398"/>
      <c r="V49" s="403" t="s">
        <v>864</v>
      </c>
      <c r="W49" s="403" t="s">
        <v>864</v>
      </c>
      <c r="X49" s="232"/>
      <c r="Y49" s="404"/>
      <c r="Z49" s="398"/>
      <c r="AA49" s="405"/>
      <c r="AB49" s="398"/>
      <c r="AC49" s="402">
        <v>1</v>
      </c>
      <c r="AD49" s="402">
        <v>1</v>
      </c>
    </row>
    <row r="50" spans="1:30" s="245" customFormat="1" ht="12.75" customHeight="1">
      <c r="A50" s="225">
        <v>42</v>
      </c>
      <c r="B50" s="240"/>
      <c r="C50" s="222"/>
      <c r="D50" s="406" t="s">
        <v>1103</v>
      </c>
      <c r="E50" s="221"/>
      <c r="F50" s="221"/>
      <c r="G50" s="221"/>
      <c r="H50" s="398" t="s">
        <v>1104</v>
      </c>
      <c r="I50" s="400" t="s">
        <v>1105</v>
      </c>
      <c r="J50" s="398"/>
      <c r="K50" s="400" t="s">
        <v>1106</v>
      </c>
      <c r="L50" s="398"/>
      <c r="M50" s="398"/>
      <c r="N50" s="398"/>
      <c r="O50" s="398"/>
      <c r="P50" s="401"/>
      <c r="Q50" s="398" t="s">
        <v>817</v>
      </c>
      <c r="R50" s="398"/>
      <c r="S50" s="257" t="s">
        <v>863</v>
      </c>
      <c r="T50" s="287"/>
      <c r="U50" s="398"/>
      <c r="V50" s="403" t="s">
        <v>864</v>
      </c>
      <c r="W50" s="403" t="s">
        <v>864</v>
      </c>
      <c r="X50" s="232"/>
      <c r="Y50" s="404"/>
      <c r="Z50" s="398"/>
      <c r="AA50" s="405"/>
      <c r="AB50" s="398"/>
      <c r="AC50" s="402">
        <v>1</v>
      </c>
      <c r="AD50" s="402">
        <v>1</v>
      </c>
    </row>
    <row r="51" spans="1:30" s="259" customFormat="1" ht="12.75" customHeight="1">
      <c r="A51" s="225">
        <v>43</v>
      </c>
      <c r="B51" s="240"/>
      <c r="C51" s="222"/>
      <c r="D51" s="406" t="s">
        <v>1107</v>
      </c>
      <c r="E51" s="221"/>
      <c r="F51" s="221"/>
      <c r="G51" s="221"/>
      <c r="H51" s="398" t="s">
        <v>410</v>
      </c>
      <c r="I51" s="400" t="s">
        <v>1108</v>
      </c>
      <c r="J51" s="398"/>
      <c r="K51" s="400" t="s">
        <v>1109</v>
      </c>
      <c r="L51" s="398"/>
      <c r="M51" s="398"/>
      <c r="N51" s="398"/>
      <c r="O51" s="398"/>
      <c r="P51" s="401"/>
      <c r="Q51" s="398" t="s">
        <v>817</v>
      </c>
      <c r="R51" s="398"/>
      <c r="S51" s="257" t="s">
        <v>863</v>
      </c>
      <c r="T51" s="287"/>
      <c r="U51" s="398"/>
      <c r="V51" s="403" t="s">
        <v>864</v>
      </c>
      <c r="W51" s="403" t="s">
        <v>864</v>
      </c>
      <c r="X51" s="232"/>
      <c r="Y51" s="404"/>
      <c r="Z51" s="398"/>
      <c r="AA51" s="405"/>
      <c r="AB51" s="398"/>
      <c r="AC51" s="402">
        <v>1</v>
      </c>
      <c r="AD51" s="402">
        <v>1</v>
      </c>
    </row>
    <row r="52" spans="1:30" s="260" customFormat="1" ht="12.75" customHeight="1">
      <c r="A52" s="225">
        <v>44</v>
      </c>
      <c r="B52" s="240"/>
      <c r="C52" s="218"/>
      <c r="D52" s="406" t="s">
        <v>1110</v>
      </c>
      <c r="E52" s="221"/>
      <c r="F52" s="221"/>
      <c r="G52" s="221"/>
      <c r="H52" s="398"/>
      <c r="I52" s="400" t="s">
        <v>1111</v>
      </c>
      <c r="J52" s="398"/>
      <c r="K52" s="400" t="s">
        <v>1112</v>
      </c>
      <c r="L52" s="398"/>
      <c r="M52" s="398"/>
      <c r="N52" s="398"/>
      <c r="O52" s="398"/>
      <c r="P52" s="401"/>
      <c r="Q52" s="398" t="s">
        <v>817</v>
      </c>
      <c r="R52" s="398"/>
      <c r="S52" s="257" t="s">
        <v>863</v>
      </c>
      <c r="T52" s="287"/>
      <c r="U52" s="398"/>
      <c r="V52" s="403" t="s">
        <v>864</v>
      </c>
      <c r="W52" s="403" t="s">
        <v>864</v>
      </c>
      <c r="X52" s="232"/>
      <c r="Y52" s="404"/>
      <c r="Z52" s="398"/>
      <c r="AA52" s="405"/>
      <c r="AB52" s="398"/>
      <c r="AC52" s="402">
        <v>1</v>
      </c>
      <c r="AD52" s="402">
        <v>1</v>
      </c>
    </row>
    <row r="53" spans="1:30" s="258" customFormat="1" ht="13" customHeight="1">
      <c r="A53" s="225">
        <v>45</v>
      </c>
      <c r="B53" s="240"/>
      <c r="C53" s="218"/>
      <c r="D53" s="406" t="s">
        <v>178</v>
      </c>
      <c r="E53" s="221"/>
      <c r="F53" s="221"/>
      <c r="G53" s="221"/>
      <c r="H53" s="398" t="s">
        <v>1113</v>
      </c>
      <c r="I53" s="400" t="s">
        <v>1114</v>
      </c>
      <c r="J53" s="398"/>
      <c r="K53" s="400" t="s">
        <v>1115</v>
      </c>
      <c r="L53" s="398"/>
      <c r="M53" s="398"/>
      <c r="N53" s="398"/>
      <c r="O53" s="398"/>
      <c r="P53" s="401"/>
      <c r="Q53" s="398" t="s">
        <v>817</v>
      </c>
      <c r="R53" s="398"/>
      <c r="S53" s="257" t="s">
        <v>863</v>
      </c>
      <c r="T53" s="287"/>
      <c r="U53" s="398"/>
      <c r="V53" s="403" t="s">
        <v>864</v>
      </c>
      <c r="W53" s="403" t="s">
        <v>864</v>
      </c>
      <c r="X53" s="232"/>
      <c r="Y53" s="404"/>
      <c r="Z53" s="398"/>
      <c r="AA53" s="405"/>
      <c r="AB53" s="398"/>
      <c r="AC53" s="402">
        <v>1</v>
      </c>
      <c r="AD53" s="402">
        <v>1</v>
      </c>
    </row>
    <row r="54" spans="1:30" s="258" customFormat="1" ht="13" customHeight="1">
      <c r="A54" s="225">
        <v>46</v>
      </c>
      <c r="B54" s="240"/>
      <c r="C54" s="218"/>
      <c r="D54" s="242" t="s">
        <v>1116</v>
      </c>
      <c r="E54" s="242"/>
      <c r="F54" s="242"/>
      <c r="G54" s="242"/>
      <c r="H54" s="398" t="s">
        <v>1117</v>
      </c>
      <c r="I54" s="400">
        <v>33123452323</v>
      </c>
      <c r="J54" s="398"/>
      <c r="K54" s="263" t="s">
        <v>1118</v>
      </c>
      <c r="L54" s="398"/>
      <c r="M54" s="398"/>
      <c r="N54" s="398"/>
      <c r="O54" s="398"/>
      <c r="P54" s="401"/>
      <c r="Q54" s="398" t="s">
        <v>817</v>
      </c>
      <c r="R54" s="398"/>
      <c r="S54" s="398" t="s">
        <v>1054</v>
      </c>
      <c r="T54" s="402"/>
      <c r="U54" s="398"/>
      <c r="V54" s="403" t="s">
        <v>864</v>
      </c>
      <c r="W54" s="403" t="s">
        <v>864</v>
      </c>
      <c r="X54" s="232"/>
      <c r="Y54" s="404"/>
      <c r="Z54" s="398"/>
      <c r="AA54" s="405"/>
      <c r="AB54" s="398"/>
      <c r="AC54" s="402"/>
      <c r="AD54" s="402"/>
    </row>
    <row r="55" spans="1:30" s="224" customFormat="1" ht="13.5" customHeight="1">
      <c r="A55" s="225">
        <v>47</v>
      </c>
      <c r="B55" s="240"/>
      <c r="C55" s="217" t="s">
        <v>1119</v>
      </c>
      <c r="D55" s="217"/>
      <c r="E55" s="217"/>
      <c r="F55" s="217"/>
      <c r="G55" s="217"/>
      <c r="H55" s="398"/>
      <c r="I55" s="400"/>
      <c r="J55" s="398" t="s">
        <v>1120</v>
      </c>
      <c r="K55" s="400" t="s">
        <v>1121</v>
      </c>
      <c r="L55" s="398"/>
      <c r="M55" s="398"/>
      <c r="N55" s="398"/>
      <c r="O55" s="398"/>
      <c r="P55" s="253"/>
      <c r="Q55" s="398" t="s">
        <v>817</v>
      </c>
      <c r="R55" s="398" t="s">
        <v>864</v>
      </c>
      <c r="S55" s="244" t="s">
        <v>1121</v>
      </c>
      <c r="T55" s="402"/>
      <c r="U55" s="398"/>
      <c r="V55" s="403" t="s">
        <v>864</v>
      </c>
      <c r="W55" s="403" t="s">
        <v>864</v>
      </c>
      <c r="X55" s="232"/>
      <c r="Y55" s="404"/>
      <c r="Z55" s="398"/>
      <c r="AA55" s="405"/>
      <c r="AB55" s="398"/>
      <c r="AC55" s="402">
        <v>1</v>
      </c>
      <c r="AD55" s="402"/>
    </row>
    <row r="56" spans="1:30" s="224" customFormat="1" ht="13.5" customHeight="1">
      <c r="A56" s="225">
        <v>48</v>
      </c>
      <c r="B56" s="240"/>
      <c r="C56" s="217"/>
      <c r="D56" s="242" t="s">
        <v>1122</v>
      </c>
      <c r="E56" s="242"/>
      <c r="F56" s="242"/>
      <c r="G56" s="242"/>
      <c r="H56" s="398" t="s">
        <v>1123</v>
      </c>
      <c r="I56" s="400" t="s">
        <v>930</v>
      </c>
      <c r="J56" s="398"/>
      <c r="K56" s="400" t="s">
        <v>1124</v>
      </c>
      <c r="L56" s="398"/>
      <c r="M56" s="398"/>
      <c r="N56" s="398"/>
      <c r="O56" s="398"/>
      <c r="P56" s="401"/>
      <c r="Q56" s="398" t="s">
        <v>820</v>
      </c>
      <c r="R56" s="398"/>
      <c r="S56" s="398" t="s">
        <v>879</v>
      </c>
      <c r="T56" s="402"/>
      <c r="U56" s="398"/>
      <c r="V56" s="403" t="s">
        <v>864</v>
      </c>
      <c r="W56" s="403" t="s">
        <v>864</v>
      </c>
      <c r="X56" s="232"/>
      <c r="Y56" s="404"/>
      <c r="Z56" s="398" t="s">
        <v>1125</v>
      </c>
      <c r="AA56" s="405"/>
      <c r="AB56" s="398"/>
      <c r="AC56" s="402"/>
      <c r="AD56" s="402">
        <v>1</v>
      </c>
    </row>
    <row r="57" spans="1:30" s="224" customFormat="1" ht="13.5" customHeight="1">
      <c r="A57" s="225">
        <v>49</v>
      </c>
      <c r="B57" s="240"/>
      <c r="C57" s="217"/>
      <c r="D57" s="217" t="s">
        <v>1126</v>
      </c>
      <c r="E57" s="217"/>
      <c r="F57" s="217"/>
      <c r="G57" s="217"/>
      <c r="H57" s="398" t="s">
        <v>1127</v>
      </c>
      <c r="I57" s="400"/>
      <c r="J57" s="398" t="s">
        <v>1128</v>
      </c>
      <c r="K57" s="400" t="s">
        <v>1128</v>
      </c>
      <c r="L57" s="398"/>
      <c r="M57" s="398"/>
      <c r="N57" s="398"/>
      <c r="O57" s="398"/>
      <c r="P57" s="253"/>
      <c r="Q57" s="398" t="s">
        <v>817</v>
      </c>
      <c r="R57" s="398" t="s">
        <v>864</v>
      </c>
      <c r="S57" s="244" t="s">
        <v>1128</v>
      </c>
      <c r="T57" s="402"/>
      <c r="U57" s="398"/>
      <c r="V57" s="403" t="s">
        <v>864</v>
      </c>
      <c r="W57" s="403" t="s">
        <v>864</v>
      </c>
      <c r="X57" s="232"/>
      <c r="Y57" s="404"/>
      <c r="Z57" s="398"/>
      <c r="AA57" s="405"/>
      <c r="AB57" s="398"/>
      <c r="AC57" s="402">
        <v>1</v>
      </c>
      <c r="AD57" s="402">
        <v>1</v>
      </c>
    </row>
    <row r="58" spans="1:30" s="224" customFormat="1" ht="13.5" customHeight="1">
      <c r="A58" s="225">
        <v>50</v>
      </c>
      <c r="B58" s="240"/>
      <c r="C58" s="217"/>
      <c r="D58" s="217"/>
      <c r="E58" s="217" t="s">
        <v>1129</v>
      </c>
      <c r="F58" s="217"/>
      <c r="G58" s="217"/>
      <c r="H58" s="398" t="s">
        <v>1130</v>
      </c>
      <c r="I58" s="400"/>
      <c r="J58" s="398" t="s">
        <v>1131</v>
      </c>
      <c r="K58" s="400" t="s">
        <v>1131</v>
      </c>
      <c r="L58" s="398"/>
      <c r="M58" s="398"/>
      <c r="N58" s="398"/>
      <c r="O58" s="398"/>
      <c r="P58" s="253"/>
      <c r="Q58" s="398" t="s">
        <v>820</v>
      </c>
      <c r="R58" s="398" t="s">
        <v>864</v>
      </c>
      <c r="S58" s="244" t="s">
        <v>1131</v>
      </c>
      <c r="T58" s="402"/>
      <c r="U58" s="398"/>
      <c r="V58" s="403" t="s">
        <v>864</v>
      </c>
      <c r="W58" s="403" t="s">
        <v>864</v>
      </c>
      <c r="X58" s="232"/>
      <c r="Y58" s="404"/>
      <c r="Z58" s="398"/>
      <c r="AA58" s="405"/>
      <c r="AB58" s="398"/>
      <c r="AC58" s="402">
        <v>1</v>
      </c>
      <c r="AD58" s="402">
        <v>1</v>
      </c>
    </row>
    <row r="59" spans="1:30" s="224" customFormat="1" ht="13.5" customHeight="1">
      <c r="A59" s="225">
        <v>51</v>
      </c>
      <c r="B59" s="240"/>
      <c r="C59" s="217"/>
      <c r="D59" s="217"/>
      <c r="E59" s="217"/>
      <c r="F59" s="217" t="s">
        <v>1132</v>
      </c>
      <c r="G59" s="217"/>
      <c r="H59" s="413" t="s">
        <v>2040</v>
      </c>
      <c r="I59" s="400" t="s">
        <v>1133</v>
      </c>
      <c r="J59" s="398" t="s">
        <v>1134</v>
      </c>
      <c r="K59" s="400" t="s">
        <v>1134</v>
      </c>
      <c r="L59" s="398"/>
      <c r="M59" s="398"/>
      <c r="N59" s="398"/>
      <c r="O59" s="398"/>
      <c r="P59" s="253"/>
      <c r="Q59" s="398" t="s">
        <v>820</v>
      </c>
      <c r="R59" s="398"/>
      <c r="S59" s="398" t="s">
        <v>1054</v>
      </c>
      <c r="T59" s="402"/>
      <c r="U59" s="398"/>
      <c r="V59" s="403" t="s">
        <v>864</v>
      </c>
      <c r="W59" s="403" t="s">
        <v>864</v>
      </c>
      <c r="X59" s="232"/>
      <c r="Y59" s="398" t="s">
        <v>1135</v>
      </c>
      <c r="Z59" s="398"/>
      <c r="AA59" s="246" t="s">
        <v>1136</v>
      </c>
      <c r="AB59" s="398"/>
      <c r="AC59" s="402">
        <v>1</v>
      </c>
      <c r="AD59" s="402">
        <v>1</v>
      </c>
    </row>
    <row r="60" spans="1:30" s="258" customFormat="1" ht="13.5" customHeight="1">
      <c r="A60" s="225">
        <v>52</v>
      </c>
      <c r="B60" s="240"/>
      <c r="C60" s="217"/>
      <c r="D60" s="217"/>
      <c r="E60" s="217"/>
      <c r="F60" s="217" t="s">
        <v>1137</v>
      </c>
      <c r="G60" s="217"/>
      <c r="H60" s="413" t="s">
        <v>1138</v>
      </c>
      <c r="I60" s="400" t="s">
        <v>1139</v>
      </c>
      <c r="J60" s="398" t="s">
        <v>1140</v>
      </c>
      <c r="K60" s="400" t="s">
        <v>1140</v>
      </c>
      <c r="L60" s="398"/>
      <c r="M60" s="398"/>
      <c r="N60" s="398"/>
      <c r="O60" s="398"/>
      <c r="P60" s="253"/>
      <c r="Q60" s="398" t="s">
        <v>820</v>
      </c>
      <c r="R60" s="398"/>
      <c r="S60" s="398" t="s">
        <v>1054</v>
      </c>
      <c r="T60" s="402"/>
      <c r="U60" s="398"/>
      <c r="V60" s="403" t="s">
        <v>864</v>
      </c>
      <c r="W60" s="403" t="s">
        <v>864</v>
      </c>
      <c r="X60" s="232"/>
      <c r="Y60" s="398" t="s">
        <v>1135</v>
      </c>
      <c r="Z60" s="398"/>
      <c r="AA60" s="246" t="s">
        <v>1136</v>
      </c>
      <c r="AB60" s="398"/>
      <c r="AC60" s="402">
        <v>1</v>
      </c>
      <c r="AD60" s="402">
        <v>1</v>
      </c>
    </row>
    <row r="61" spans="1:30" s="245" customFormat="1" ht="13.5" customHeight="1">
      <c r="A61" s="225">
        <v>53</v>
      </c>
      <c r="B61" s="240"/>
      <c r="C61" s="222"/>
      <c r="D61" s="222"/>
      <c r="E61" s="222"/>
      <c r="F61" s="222" t="s">
        <v>1141</v>
      </c>
      <c r="G61" s="221"/>
      <c r="H61" s="413" t="s">
        <v>2041</v>
      </c>
      <c r="I61" s="400">
        <v>120</v>
      </c>
      <c r="J61" s="398"/>
      <c r="K61" s="398" t="s">
        <v>1142</v>
      </c>
      <c r="L61" s="398"/>
      <c r="M61" s="398"/>
      <c r="N61" s="398"/>
      <c r="O61" s="398"/>
      <c r="P61" s="401"/>
      <c r="Q61" s="398" t="s">
        <v>817</v>
      </c>
      <c r="R61" s="398"/>
      <c r="S61" s="398" t="s">
        <v>1054</v>
      </c>
      <c r="T61" s="402"/>
      <c r="U61" s="398"/>
      <c r="V61" s="403" t="s">
        <v>864</v>
      </c>
      <c r="W61" s="403" t="s">
        <v>864</v>
      </c>
      <c r="X61" s="232"/>
      <c r="Y61" s="398" t="s">
        <v>1143</v>
      </c>
      <c r="Z61" s="398"/>
      <c r="AA61" s="405"/>
      <c r="AB61" s="398"/>
      <c r="AC61" s="402">
        <v>1</v>
      </c>
      <c r="AD61" s="402">
        <v>1</v>
      </c>
    </row>
    <row r="62" spans="1:30" s="258" customFormat="1" ht="13.5" customHeight="1">
      <c r="A62" s="225">
        <v>54</v>
      </c>
      <c r="B62" s="240"/>
      <c r="C62" s="217"/>
      <c r="D62" s="242"/>
      <c r="E62" s="242"/>
      <c r="F62" s="242" t="s">
        <v>1144</v>
      </c>
      <c r="G62" s="221"/>
      <c r="H62" s="398" t="s">
        <v>1145</v>
      </c>
      <c r="I62" s="400">
        <v>96</v>
      </c>
      <c r="J62" s="398"/>
      <c r="K62" s="398" t="s">
        <v>1146</v>
      </c>
      <c r="L62" s="398"/>
      <c r="M62" s="398"/>
      <c r="N62" s="398"/>
      <c r="O62" s="398"/>
      <c r="P62" s="401"/>
      <c r="Q62" s="398" t="s">
        <v>817</v>
      </c>
      <c r="R62" s="398"/>
      <c r="S62" s="398" t="s">
        <v>1054</v>
      </c>
      <c r="T62" s="402"/>
      <c r="U62" s="398"/>
      <c r="V62" s="403" t="s">
        <v>864</v>
      </c>
      <c r="W62" s="403" t="s">
        <v>864</v>
      </c>
      <c r="X62" s="232"/>
      <c r="Y62" s="398" t="s">
        <v>1147</v>
      </c>
      <c r="Z62" s="398"/>
      <c r="AA62" s="405"/>
      <c r="AB62" s="398"/>
      <c r="AC62" s="402">
        <v>1</v>
      </c>
      <c r="AD62" s="402">
        <v>1</v>
      </c>
    </row>
    <row r="63" spans="1:30" s="258" customFormat="1" ht="13.5" customHeight="1">
      <c r="A63" s="225">
        <v>55</v>
      </c>
      <c r="B63" s="240"/>
      <c r="C63" s="217"/>
      <c r="D63" s="242"/>
      <c r="E63" s="242"/>
      <c r="F63" s="242" t="s">
        <v>1148</v>
      </c>
      <c r="G63" s="221"/>
      <c r="H63" s="398" t="s">
        <v>1149</v>
      </c>
      <c r="I63" s="400">
        <v>34</v>
      </c>
      <c r="J63" s="398"/>
      <c r="K63" s="398" t="s">
        <v>1150</v>
      </c>
      <c r="L63" s="398"/>
      <c r="M63" s="398"/>
      <c r="N63" s="398"/>
      <c r="O63" s="398"/>
      <c r="P63" s="401"/>
      <c r="Q63" s="398" t="s">
        <v>817</v>
      </c>
      <c r="R63" s="398"/>
      <c r="S63" s="398" t="s">
        <v>1054</v>
      </c>
      <c r="T63" s="402"/>
      <c r="U63" s="398"/>
      <c r="V63" s="403" t="s">
        <v>864</v>
      </c>
      <c r="W63" s="403" t="s">
        <v>864</v>
      </c>
      <c r="X63" s="232"/>
      <c r="Y63" s="398" t="s">
        <v>1151</v>
      </c>
      <c r="Z63" s="398"/>
      <c r="AA63" s="405"/>
      <c r="AB63" s="398"/>
      <c r="AC63" s="402">
        <v>1</v>
      </c>
      <c r="AD63" s="402">
        <v>1</v>
      </c>
    </row>
    <row r="64" spans="1:30" s="245" customFormat="1" ht="13.5" customHeight="1">
      <c r="A64" s="225">
        <v>56</v>
      </c>
      <c r="B64" s="240"/>
      <c r="C64" s="222"/>
      <c r="D64" s="242"/>
      <c r="E64" s="242"/>
      <c r="F64" s="242" t="s">
        <v>1152</v>
      </c>
      <c r="G64" s="242"/>
      <c r="H64" s="398" t="s">
        <v>1153</v>
      </c>
      <c r="I64" s="400" t="s">
        <v>1154</v>
      </c>
      <c r="J64" s="398"/>
      <c r="K64" s="400" t="s">
        <v>1155</v>
      </c>
      <c r="L64" s="398"/>
      <c r="M64" s="398"/>
      <c r="N64" s="398"/>
      <c r="O64" s="398"/>
      <c r="P64" s="401"/>
      <c r="Q64" s="398" t="s">
        <v>820</v>
      </c>
      <c r="R64" s="398"/>
      <c r="S64" s="398" t="s">
        <v>863</v>
      </c>
      <c r="T64" s="402" t="s">
        <v>864</v>
      </c>
      <c r="U64" s="398" t="s">
        <v>1156</v>
      </c>
      <c r="V64" s="403" t="s">
        <v>864</v>
      </c>
      <c r="W64" s="403" t="s">
        <v>864</v>
      </c>
      <c r="X64" s="232"/>
      <c r="Y64" s="404"/>
      <c r="Z64" s="398"/>
      <c r="AA64" s="405"/>
      <c r="AB64" s="398"/>
      <c r="AC64" s="402"/>
      <c r="AD64" s="402">
        <v>1</v>
      </c>
    </row>
    <row r="65" spans="1:1014" s="258" customFormat="1" ht="13.5" customHeight="1">
      <c r="A65" s="225">
        <v>57</v>
      </c>
      <c r="B65" s="240"/>
      <c r="C65" s="217"/>
      <c r="D65" s="217"/>
      <c r="E65" s="217" t="s">
        <v>1157</v>
      </c>
      <c r="F65" s="217"/>
      <c r="G65" s="217"/>
      <c r="H65" s="398" t="s">
        <v>1158</v>
      </c>
      <c r="I65" s="400" t="s">
        <v>1159</v>
      </c>
      <c r="J65" s="398" t="s">
        <v>1160</v>
      </c>
      <c r="K65" s="400" t="s">
        <v>1161</v>
      </c>
      <c r="L65" s="398"/>
      <c r="M65" s="398"/>
      <c r="N65" s="398"/>
      <c r="O65" s="398"/>
      <c r="P65" s="401">
        <v>1</v>
      </c>
      <c r="Q65" s="398" t="s">
        <v>817</v>
      </c>
      <c r="R65" s="398"/>
      <c r="S65" s="398" t="s">
        <v>863</v>
      </c>
      <c r="T65" s="402"/>
      <c r="U65" s="398"/>
      <c r="V65" s="403" t="s">
        <v>864</v>
      </c>
      <c r="W65" s="403" t="s">
        <v>864</v>
      </c>
      <c r="X65" s="232"/>
      <c r="Y65" s="404"/>
      <c r="Z65" s="398"/>
      <c r="AA65" s="405"/>
      <c r="AB65" s="398"/>
      <c r="AC65" s="402">
        <v>1</v>
      </c>
      <c r="AD65" s="402">
        <v>1</v>
      </c>
    </row>
    <row r="66" spans="1:1014" s="258" customFormat="1" ht="13" customHeight="1">
      <c r="A66" s="225">
        <v>58</v>
      </c>
      <c r="B66" s="240"/>
      <c r="C66" s="217"/>
      <c r="D66" s="217" t="s">
        <v>1162</v>
      </c>
      <c r="E66" s="217"/>
      <c r="F66" s="217"/>
      <c r="G66" s="217"/>
      <c r="H66" s="398" t="s">
        <v>1163</v>
      </c>
      <c r="I66" s="400"/>
      <c r="J66" s="398" t="s">
        <v>1164</v>
      </c>
      <c r="K66" s="400" t="s">
        <v>1164</v>
      </c>
      <c r="L66" s="398"/>
      <c r="M66" s="398"/>
      <c r="N66" s="398"/>
      <c r="O66" s="398"/>
      <c r="P66" s="253"/>
      <c r="Q66" s="398" t="s">
        <v>817</v>
      </c>
      <c r="R66" s="398"/>
      <c r="S66" s="398" t="s">
        <v>863</v>
      </c>
      <c r="T66" s="402"/>
      <c r="U66" s="398"/>
      <c r="V66" s="403" t="s">
        <v>864</v>
      </c>
      <c r="W66" s="403" t="s">
        <v>864</v>
      </c>
      <c r="X66" s="232"/>
      <c r="Y66" s="404"/>
      <c r="Z66" s="398"/>
      <c r="AA66" s="405"/>
      <c r="AB66" s="398"/>
      <c r="AC66" s="402">
        <v>1</v>
      </c>
      <c r="AD66" s="402"/>
    </row>
    <row r="67" spans="1:1014" s="224" customFormat="1" ht="13.5" customHeight="1">
      <c r="A67" s="225">
        <v>59</v>
      </c>
      <c r="B67" s="240"/>
      <c r="C67" s="217" t="s">
        <v>1165</v>
      </c>
      <c r="D67" s="217"/>
      <c r="E67" s="217"/>
      <c r="F67" s="217"/>
      <c r="G67" s="217"/>
      <c r="H67" s="398" t="s">
        <v>1166</v>
      </c>
      <c r="I67" s="400"/>
      <c r="J67" s="398" t="s">
        <v>942</v>
      </c>
      <c r="K67" s="400" t="s">
        <v>1167</v>
      </c>
      <c r="L67" s="398"/>
      <c r="M67" s="398"/>
      <c r="N67" s="398"/>
      <c r="O67" s="398"/>
      <c r="P67" s="253"/>
      <c r="Q67" s="398" t="s">
        <v>823</v>
      </c>
      <c r="R67" s="398" t="s">
        <v>864</v>
      </c>
      <c r="S67" s="244" t="s">
        <v>1167</v>
      </c>
      <c r="T67" s="402"/>
      <c r="U67" s="398"/>
      <c r="V67" s="403" t="s">
        <v>864</v>
      </c>
      <c r="W67" s="403" t="s">
        <v>864</v>
      </c>
      <c r="X67" s="232"/>
      <c r="Y67" s="404"/>
      <c r="Z67" s="398"/>
      <c r="AA67" s="405"/>
      <c r="AB67" s="398"/>
      <c r="AC67" s="402">
        <v>1</v>
      </c>
      <c r="AD67" s="402">
        <v>1</v>
      </c>
    </row>
    <row r="68" spans="1:1014" s="224" customFormat="1" ht="13.5" customHeight="1">
      <c r="A68" s="225">
        <v>60</v>
      </c>
      <c r="B68" s="240"/>
      <c r="C68" s="217"/>
      <c r="D68" s="217" t="s">
        <v>1168</v>
      </c>
      <c r="E68" s="217"/>
      <c r="F68" s="217"/>
      <c r="G68" s="217"/>
      <c r="H68" s="398" t="s">
        <v>1169</v>
      </c>
      <c r="I68" s="400" t="s">
        <v>1170</v>
      </c>
      <c r="J68" s="398" t="s">
        <v>908</v>
      </c>
      <c r="K68" s="400" t="s">
        <v>939</v>
      </c>
      <c r="L68" s="398"/>
      <c r="M68" s="398"/>
      <c r="N68" s="398"/>
      <c r="O68" s="398"/>
      <c r="P68" s="253"/>
      <c r="Q68" s="398" t="s">
        <v>820</v>
      </c>
      <c r="R68" s="398"/>
      <c r="S68" s="398" t="s">
        <v>863</v>
      </c>
      <c r="T68" s="402" t="s">
        <v>864</v>
      </c>
      <c r="U68" s="398" t="s">
        <v>1171</v>
      </c>
      <c r="V68" s="403" t="s">
        <v>864</v>
      </c>
      <c r="W68" s="403" t="s">
        <v>864</v>
      </c>
      <c r="X68" s="232"/>
      <c r="Y68" s="404"/>
      <c r="Z68" s="398"/>
      <c r="AA68" s="405"/>
      <c r="AB68" s="398"/>
      <c r="AC68" s="402">
        <v>1</v>
      </c>
      <c r="AD68" s="402">
        <v>1</v>
      </c>
    </row>
    <row r="69" spans="1:1014" s="224" customFormat="1" ht="13.5" customHeight="1">
      <c r="A69" s="225">
        <v>61</v>
      </c>
      <c r="B69" s="240"/>
      <c r="C69" s="217"/>
      <c r="D69" s="217" t="s">
        <v>1172</v>
      </c>
      <c r="E69" s="217"/>
      <c r="F69" s="217"/>
      <c r="G69" s="217"/>
      <c r="H69" s="398" t="s">
        <v>1173</v>
      </c>
      <c r="I69" s="400" t="s">
        <v>1174</v>
      </c>
      <c r="J69" s="398" t="s">
        <v>1066</v>
      </c>
      <c r="K69" s="400" t="s">
        <v>1066</v>
      </c>
      <c r="L69" s="398"/>
      <c r="M69" s="398"/>
      <c r="N69" s="398"/>
      <c r="O69" s="398"/>
      <c r="P69" s="253"/>
      <c r="Q69" s="398" t="s">
        <v>820</v>
      </c>
      <c r="R69" s="398"/>
      <c r="S69" s="398" t="s">
        <v>863</v>
      </c>
      <c r="T69" s="402" t="s">
        <v>864</v>
      </c>
      <c r="U69" s="398" t="s">
        <v>1175</v>
      </c>
      <c r="V69" s="403" t="s">
        <v>864</v>
      </c>
      <c r="W69" s="403" t="s">
        <v>864</v>
      </c>
      <c r="X69" s="232"/>
      <c r="Y69" s="404"/>
      <c r="Z69" s="398"/>
      <c r="AA69" s="405"/>
      <c r="AB69" s="398"/>
      <c r="AC69" s="402">
        <v>1</v>
      </c>
      <c r="AD69" s="402">
        <v>1</v>
      </c>
    </row>
    <row r="70" spans="1:1014" s="231" customFormat="1" ht="13" customHeight="1">
      <c r="A70" s="225">
        <v>62</v>
      </c>
      <c r="B70" s="240"/>
      <c r="C70" s="217"/>
      <c r="D70" s="217" t="s">
        <v>1176</v>
      </c>
      <c r="E70" s="217"/>
      <c r="F70" s="217"/>
      <c r="G70" s="217"/>
      <c r="H70" s="398" t="s">
        <v>1177</v>
      </c>
      <c r="I70" s="400" t="s">
        <v>1178</v>
      </c>
      <c r="J70" s="398" t="s">
        <v>1179</v>
      </c>
      <c r="K70" s="400" t="s">
        <v>1180</v>
      </c>
      <c r="L70" s="398"/>
      <c r="M70" s="398"/>
      <c r="N70" s="398"/>
      <c r="O70" s="398"/>
      <c r="P70" s="253"/>
      <c r="Q70" s="398" t="s">
        <v>820</v>
      </c>
      <c r="R70" s="398"/>
      <c r="S70" s="257" t="s">
        <v>863</v>
      </c>
      <c r="T70" s="287"/>
      <c r="U70" s="398"/>
      <c r="V70" s="403" t="s">
        <v>864</v>
      </c>
      <c r="W70" s="403" t="s">
        <v>864</v>
      </c>
      <c r="X70" s="232"/>
      <c r="Y70" s="404"/>
      <c r="Z70" s="398"/>
      <c r="AA70" s="405"/>
      <c r="AB70" s="398"/>
      <c r="AC70" s="402">
        <v>1</v>
      </c>
      <c r="AD70" s="402">
        <v>1</v>
      </c>
      <c r="AE70" s="407"/>
      <c r="AF70" s="407"/>
      <c r="AG70" s="407"/>
      <c r="AH70" s="407"/>
      <c r="AI70" s="407"/>
      <c r="AJ70" s="407"/>
      <c r="AK70" s="407"/>
      <c r="AL70" s="407"/>
      <c r="AM70" s="407"/>
      <c r="AN70" s="407"/>
      <c r="AO70" s="407"/>
      <c r="AP70" s="407"/>
      <c r="AQ70" s="407"/>
      <c r="AR70" s="407"/>
      <c r="AS70" s="407"/>
      <c r="AT70" s="407"/>
      <c r="AU70" s="407"/>
      <c r="AV70" s="407"/>
      <c r="AW70" s="407"/>
      <c r="AX70" s="407"/>
      <c r="AY70" s="407"/>
      <c r="AZ70" s="407"/>
      <c r="BA70" s="407"/>
      <c r="BB70" s="407"/>
      <c r="BC70" s="407"/>
      <c r="BD70" s="407"/>
      <c r="BE70" s="407"/>
      <c r="BF70" s="407"/>
      <c r="BG70" s="407"/>
      <c r="BH70" s="407"/>
      <c r="BI70" s="407"/>
      <c r="BJ70" s="407"/>
      <c r="BK70" s="407"/>
      <c r="BL70" s="407"/>
      <c r="BM70" s="407"/>
      <c r="BN70" s="407"/>
      <c r="BO70" s="407"/>
      <c r="BP70" s="407"/>
      <c r="BQ70" s="407"/>
      <c r="BR70" s="407"/>
      <c r="BS70" s="407"/>
      <c r="BT70" s="407"/>
      <c r="BU70" s="407"/>
      <c r="BV70" s="407"/>
      <c r="BW70" s="407"/>
      <c r="BX70" s="407"/>
      <c r="BY70" s="407"/>
      <c r="BZ70" s="407"/>
      <c r="CA70" s="407"/>
      <c r="CB70" s="407"/>
      <c r="CC70" s="407"/>
      <c r="CD70" s="407"/>
      <c r="CE70" s="407"/>
      <c r="CF70" s="407"/>
      <c r="CG70" s="407"/>
      <c r="CH70" s="407"/>
      <c r="CI70" s="407"/>
      <c r="CJ70" s="407"/>
      <c r="CK70" s="407"/>
      <c r="CL70" s="407"/>
      <c r="CM70" s="407"/>
      <c r="CN70" s="407"/>
      <c r="CO70" s="407"/>
      <c r="CP70" s="407"/>
      <c r="CQ70" s="407"/>
      <c r="CR70" s="407"/>
      <c r="CS70" s="407"/>
      <c r="CT70" s="407"/>
      <c r="CU70" s="407"/>
      <c r="CV70" s="407"/>
      <c r="CW70" s="407"/>
      <c r="CX70" s="407"/>
      <c r="CY70" s="407"/>
      <c r="CZ70" s="407"/>
      <c r="DA70" s="407"/>
      <c r="DB70" s="407"/>
      <c r="DC70" s="407"/>
      <c r="DD70" s="407"/>
      <c r="DE70" s="407"/>
      <c r="DF70" s="407"/>
      <c r="DG70" s="407"/>
      <c r="DH70" s="407"/>
      <c r="DI70" s="407"/>
      <c r="DJ70" s="407"/>
      <c r="DK70" s="407"/>
      <c r="DL70" s="407"/>
      <c r="DM70" s="407"/>
      <c r="DN70" s="407"/>
      <c r="DO70" s="407"/>
      <c r="DP70" s="407"/>
      <c r="DQ70" s="407"/>
      <c r="DR70" s="407"/>
      <c r="DS70" s="407"/>
      <c r="DT70" s="407"/>
      <c r="DU70" s="407"/>
      <c r="DV70" s="407"/>
      <c r="DW70" s="407"/>
      <c r="DX70" s="407"/>
      <c r="DY70" s="407"/>
      <c r="DZ70" s="407"/>
      <c r="EA70" s="407"/>
      <c r="EB70" s="407"/>
      <c r="EC70" s="407"/>
      <c r="ED70" s="407"/>
      <c r="EE70" s="407"/>
      <c r="EF70" s="407"/>
      <c r="EG70" s="407"/>
      <c r="EH70" s="407"/>
      <c r="EI70" s="407"/>
      <c r="EJ70" s="407"/>
      <c r="EK70" s="407"/>
      <c r="EL70" s="407"/>
      <c r="EM70" s="407"/>
      <c r="EN70" s="407"/>
      <c r="EO70" s="407"/>
      <c r="EP70" s="407"/>
      <c r="EQ70" s="407"/>
      <c r="ER70" s="407"/>
      <c r="ES70" s="407"/>
      <c r="ET70" s="407"/>
      <c r="EU70" s="407"/>
      <c r="EV70" s="407"/>
      <c r="EW70" s="407"/>
      <c r="EX70" s="407"/>
      <c r="EY70" s="407"/>
      <c r="EZ70" s="407"/>
      <c r="FA70" s="407"/>
      <c r="FB70" s="407"/>
      <c r="FC70" s="407"/>
      <c r="FD70" s="407"/>
      <c r="FE70" s="407"/>
      <c r="FF70" s="407"/>
      <c r="FG70" s="407"/>
      <c r="FH70" s="407"/>
      <c r="FI70" s="407"/>
      <c r="FJ70" s="407"/>
      <c r="FK70" s="407"/>
      <c r="FL70" s="407"/>
      <c r="FM70" s="407"/>
      <c r="FN70" s="407"/>
      <c r="FO70" s="407"/>
      <c r="FP70" s="407"/>
      <c r="FQ70" s="407"/>
      <c r="FR70" s="407"/>
      <c r="FS70" s="407"/>
      <c r="FT70" s="407"/>
      <c r="FU70" s="407"/>
      <c r="FV70" s="407"/>
      <c r="FW70" s="407"/>
      <c r="FX70" s="407"/>
      <c r="FY70" s="407"/>
      <c r="FZ70" s="407"/>
      <c r="GA70" s="407"/>
      <c r="GB70" s="407"/>
      <c r="GC70" s="407"/>
      <c r="GD70" s="407"/>
      <c r="GE70" s="407"/>
      <c r="GF70" s="407"/>
      <c r="GG70" s="407"/>
      <c r="GH70" s="407"/>
      <c r="GI70" s="407"/>
      <c r="GJ70" s="407"/>
      <c r="GK70" s="407"/>
      <c r="GL70" s="407"/>
      <c r="GM70" s="407"/>
      <c r="GN70" s="407"/>
      <c r="GO70" s="407"/>
      <c r="GP70" s="407"/>
      <c r="GQ70" s="407"/>
      <c r="GR70" s="407"/>
      <c r="GS70" s="407"/>
      <c r="GT70" s="407"/>
      <c r="GU70" s="407"/>
      <c r="GV70" s="407"/>
      <c r="GW70" s="407"/>
      <c r="GX70" s="407"/>
      <c r="GY70" s="407"/>
      <c r="GZ70" s="407"/>
      <c r="HA70" s="407"/>
      <c r="HB70" s="407"/>
      <c r="HC70" s="407"/>
      <c r="HD70" s="407"/>
      <c r="HE70" s="407"/>
      <c r="HF70" s="407"/>
      <c r="HG70" s="407"/>
      <c r="HH70" s="407"/>
      <c r="HI70" s="407"/>
      <c r="HJ70" s="407"/>
      <c r="HK70" s="407"/>
      <c r="HL70" s="407"/>
      <c r="HM70" s="407"/>
      <c r="HN70" s="407"/>
      <c r="HO70" s="407"/>
      <c r="HP70" s="407"/>
      <c r="HQ70" s="407"/>
      <c r="HR70" s="407"/>
      <c r="HS70" s="407"/>
      <c r="HT70" s="407"/>
      <c r="HU70" s="407"/>
      <c r="HV70" s="407"/>
      <c r="HW70" s="407"/>
      <c r="HX70" s="407"/>
      <c r="HY70" s="407"/>
      <c r="HZ70" s="407"/>
      <c r="IA70" s="407"/>
      <c r="IB70" s="407"/>
      <c r="IC70" s="407"/>
      <c r="ID70" s="407"/>
      <c r="IE70" s="407"/>
      <c r="IF70" s="407"/>
      <c r="IG70" s="407"/>
      <c r="IH70" s="407"/>
      <c r="II70" s="407"/>
      <c r="IJ70" s="407"/>
      <c r="IK70" s="407"/>
      <c r="IL70" s="407"/>
      <c r="IM70" s="407"/>
      <c r="IN70" s="407"/>
      <c r="IO70" s="407"/>
      <c r="IP70" s="407"/>
      <c r="IQ70" s="407"/>
      <c r="IR70" s="407"/>
      <c r="IS70" s="407"/>
      <c r="IT70" s="407"/>
      <c r="IU70" s="407"/>
      <c r="IV70" s="407"/>
      <c r="IW70" s="407"/>
      <c r="IX70" s="407"/>
      <c r="IY70" s="407"/>
      <c r="IZ70" s="407"/>
      <c r="JA70" s="407"/>
      <c r="JB70" s="407"/>
      <c r="JC70" s="407"/>
      <c r="JD70" s="407"/>
      <c r="JE70" s="407"/>
      <c r="JF70" s="407"/>
      <c r="JG70" s="407"/>
      <c r="JH70" s="407"/>
      <c r="JI70" s="407"/>
      <c r="JJ70" s="407"/>
      <c r="JK70" s="407"/>
      <c r="JL70" s="407"/>
      <c r="JM70" s="407"/>
      <c r="JN70" s="407"/>
      <c r="JO70" s="407"/>
      <c r="JP70" s="407"/>
      <c r="JQ70" s="407"/>
      <c r="JR70" s="407"/>
      <c r="JS70" s="407"/>
      <c r="JT70" s="407"/>
      <c r="JU70" s="407"/>
      <c r="JV70" s="407"/>
      <c r="JW70" s="407"/>
      <c r="JX70" s="407"/>
      <c r="JY70" s="407"/>
      <c r="JZ70" s="407"/>
      <c r="KA70" s="407"/>
      <c r="KB70" s="407"/>
      <c r="KC70" s="407"/>
      <c r="KD70" s="407"/>
      <c r="KE70" s="407"/>
      <c r="KF70" s="407"/>
      <c r="KG70" s="407"/>
      <c r="KH70" s="407"/>
      <c r="KI70" s="407"/>
      <c r="KJ70" s="407"/>
      <c r="KK70" s="407"/>
      <c r="KL70" s="407"/>
      <c r="KM70" s="407"/>
      <c r="KN70" s="407"/>
      <c r="KO70" s="407"/>
      <c r="KP70" s="407"/>
      <c r="KQ70" s="407"/>
      <c r="KR70" s="407"/>
      <c r="KS70" s="407"/>
      <c r="KT70" s="407"/>
      <c r="KU70" s="407"/>
      <c r="KV70" s="407"/>
      <c r="KW70" s="407"/>
      <c r="KX70" s="407"/>
      <c r="KY70" s="407"/>
      <c r="KZ70" s="407"/>
      <c r="LA70" s="407"/>
      <c r="LB70" s="407"/>
      <c r="LC70" s="407"/>
      <c r="LD70" s="407"/>
      <c r="LE70" s="407"/>
      <c r="LF70" s="407"/>
      <c r="LG70" s="407"/>
      <c r="LH70" s="407"/>
      <c r="LI70" s="407"/>
      <c r="LJ70" s="407"/>
      <c r="LK70" s="407"/>
      <c r="LL70" s="407"/>
      <c r="LM70" s="407"/>
      <c r="LN70" s="407"/>
      <c r="LO70" s="407"/>
      <c r="LP70" s="407"/>
      <c r="LQ70" s="407"/>
      <c r="LR70" s="407"/>
      <c r="LS70" s="407"/>
      <c r="LT70" s="407"/>
      <c r="LU70" s="407"/>
      <c r="LV70" s="407"/>
      <c r="LW70" s="407"/>
      <c r="LX70" s="407"/>
      <c r="LY70" s="407"/>
      <c r="LZ70" s="407"/>
      <c r="MA70" s="407"/>
      <c r="MB70" s="407"/>
      <c r="MC70" s="407"/>
      <c r="MD70" s="407"/>
      <c r="ME70" s="407"/>
      <c r="MF70" s="407"/>
      <c r="MG70" s="407"/>
      <c r="MH70" s="407"/>
      <c r="MI70" s="407"/>
      <c r="MJ70" s="407"/>
      <c r="MK70" s="407"/>
      <c r="ML70" s="407"/>
      <c r="MM70" s="407"/>
      <c r="MN70" s="407"/>
      <c r="MO70" s="407"/>
      <c r="MP70" s="407"/>
      <c r="MQ70" s="407"/>
      <c r="MR70" s="407"/>
      <c r="MS70" s="407"/>
      <c r="MT70" s="407"/>
      <c r="MU70" s="407"/>
      <c r="MV70" s="407"/>
      <c r="MW70" s="407"/>
      <c r="MX70" s="407"/>
      <c r="MY70" s="407"/>
      <c r="MZ70" s="407"/>
      <c r="NA70" s="407"/>
      <c r="NB70" s="407"/>
      <c r="NC70" s="407"/>
      <c r="ND70" s="407"/>
      <c r="NE70" s="407"/>
      <c r="NF70" s="407"/>
      <c r="NG70" s="407"/>
      <c r="NH70" s="407"/>
      <c r="NI70" s="407"/>
      <c r="NJ70" s="407"/>
      <c r="NK70" s="407"/>
      <c r="NL70" s="407"/>
      <c r="NM70" s="407"/>
      <c r="NN70" s="407"/>
      <c r="NO70" s="407"/>
      <c r="NP70" s="407"/>
      <c r="NQ70" s="407"/>
      <c r="NR70" s="407"/>
      <c r="NS70" s="407"/>
      <c r="NT70" s="407"/>
      <c r="NU70" s="407"/>
      <c r="NV70" s="407"/>
      <c r="NW70" s="407"/>
      <c r="NX70" s="407"/>
      <c r="NY70" s="407"/>
      <c r="NZ70" s="407"/>
      <c r="OA70" s="407"/>
      <c r="OB70" s="407"/>
      <c r="OC70" s="407"/>
      <c r="OD70" s="407"/>
      <c r="OE70" s="407"/>
      <c r="OF70" s="407"/>
      <c r="OG70" s="407"/>
      <c r="OH70" s="407"/>
      <c r="OI70" s="407"/>
      <c r="OJ70" s="407"/>
      <c r="OK70" s="407"/>
      <c r="OL70" s="407"/>
      <c r="OM70" s="407"/>
      <c r="ON70" s="407"/>
      <c r="OO70" s="407"/>
      <c r="OP70" s="407"/>
      <c r="OQ70" s="407"/>
      <c r="OR70" s="407"/>
      <c r="OS70" s="407"/>
      <c r="OT70" s="407"/>
      <c r="OU70" s="407"/>
      <c r="OV70" s="407"/>
      <c r="OW70" s="407"/>
      <c r="OX70" s="407"/>
      <c r="OY70" s="407"/>
      <c r="OZ70" s="407"/>
      <c r="PA70" s="407"/>
      <c r="PB70" s="407"/>
      <c r="PC70" s="407"/>
      <c r="PD70" s="407"/>
      <c r="PE70" s="407"/>
      <c r="PF70" s="407"/>
      <c r="PG70" s="407"/>
      <c r="PH70" s="407"/>
      <c r="PI70" s="407"/>
      <c r="PJ70" s="407"/>
      <c r="PK70" s="407"/>
      <c r="PL70" s="407"/>
      <c r="PM70" s="407"/>
      <c r="PN70" s="407"/>
      <c r="PO70" s="407"/>
      <c r="PP70" s="407"/>
      <c r="PQ70" s="407"/>
      <c r="PR70" s="407"/>
      <c r="PS70" s="407"/>
      <c r="PT70" s="407"/>
      <c r="PU70" s="407"/>
      <c r="PV70" s="407"/>
      <c r="PW70" s="407"/>
      <c r="PX70" s="407"/>
      <c r="PY70" s="407"/>
      <c r="PZ70" s="407"/>
      <c r="QA70" s="407"/>
      <c r="QB70" s="407"/>
      <c r="QC70" s="407"/>
      <c r="QD70" s="407"/>
      <c r="QE70" s="407"/>
      <c r="QF70" s="407"/>
      <c r="QG70" s="407"/>
      <c r="QH70" s="407"/>
      <c r="QI70" s="407"/>
      <c r="QJ70" s="407"/>
      <c r="QK70" s="407"/>
      <c r="QL70" s="407"/>
      <c r="QM70" s="407"/>
      <c r="QN70" s="407"/>
      <c r="QO70" s="407"/>
      <c r="QP70" s="407"/>
      <c r="QQ70" s="407"/>
      <c r="QR70" s="407"/>
      <c r="QS70" s="407"/>
      <c r="QT70" s="407"/>
      <c r="QU70" s="407"/>
      <c r="QV70" s="407"/>
      <c r="QW70" s="407"/>
      <c r="QX70" s="407"/>
      <c r="QY70" s="407"/>
      <c r="QZ70" s="407"/>
      <c r="RA70" s="407"/>
      <c r="RB70" s="407"/>
      <c r="RC70" s="407"/>
      <c r="RD70" s="407"/>
      <c r="RE70" s="407"/>
      <c r="RF70" s="407"/>
      <c r="RG70" s="407"/>
      <c r="RH70" s="407"/>
      <c r="RI70" s="407"/>
      <c r="RJ70" s="407"/>
      <c r="RK70" s="407"/>
      <c r="RL70" s="407"/>
      <c r="RM70" s="407"/>
      <c r="RN70" s="407"/>
      <c r="RO70" s="407"/>
      <c r="RP70" s="407"/>
      <c r="RQ70" s="407"/>
      <c r="RR70" s="407"/>
      <c r="RS70" s="407"/>
      <c r="RT70" s="407"/>
      <c r="RU70" s="407"/>
      <c r="RV70" s="407"/>
      <c r="RW70" s="407"/>
      <c r="RX70" s="407"/>
      <c r="RY70" s="407"/>
      <c r="RZ70" s="407"/>
      <c r="SA70" s="407"/>
      <c r="SB70" s="407"/>
      <c r="SC70" s="407"/>
      <c r="SD70" s="407"/>
      <c r="SE70" s="407"/>
      <c r="SF70" s="407"/>
      <c r="SG70" s="407"/>
      <c r="SH70" s="407"/>
      <c r="SI70" s="407"/>
      <c r="SJ70" s="407"/>
      <c r="SK70" s="407"/>
      <c r="SL70" s="407"/>
      <c r="SM70" s="407"/>
      <c r="SN70" s="407"/>
      <c r="SO70" s="407"/>
      <c r="SP70" s="407"/>
      <c r="SQ70" s="407"/>
      <c r="SR70" s="407"/>
      <c r="SS70" s="407"/>
      <c r="ST70" s="407"/>
      <c r="SU70" s="407"/>
      <c r="SV70" s="407"/>
      <c r="SW70" s="407"/>
      <c r="SX70" s="407"/>
      <c r="SY70" s="407"/>
      <c r="SZ70" s="407"/>
      <c r="TA70" s="407"/>
      <c r="TB70" s="407"/>
      <c r="TC70" s="407"/>
      <c r="TD70" s="407"/>
      <c r="TE70" s="407"/>
      <c r="TF70" s="407"/>
      <c r="TG70" s="407"/>
      <c r="TH70" s="407"/>
      <c r="TI70" s="407"/>
      <c r="TJ70" s="407"/>
      <c r="TK70" s="407"/>
      <c r="TL70" s="407"/>
      <c r="TM70" s="407"/>
      <c r="TN70" s="407"/>
      <c r="TO70" s="407"/>
      <c r="TP70" s="407"/>
      <c r="TQ70" s="407"/>
      <c r="TR70" s="407"/>
      <c r="TS70" s="407"/>
      <c r="TT70" s="407"/>
      <c r="TU70" s="407"/>
      <c r="TV70" s="407"/>
      <c r="TW70" s="407"/>
      <c r="TX70" s="407"/>
      <c r="TY70" s="407"/>
      <c r="TZ70" s="407"/>
      <c r="UA70" s="407"/>
      <c r="UB70" s="407"/>
      <c r="UC70" s="407"/>
      <c r="UD70" s="407"/>
      <c r="UE70" s="407"/>
      <c r="UF70" s="407"/>
      <c r="UG70" s="407"/>
      <c r="UH70" s="407"/>
      <c r="UI70" s="407"/>
      <c r="UJ70" s="407"/>
      <c r="UK70" s="407"/>
      <c r="UL70" s="407"/>
      <c r="UM70" s="407"/>
      <c r="UN70" s="407"/>
      <c r="UO70" s="407"/>
      <c r="UP70" s="407"/>
      <c r="UQ70" s="407"/>
      <c r="UR70" s="407"/>
      <c r="US70" s="407"/>
      <c r="UT70" s="407"/>
      <c r="UU70" s="407"/>
      <c r="UV70" s="407"/>
      <c r="UW70" s="407"/>
      <c r="UX70" s="407"/>
      <c r="UY70" s="407"/>
      <c r="UZ70" s="407"/>
      <c r="VA70" s="407"/>
      <c r="VB70" s="407"/>
      <c r="VC70" s="407"/>
      <c r="VD70" s="407"/>
      <c r="VE70" s="407"/>
      <c r="VF70" s="407"/>
      <c r="VG70" s="407"/>
      <c r="VH70" s="407"/>
      <c r="VI70" s="407"/>
      <c r="VJ70" s="407"/>
      <c r="VK70" s="407"/>
      <c r="VL70" s="407"/>
      <c r="VM70" s="407"/>
      <c r="VN70" s="407"/>
      <c r="VO70" s="407"/>
      <c r="VP70" s="407"/>
      <c r="VQ70" s="407"/>
      <c r="VR70" s="407"/>
      <c r="VS70" s="407"/>
      <c r="VT70" s="407"/>
      <c r="VU70" s="407"/>
      <c r="VV70" s="407"/>
      <c r="VW70" s="407"/>
      <c r="VX70" s="407"/>
      <c r="VY70" s="407"/>
      <c r="VZ70" s="407"/>
      <c r="WA70" s="407"/>
      <c r="WB70" s="407"/>
      <c r="WC70" s="407"/>
      <c r="WD70" s="407"/>
      <c r="WE70" s="407"/>
      <c r="WF70" s="407"/>
      <c r="WG70" s="407"/>
      <c r="WH70" s="407"/>
      <c r="WI70" s="407"/>
      <c r="WJ70" s="407"/>
      <c r="WK70" s="407"/>
      <c r="WL70" s="407"/>
      <c r="WM70" s="407"/>
      <c r="WN70" s="407"/>
      <c r="WO70" s="407"/>
      <c r="WP70" s="407"/>
      <c r="WQ70" s="407"/>
      <c r="WR70" s="407"/>
      <c r="WS70" s="407"/>
      <c r="WT70" s="407"/>
      <c r="WU70" s="407"/>
      <c r="WV70" s="407"/>
      <c r="WW70" s="407"/>
      <c r="WX70" s="407"/>
      <c r="WY70" s="407"/>
      <c r="WZ70" s="407"/>
      <c r="XA70" s="407"/>
      <c r="XB70" s="407"/>
      <c r="XC70" s="407"/>
      <c r="XD70" s="407"/>
      <c r="XE70" s="407"/>
      <c r="XF70" s="407"/>
      <c r="XG70" s="407"/>
      <c r="XH70" s="407"/>
      <c r="XI70" s="407"/>
      <c r="XJ70" s="407"/>
      <c r="XK70" s="407"/>
      <c r="XL70" s="407"/>
      <c r="XM70" s="407"/>
      <c r="XN70" s="407"/>
      <c r="XO70" s="407"/>
      <c r="XP70" s="407"/>
      <c r="XQ70" s="407"/>
      <c r="XR70" s="407"/>
      <c r="XS70" s="407"/>
      <c r="XT70" s="407"/>
      <c r="XU70" s="407"/>
      <c r="XV70" s="407"/>
      <c r="XW70" s="407"/>
      <c r="XX70" s="407"/>
      <c r="XY70" s="407"/>
      <c r="XZ70" s="407"/>
      <c r="YA70" s="407"/>
      <c r="YB70" s="407"/>
      <c r="YC70" s="407"/>
      <c r="YD70" s="407"/>
      <c r="YE70" s="407"/>
      <c r="YF70" s="407"/>
      <c r="YG70" s="407"/>
      <c r="YH70" s="407"/>
      <c r="YI70" s="407"/>
      <c r="YJ70" s="407"/>
      <c r="YK70" s="407"/>
      <c r="YL70" s="407"/>
      <c r="YM70" s="407"/>
      <c r="YN70" s="407"/>
      <c r="YO70" s="407"/>
      <c r="YP70" s="407"/>
      <c r="YQ70" s="407"/>
      <c r="YR70" s="407"/>
      <c r="YS70" s="407"/>
      <c r="YT70" s="407"/>
      <c r="YU70" s="407"/>
      <c r="YV70" s="407"/>
      <c r="YW70" s="407"/>
      <c r="YX70" s="407"/>
      <c r="YY70" s="407"/>
      <c r="YZ70" s="407"/>
      <c r="ZA70" s="407"/>
      <c r="ZB70" s="407"/>
      <c r="ZC70" s="407"/>
      <c r="ZD70" s="407"/>
      <c r="ZE70" s="407"/>
      <c r="ZF70" s="407"/>
      <c r="ZG70" s="407"/>
      <c r="ZH70" s="407"/>
      <c r="ZI70" s="407"/>
      <c r="ZJ70" s="407"/>
      <c r="ZK70" s="407"/>
      <c r="ZL70" s="407"/>
      <c r="ZM70" s="407"/>
      <c r="ZN70" s="407"/>
      <c r="ZO70" s="407"/>
      <c r="ZP70" s="407"/>
      <c r="ZQ70" s="407"/>
      <c r="ZR70" s="407"/>
      <c r="ZS70" s="407"/>
      <c r="ZT70" s="407"/>
      <c r="ZU70" s="407"/>
      <c r="ZV70" s="407"/>
      <c r="ZW70" s="407"/>
      <c r="ZX70" s="407"/>
      <c r="ZY70" s="407"/>
      <c r="ZZ70" s="407"/>
      <c r="AAA70" s="407"/>
      <c r="AAB70" s="407"/>
      <c r="AAC70" s="407"/>
      <c r="AAD70" s="407"/>
      <c r="AAE70" s="407"/>
      <c r="AAF70" s="407"/>
      <c r="AAG70" s="407"/>
      <c r="AAH70" s="407"/>
      <c r="AAI70" s="407"/>
      <c r="AAJ70" s="407"/>
      <c r="AAK70" s="407"/>
      <c r="AAL70" s="407"/>
      <c r="AAM70" s="407"/>
      <c r="AAN70" s="407"/>
      <c r="AAO70" s="407"/>
      <c r="AAP70" s="407"/>
      <c r="AAQ70" s="407"/>
      <c r="AAR70" s="407"/>
      <c r="AAS70" s="407"/>
      <c r="AAT70" s="407"/>
      <c r="AAU70" s="407"/>
      <c r="AAV70" s="407"/>
      <c r="AAW70" s="407"/>
      <c r="AAX70" s="407"/>
      <c r="AAY70" s="407"/>
      <c r="AAZ70" s="407"/>
      <c r="ABA70" s="407"/>
      <c r="ABB70" s="407"/>
      <c r="ABC70" s="407"/>
      <c r="ABD70" s="407"/>
      <c r="ABE70" s="407"/>
      <c r="ABF70" s="407"/>
      <c r="ABG70" s="407"/>
      <c r="ABH70" s="407"/>
      <c r="ABI70" s="407"/>
      <c r="ABJ70" s="407"/>
      <c r="ABK70" s="407"/>
      <c r="ABL70" s="407"/>
      <c r="ABM70" s="407"/>
      <c r="ABN70" s="407"/>
      <c r="ABO70" s="407"/>
      <c r="ABP70" s="407"/>
      <c r="ABQ70" s="407"/>
      <c r="ABR70" s="407"/>
      <c r="ABS70" s="407"/>
      <c r="ABT70" s="407"/>
      <c r="ABU70" s="407"/>
      <c r="ABV70" s="407"/>
      <c r="ABW70" s="407"/>
      <c r="ABX70" s="407"/>
      <c r="ABY70" s="407"/>
      <c r="ABZ70" s="407"/>
      <c r="ACA70" s="407"/>
      <c r="ACB70" s="407"/>
      <c r="ACC70" s="407"/>
      <c r="ACD70" s="407"/>
      <c r="ACE70" s="407"/>
      <c r="ACF70" s="407"/>
      <c r="ACG70" s="407"/>
      <c r="ACH70" s="407"/>
      <c r="ACI70" s="407"/>
      <c r="ACJ70" s="407"/>
      <c r="ACK70" s="407"/>
      <c r="ACL70" s="407"/>
      <c r="ACM70" s="407"/>
      <c r="ACN70" s="407"/>
      <c r="ACO70" s="407"/>
      <c r="ACP70" s="407"/>
      <c r="ACQ70" s="407"/>
      <c r="ACR70" s="407"/>
      <c r="ACS70" s="407"/>
      <c r="ACT70" s="407"/>
      <c r="ACU70" s="407"/>
      <c r="ACV70" s="407"/>
      <c r="ACW70" s="407"/>
      <c r="ACX70" s="407"/>
      <c r="ACY70" s="407"/>
      <c r="ACZ70" s="407"/>
      <c r="ADA70" s="407"/>
      <c r="ADB70" s="407"/>
      <c r="ADC70" s="407"/>
      <c r="ADD70" s="407"/>
      <c r="ADE70" s="407"/>
      <c r="ADF70" s="407"/>
      <c r="ADG70" s="407"/>
      <c r="ADH70" s="407"/>
      <c r="ADI70" s="407"/>
      <c r="ADJ70" s="407"/>
      <c r="ADK70" s="407"/>
      <c r="ADL70" s="407"/>
      <c r="ADM70" s="407"/>
      <c r="ADN70" s="407"/>
      <c r="ADO70" s="407"/>
      <c r="ADP70" s="407"/>
      <c r="ADQ70" s="407"/>
      <c r="ADR70" s="407"/>
      <c r="ADS70" s="407"/>
      <c r="ADT70" s="407"/>
      <c r="ADU70" s="407"/>
      <c r="ADV70" s="407"/>
      <c r="ADW70" s="407"/>
      <c r="ADX70" s="407"/>
      <c r="ADY70" s="407"/>
      <c r="ADZ70" s="407"/>
      <c r="AEA70" s="407"/>
      <c r="AEB70" s="407"/>
      <c r="AEC70" s="407"/>
      <c r="AED70" s="407"/>
      <c r="AEE70" s="407"/>
      <c r="AEF70" s="407"/>
      <c r="AEG70" s="407"/>
      <c r="AEH70" s="407"/>
      <c r="AEI70" s="407"/>
      <c r="AEJ70" s="407"/>
      <c r="AEK70" s="407"/>
      <c r="AEL70" s="407"/>
      <c r="AEM70" s="407"/>
      <c r="AEN70" s="407"/>
      <c r="AEO70" s="407"/>
      <c r="AEP70" s="407"/>
      <c r="AEQ70" s="407"/>
      <c r="AER70" s="407"/>
      <c r="AES70" s="407"/>
      <c r="AET70" s="407"/>
      <c r="AEU70" s="407"/>
      <c r="AEV70" s="407"/>
      <c r="AEW70" s="407"/>
      <c r="AEX70" s="407"/>
      <c r="AEY70" s="407"/>
      <c r="AEZ70" s="407"/>
      <c r="AFA70" s="407"/>
      <c r="AFB70" s="407"/>
      <c r="AFC70" s="407"/>
      <c r="AFD70" s="407"/>
      <c r="AFE70" s="407"/>
      <c r="AFF70" s="407"/>
      <c r="AFG70" s="407"/>
      <c r="AFH70" s="407"/>
      <c r="AFI70" s="407"/>
      <c r="AFJ70" s="407"/>
      <c r="AFK70" s="407"/>
      <c r="AFL70" s="407"/>
      <c r="AFM70" s="407"/>
      <c r="AFN70" s="407"/>
      <c r="AFO70" s="407"/>
      <c r="AFP70" s="407"/>
      <c r="AFQ70" s="407"/>
      <c r="AFR70" s="407"/>
      <c r="AFS70" s="407"/>
      <c r="AFT70" s="407"/>
      <c r="AFU70" s="407"/>
      <c r="AFV70" s="407"/>
      <c r="AFW70" s="407"/>
      <c r="AFX70" s="407"/>
      <c r="AFY70" s="407"/>
      <c r="AFZ70" s="407"/>
      <c r="AGA70" s="407"/>
      <c r="AGB70" s="407"/>
      <c r="AGC70" s="407"/>
      <c r="AGD70" s="407"/>
      <c r="AGE70" s="407"/>
      <c r="AGF70" s="407"/>
      <c r="AGG70" s="407"/>
      <c r="AGH70" s="407"/>
      <c r="AGI70" s="407"/>
      <c r="AGJ70" s="407"/>
      <c r="AGK70" s="407"/>
      <c r="AGL70" s="407"/>
      <c r="AGM70" s="407"/>
      <c r="AGN70" s="407"/>
      <c r="AGO70" s="407"/>
      <c r="AGP70" s="407"/>
      <c r="AGQ70" s="407"/>
      <c r="AGR70" s="407"/>
      <c r="AGS70" s="407"/>
      <c r="AGT70" s="407"/>
      <c r="AGU70" s="407"/>
      <c r="AGV70" s="407"/>
      <c r="AGW70" s="407"/>
      <c r="AGX70" s="407"/>
      <c r="AGY70" s="407"/>
      <c r="AGZ70" s="407"/>
      <c r="AHA70" s="407"/>
      <c r="AHB70" s="407"/>
      <c r="AHC70" s="407"/>
      <c r="AHD70" s="407"/>
      <c r="AHE70" s="407"/>
      <c r="AHF70" s="407"/>
      <c r="AHG70" s="407"/>
      <c r="AHH70" s="407"/>
      <c r="AHI70" s="407"/>
      <c r="AHJ70" s="407"/>
      <c r="AHK70" s="407"/>
      <c r="AHL70" s="407"/>
      <c r="AHM70" s="407"/>
      <c r="AHN70" s="407"/>
      <c r="AHO70" s="407"/>
      <c r="AHP70" s="407"/>
      <c r="AHQ70" s="407"/>
      <c r="AHR70" s="407"/>
      <c r="AHS70" s="407"/>
      <c r="AHT70" s="407"/>
      <c r="AHU70" s="407"/>
      <c r="AHV70" s="407"/>
      <c r="AHW70" s="407"/>
      <c r="AHX70" s="407"/>
      <c r="AHY70" s="407"/>
      <c r="AHZ70" s="407"/>
      <c r="AIA70" s="407"/>
      <c r="AIB70" s="407"/>
      <c r="AIC70" s="407"/>
      <c r="AID70" s="407"/>
      <c r="AIE70" s="407"/>
      <c r="AIF70" s="407"/>
      <c r="AIG70" s="407"/>
      <c r="AIH70" s="407"/>
      <c r="AII70" s="407"/>
      <c r="AIJ70" s="407"/>
      <c r="AIK70" s="407"/>
      <c r="AIL70" s="407"/>
      <c r="AIM70" s="407"/>
      <c r="AIN70" s="407"/>
      <c r="AIO70" s="407"/>
      <c r="AIP70" s="407"/>
      <c r="AIQ70" s="407"/>
      <c r="AIR70" s="407"/>
      <c r="AIS70" s="407"/>
      <c r="AIT70" s="407"/>
      <c r="AIU70" s="407"/>
      <c r="AIV70" s="407"/>
      <c r="AIW70" s="407"/>
      <c r="AIX70" s="407"/>
      <c r="AIY70" s="407"/>
      <c r="AIZ70" s="407"/>
      <c r="AJA70" s="407"/>
      <c r="AJB70" s="407"/>
      <c r="AJC70" s="407"/>
      <c r="AJD70" s="407"/>
      <c r="AJE70" s="407"/>
      <c r="AJF70" s="407"/>
      <c r="AJG70" s="407"/>
      <c r="AJH70" s="407"/>
      <c r="AJI70" s="407"/>
      <c r="AJJ70" s="407"/>
      <c r="AJK70" s="407"/>
      <c r="AJL70" s="407"/>
      <c r="AJM70" s="407"/>
      <c r="AJN70" s="407"/>
      <c r="AJO70" s="407"/>
      <c r="AJP70" s="407"/>
      <c r="AJQ70" s="407"/>
      <c r="AJR70" s="407"/>
      <c r="AJS70" s="407"/>
      <c r="AJT70" s="407"/>
      <c r="AJU70" s="407"/>
      <c r="AJV70" s="407"/>
      <c r="AJW70" s="407"/>
      <c r="AJX70" s="407"/>
      <c r="AJY70" s="407"/>
      <c r="AJZ70" s="407"/>
      <c r="AKA70" s="407"/>
      <c r="AKB70" s="407"/>
      <c r="AKC70" s="407"/>
      <c r="AKD70" s="407"/>
      <c r="AKE70" s="407"/>
      <c r="AKF70" s="407"/>
      <c r="AKG70" s="407"/>
      <c r="AKH70" s="407"/>
      <c r="AKI70" s="407"/>
      <c r="AKJ70" s="407"/>
      <c r="AKK70" s="407"/>
      <c r="AKL70" s="407"/>
      <c r="AKM70" s="407"/>
      <c r="AKN70" s="407"/>
      <c r="AKO70" s="407"/>
      <c r="AKP70" s="407"/>
      <c r="AKQ70" s="407"/>
      <c r="AKR70" s="407"/>
      <c r="AKS70" s="407"/>
      <c r="AKT70" s="407"/>
      <c r="AKU70" s="407"/>
      <c r="AKV70" s="407"/>
      <c r="AKW70" s="407"/>
      <c r="AKX70" s="407"/>
      <c r="AKY70" s="407"/>
      <c r="AKZ70" s="407"/>
      <c r="ALA70" s="407"/>
      <c r="ALB70" s="407"/>
      <c r="ALC70" s="407"/>
      <c r="ALD70" s="407"/>
      <c r="ALE70" s="407"/>
      <c r="ALF70" s="407"/>
      <c r="ALG70" s="407"/>
      <c r="ALH70" s="407"/>
      <c r="ALI70" s="407"/>
      <c r="ALJ70" s="407"/>
      <c r="ALK70" s="407"/>
      <c r="ALL70" s="407"/>
      <c r="ALM70" s="407"/>
      <c r="ALN70" s="407"/>
      <c r="ALO70" s="407"/>
      <c r="ALP70" s="407"/>
      <c r="ALQ70" s="407"/>
      <c r="ALR70" s="407"/>
      <c r="ALS70" s="407"/>
      <c r="ALT70" s="407"/>
      <c r="ALU70" s="407"/>
      <c r="ALV70" s="407"/>
      <c r="ALW70" s="407"/>
      <c r="ALX70" s="407"/>
      <c r="ALY70" s="407"/>
      <c r="ALZ70" s="407"/>
    </row>
    <row r="71" spans="1:1014" s="224" customFormat="1" ht="13.5" customHeight="1">
      <c r="A71" s="225">
        <v>63</v>
      </c>
      <c r="B71" s="240"/>
      <c r="C71" s="217" t="s">
        <v>264</v>
      </c>
      <c r="D71" s="217"/>
      <c r="E71" s="217"/>
      <c r="F71" s="217"/>
      <c r="G71" s="217"/>
      <c r="H71" s="398"/>
      <c r="I71" s="400" t="s">
        <v>1181</v>
      </c>
      <c r="J71" s="398" t="s">
        <v>1182</v>
      </c>
      <c r="K71" s="400"/>
      <c r="L71" s="398"/>
      <c r="M71" s="398"/>
      <c r="N71" s="398"/>
      <c r="O71" s="398"/>
      <c r="P71" s="253"/>
      <c r="Q71" s="398" t="s">
        <v>820</v>
      </c>
      <c r="R71" s="398"/>
      <c r="S71" s="257" t="s">
        <v>863</v>
      </c>
      <c r="T71" s="287" t="s">
        <v>864</v>
      </c>
      <c r="U71" s="398" t="s">
        <v>1183</v>
      </c>
      <c r="V71" s="403" t="s">
        <v>864</v>
      </c>
      <c r="W71" s="403" t="s">
        <v>864</v>
      </c>
      <c r="X71" s="232"/>
      <c r="Y71" s="404"/>
      <c r="Z71" s="398" t="s">
        <v>1184</v>
      </c>
      <c r="AA71" s="246" t="s">
        <v>1185</v>
      </c>
      <c r="AB71" s="398"/>
      <c r="AC71" s="402"/>
      <c r="AD71" s="402">
        <v>1</v>
      </c>
    </row>
    <row r="72" spans="1:1014" s="224" customFormat="1" ht="13.5" customHeight="1">
      <c r="A72" s="225">
        <v>64</v>
      </c>
      <c r="B72" s="240"/>
      <c r="C72" s="217" t="s">
        <v>767</v>
      </c>
      <c r="D72" s="217"/>
      <c r="E72" s="217"/>
      <c r="F72" s="217"/>
      <c r="G72" s="217"/>
      <c r="H72" s="398" t="s">
        <v>1186</v>
      </c>
      <c r="I72" s="400" t="s">
        <v>1187</v>
      </c>
      <c r="J72" s="398" t="s">
        <v>1188</v>
      </c>
      <c r="K72" s="400" t="s">
        <v>939</v>
      </c>
      <c r="L72" s="398" t="s">
        <v>1189</v>
      </c>
      <c r="M72" s="398" t="s">
        <v>1190</v>
      </c>
      <c r="N72" s="398"/>
      <c r="O72" s="398"/>
      <c r="P72" s="253"/>
      <c r="Q72" s="398" t="s">
        <v>817</v>
      </c>
      <c r="R72" s="398"/>
      <c r="S72" s="398" t="s">
        <v>863</v>
      </c>
      <c r="T72" s="402"/>
      <c r="U72" s="398"/>
      <c r="V72" s="403" t="s">
        <v>864</v>
      </c>
      <c r="W72" s="403" t="s">
        <v>864</v>
      </c>
      <c r="X72" s="232"/>
      <c r="Y72" s="404"/>
      <c r="Z72" s="398"/>
      <c r="AA72" s="405"/>
      <c r="AB72" s="398"/>
      <c r="AC72" s="402">
        <v>1</v>
      </c>
      <c r="AD72" s="402">
        <v>1</v>
      </c>
    </row>
    <row r="73" spans="1:1014" s="224" customFormat="1" ht="13.5" customHeight="1">
      <c r="A73" s="225">
        <v>65</v>
      </c>
      <c r="B73" s="240" t="s">
        <v>1191</v>
      </c>
      <c r="C73" s="243"/>
      <c r="D73" s="242"/>
      <c r="E73" s="242"/>
      <c r="F73" s="242"/>
      <c r="G73" s="242"/>
      <c r="H73" s="398" t="s">
        <v>1192</v>
      </c>
      <c r="I73" s="400"/>
      <c r="J73" s="398" t="s">
        <v>1193</v>
      </c>
      <c r="K73" s="400" t="s">
        <v>1194</v>
      </c>
      <c r="L73" s="398"/>
      <c r="M73" s="398"/>
      <c r="N73" s="398"/>
      <c r="O73" s="398"/>
      <c r="P73" s="401"/>
      <c r="Q73" s="398" t="s">
        <v>817</v>
      </c>
      <c r="R73" s="398" t="s">
        <v>864</v>
      </c>
      <c r="S73" s="244" t="s">
        <v>1195</v>
      </c>
      <c r="T73" s="288"/>
      <c r="U73" s="398"/>
      <c r="V73" s="403" t="s">
        <v>864</v>
      </c>
      <c r="W73" s="403" t="s">
        <v>864</v>
      </c>
      <c r="X73" s="232"/>
      <c r="Y73" s="404"/>
      <c r="Z73" s="398"/>
      <c r="AA73" s="405"/>
      <c r="AB73" s="398"/>
      <c r="AC73" s="402">
        <v>1</v>
      </c>
      <c r="AD73" s="402">
        <v>1</v>
      </c>
    </row>
    <row r="74" spans="1:1014" s="231" customFormat="1" ht="13.5" customHeight="1">
      <c r="A74" s="225">
        <v>66</v>
      </c>
      <c r="B74" s="240"/>
      <c r="C74" s="406" t="s">
        <v>1196</v>
      </c>
      <c r="D74" s="406"/>
      <c r="E74" s="406"/>
      <c r="F74" s="406"/>
      <c r="G74" s="406"/>
      <c r="H74" s="398" t="s">
        <v>1197</v>
      </c>
      <c r="I74" s="400" t="s">
        <v>1198</v>
      </c>
      <c r="J74" s="398" t="s">
        <v>1199</v>
      </c>
      <c r="K74" s="400" t="s">
        <v>1179</v>
      </c>
      <c r="L74" s="398"/>
      <c r="M74" s="398"/>
      <c r="N74" s="398"/>
      <c r="O74" s="398"/>
      <c r="P74" s="401">
        <v>1</v>
      </c>
      <c r="Q74" s="398" t="s">
        <v>820</v>
      </c>
      <c r="R74" s="398"/>
      <c r="S74" s="398" t="s">
        <v>863</v>
      </c>
      <c r="T74" s="402"/>
      <c r="U74" s="398"/>
      <c r="V74" s="403" t="s">
        <v>864</v>
      </c>
      <c r="W74" s="403" t="s">
        <v>864</v>
      </c>
      <c r="X74" s="232"/>
      <c r="Y74" s="404"/>
      <c r="Z74" s="398"/>
      <c r="AA74" s="405"/>
      <c r="AB74" s="398"/>
      <c r="AC74" s="402">
        <v>1</v>
      </c>
      <c r="AD74" s="402">
        <v>1</v>
      </c>
      <c r="AE74" s="407"/>
      <c r="AF74" s="407"/>
      <c r="AG74" s="407"/>
      <c r="AH74" s="407"/>
      <c r="AI74" s="407"/>
      <c r="AJ74" s="407"/>
      <c r="AK74" s="407"/>
      <c r="AL74" s="407"/>
      <c r="AM74" s="407"/>
      <c r="AN74" s="407"/>
      <c r="AO74" s="407"/>
      <c r="AP74" s="407"/>
      <c r="AQ74" s="407"/>
      <c r="AR74" s="407"/>
      <c r="AS74" s="407"/>
      <c r="AT74" s="407"/>
      <c r="AU74" s="407"/>
      <c r="AV74" s="407"/>
      <c r="AW74" s="407"/>
      <c r="AX74" s="407"/>
      <c r="AY74" s="407"/>
      <c r="AZ74" s="407"/>
      <c r="BA74" s="407"/>
      <c r="BB74" s="407"/>
      <c r="BC74" s="407"/>
      <c r="BD74" s="407"/>
      <c r="BE74" s="407"/>
      <c r="BF74" s="407"/>
      <c r="BG74" s="407"/>
      <c r="BH74" s="407"/>
      <c r="BI74" s="407"/>
      <c r="BJ74" s="407"/>
      <c r="BK74" s="407"/>
      <c r="BL74" s="407"/>
      <c r="BM74" s="407"/>
      <c r="BN74" s="407"/>
      <c r="BO74" s="407"/>
      <c r="BP74" s="407"/>
      <c r="BQ74" s="407"/>
      <c r="BR74" s="407"/>
      <c r="BS74" s="407"/>
      <c r="BT74" s="407"/>
      <c r="BU74" s="407"/>
      <c r="BV74" s="407"/>
      <c r="BW74" s="407"/>
      <c r="BX74" s="407"/>
      <c r="BY74" s="407"/>
      <c r="BZ74" s="407"/>
      <c r="CA74" s="407"/>
      <c r="CB74" s="407"/>
      <c r="CC74" s="407"/>
      <c r="CD74" s="407"/>
      <c r="CE74" s="407"/>
      <c r="CF74" s="407"/>
      <c r="CG74" s="407"/>
      <c r="CH74" s="407"/>
      <c r="CI74" s="407"/>
      <c r="CJ74" s="407"/>
      <c r="CK74" s="407"/>
      <c r="CL74" s="407"/>
      <c r="CM74" s="407"/>
      <c r="CN74" s="407"/>
      <c r="CO74" s="407"/>
      <c r="CP74" s="407"/>
      <c r="CQ74" s="407"/>
      <c r="CR74" s="407"/>
      <c r="CS74" s="407"/>
      <c r="CT74" s="407"/>
      <c r="CU74" s="407"/>
      <c r="CV74" s="407"/>
      <c r="CW74" s="407"/>
      <c r="CX74" s="407"/>
      <c r="CY74" s="407"/>
      <c r="CZ74" s="407"/>
      <c r="DA74" s="407"/>
      <c r="DB74" s="407"/>
      <c r="DC74" s="407"/>
      <c r="DD74" s="407"/>
      <c r="DE74" s="407"/>
      <c r="DF74" s="407"/>
      <c r="DG74" s="407"/>
      <c r="DH74" s="407"/>
      <c r="DI74" s="407"/>
      <c r="DJ74" s="407"/>
      <c r="DK74" s="407"/>
      <c r="DL74" s="407"/>
      <c r="DM74" s="407"/>
      <c r="DN74" s="407"/>
      <c r="DO74" s="407"/>
      <c r="DP74" s="407"/>
      <c r="DQ74" s="407"/>
      <c r="DR74" s="407"/>
      <c r="DS74" s="407"/>
      <c r="DT74" s="407"/>
      <c r="DU74" s="407"/>
      <c r="DV74" s="407"/>
      <c r="DW74" s="407"/>
      <c r="DX74" s="407"/>
      <c r="DY74" s="407"/>
      <c r="DZ74" s="407"/>
      <c r="EA74" s="407"/>
      <c r="EB74" s="407"/>
      <c r="EC74" s="407"/>
      <c r="ED74" s="407"/>
      <c r="EE74" s="407"/>
      <c r="EF74" s="407"/>
      <c r="EG74" s="407"/>
      <c r="EH74" s="407"/>
      <c r="EI74" s="407"/>
      <c r="EJ74" s="407"/>
      <c r="EK74" s="407"/>
      <c r="EL74" s="407"/>
      <c r="EM74" s="407"/>
      <c r="EN74" s="407"/>
      <c r="EO74" s="407"/>
      <c r="EP74" s="407"/>
      <c r="EQ74" s="407"/>
      <c r="ER74" s="407"/>
      <c r="ES74" s="407"/>
      <c r="ET74" s="407"/>
      <c r="EU74" s="407"/>
      <c r="EV74" s="407"/>
      <c r="EW74" s="407"/>
      <c r="EX74" s="407"/>
      <c r="EY74" s="407"/>
      <c r="EZ74" s="407"/>
      <c r="FA74" s="407"/>
      <c r="FB74" s="407"/>
      <c r="FC74" s="407"/>
      <c r="FD74" s="407"/>
      <c r="FE74" s="407"/>
      <c r="FF74" s="407"/>
      <c r="FG74" s="407"/>
      <c r="FH74" s="407"/>
      <c r="FI74" s="407"/>
      <c r="FJ74" s="407"/>
      <c r="FK74" s="407"/>
      <c r="FL74" s="407"/>
      <c r="FM74" s="407"/>
      <c r="FN74" s="407"/>
      <c r="FO74" s="407"/>
      <c r="FP74" s="407"/>
      <c r="FQ74" s="407"/>
      <c r="FR74" s="407"/>
      <c r="FS74" s="407"/>
      <c r="FT74" s="407"/>
      <c r="FU74" s="407"/>
      <c r="FV74" s="407"/>
      <c r="FW74" s="407"/>
      <c r="FX74" s="407"/>
      <c r="FY74" s="407"/>
      <c r="FZ74" s="407"/>
      <c r="GA74" s="407"/>
      <c r="GB74" s="407"/>
      <c r="GC74" s="407"/>
      <c r="GD74" s="407"/>
      <c r="GE74" s="407"/>
      <c r="GF74" s="407"/>
      <c r="GG74" s="407"/>
      <c r="GH74" s="407"/>
      <c r="GI74" s="407"/>
      <c r="GJ74" s="407"/>
      <c r="GK74" s="407"/>
      <c r="GL74" s="407"/>
      <c r="GM74" s="407"/>
      <c r="GN74" s="407"/>
      <c r="GO74" s="407"/>
      <c r="GP74" s="407"/>
      <c r="GQ74" s="407"/>
      <c r="GR74" s="407"/>
      <c r="GS74" s="407"/>
      <c r="GT74" s="407"/>
      <c r="GU74" s="407"/>
      <c r="GV74" s="407"/>
      <c r="GW74" s="407"/>
      <c r="GX74" s="407"/>
      <c r="GY74" s="407"/>
      <c r="GZ74" s="407"/>
      <c r="HA74" s="407"/>
      <c r="HB74" s="407"/>
      <c r="HC74" s="407"/>
      <c r="HD74" s="407"/>
      <c r="HE74" s="407"/>
      <c r="HF74" s="407"/>
      <c r="HG74" s="407"/>
      <c r="HH74" s="407"/>
      <c r="HI74" s="407"/>
      <c r="HJ74" s="407"/>
      <c r="HK74" s="407"/>
      <c r="HL74" s="407"/>
      <c r="HM74" s="407"/>
      <c r="HN74" s="407"/>
      <c r="HO74" s="407"/>
      <c r="HP74" s="407"/>
      <c r="HQ74" s="407"/>
      <c r="HR74" s="407"/>
      <c r="HS74" s="407"/>
      <c r="HT74" s="407"/>
      <c r="HU74" s="407"/>
      <c r="HV74" s="407"/>
      <c r="HW74" s="407"/>
      <c r="HX74" s="407"/>
      <c r="HY74" s="407"/>
      <c r="HZ74" s="407"/>
      <c r="IA74" s="407"/>
      <c r="IB74" s="407"/>
      <c r="IC74" s="407"/>
      <c r="ID74" s="407"/>
      <c r="IE74" s="407"/>
      <c r="IF74" s="407"/>
      <c r="IG74" s="407"/>
      <c r="IH74" s="407"/>
      <c r="II74" s="407"/>
      <c r="IJ74" s="407"/>
      <c r="IK74" s="407"/>
      <c r="IL74" s="407"/>
      <c r="IM74" s="407"/>
      <c r="IN74" s="407"/>
      <c r="IO74" s="407"/>
      <c r="IP74" s="407"/>
      <c r="IQ74" s="407"/>
      <c r="IR74" s="407"/>
      <c r="IS74" s="407"/>
      <c r="IT74" s="407"/>
      <c r="IU74" s="407"/>
      <c r="IV74" s="407"/>
      <c r="IW74" s="407"/>
      <c r="IX74" s="407"/>
      <c r="IY74" s="407"/>
      <c r="IZ74" s="407"/>
      <c r="JA74" s="407"/>
      <c r="JB74" s="407"/>
      <c r="JC74" s="407"/>
      <c r="JD74" s="407"/>
      <c r="JE74" s="407"/>
      <c r="JF74" s="407"/>
      <c r="JG74" s="407"/>
      <c r="JH74" s="407"/>
      <c r="JI74" s="407"/>
      <c r="JJ74" s="407"/>
      <c r="JK74" s="407"/>
      <c r="JL74" s="407"/>
      <c r="JM74" s="407"/>
      <c r="JN74" s="407"/>
      <c r="JO74" s="407"/>
      <c r="JP74" s="407"/>
      <c r="JQ74" s="407"/>
      <c r="JR74" s="407"/>
      <c r="JS74" s="407"/>
      <c r="JT74" s="407"/>
      <c r="JU74" s="407"/>
      <c r="JV74" s="407"/>
      <c r="JW74" s="407"/>
      <c r="JX74" s="407"/>
      <c r="JY74" s="407"/>
      <c r="JZ74" s="407"/>
      <c r="KA74" s="407"/>
      <c r="KB74" s="407"/>
      <c r="KC74" s="407"/>
      <c r="KD74" s="407"/>
      <c r="KE74" s="407"/>
      <c r="KF74" s="407"/>
      <c r="KG74" s="407"/>
      <c r="KH74" s="407"/>
      <c r="KI74" s="407"/>
      <c r="KJ74" s="407"/>
      <c r="KK74" s="407"/>
      <c r="KL74" s="407"/>
      <c r="KM74" s="407"/>
      <c r="KN74" s="407"/>
      <c r="KO74" s="407"/>
      <c r="KP74" s="407"/>
      <c r="KQ74" s="407"/>
      <c r="KR74" s="407"/>
      <c r="KS74" s="407"/>
      <c r="KT74" s="407"/>
      <c r="KU74" s="407"/>
      <c r="KV74" s="407"/>
      <c r="KW74" s="407"/>
      <c r="KX74" s="407"/>
      <c r="KY74" s="407"/>
      <c r="KZ74" s="407"/>
      <c r="LA74" s="407"/>
      <c r="LB74" s="407"/>
      <c r="LC74" s="407"/>
      <c r="LD74" s="407"/>
      <c r="LE74" s="407"/>
      <c r="LF74" s="407"/>
      <c r="LG74" s="407"/>
      <c r="LH74" s="407"/>
      <c r="LI74" s="407"/>
      <c r="LJ74" s="407"/>
      <c r="LK74" s="407"/>
      <c r="LL74" s="407"/>
      <c r="LM74" s="407"/>
      <c r="LN74" s="407"/>
      <c r="LO74" s="407"/>
      <c r="LP74" s="407"/>
      <c r="LQ74" s="407"/>
      <c r="LR74" s="407"/>
      <c r="LS74" s="407"/>
      <c r="LT74" s="407"/>
      <c r="LU74" s="407"/>
      <c r="LV74" s="407"/>
      <c r="LW74" s="407"/>
      <c r="LX74" s="407"/>
      <c r="LY74" s="407"/>
      <c r="LZ74" s="407"/>
      <c r="MA74" s="407"/>
      <c r="MB74" s="407"/>
      <c r="MC74" s="407"/>
      <c r="MD74" s="407"/>
      <c r="ME74" s="407"/>
      <c r="MF74" s="407"/>
      <c r="MG74" s="407"/>
      <c r="MH74" s="407"/>
      <c r="MI74" s="407"/>
      <c r="MJ74" s="407"/>
      <c r="MK74" s="407"/>
      <c r="ML74" s="407"/>
      <c r="MM74" s="407"/>
      <c r="MN74" s="407"/>
      <c r="MO74" s="407"/>
      <c r="MP74" s="407"/>
      <c r="MQ74" s="407"/>
      <c r="MR74" s="407"/>
      <c r="MS74" s="407"/>
      <c r="MT74" s="407"/>
      <c r="MU74" s="407"/>
      <c r="MV74" s="407"/>
      <c r="MW74" s="407"/>
      <c r="MX74" s="407"/>
      <c r="MY74" s="407"/>
      <c r="MZ74" s="407"/>
      <c r="NA74" s="407"/>
      <c r="NB74" s="407"/>
      <c r="NC74" s="407"/>
      <c r="ND74" s="407"/>
      <c r="NE74" s="407"/>
      <c r="NF74" s="407"/>
      <c r="NG74" s="407"/>
      <c r="NH74" s="407"/>
      <c r="NI74" s="407"/>
      <c r="NJ74" s="407"/>
      <c r="NK74" s="407"/>
      <c r="NL74" s="407"/>
      <c r="NM74" s="407"/>
      <c r="NN74" s="407"/>
      <c r="NO74" s="407"/>
      <c r="NP74" s="407"/>
      <c r="NQ74" s="407"/>
      <c r="NR74" s="407"/>
      <c r="NS74" s="407"/>
      <c r="NT74" s="407"/>
      <c r="NU74" s="407"/>
      <c r="NV74" s="407"/>
      <c r="NW74" s="407"/>
      <c r="NX74" s="407"/>
      <c r="NY74" s="407"/>
      <c r="NZ74" s="407"/>
      <c r="OA74" s="407"/>
      <c r="OB74" s="407"/>
      <c r="OC74" s="407"/>
      <c r="OD74" s="407"/>
      <c r="OE74" s="407"/>
      <c r="OF74" s="407"/>
      <c r="OG74" s="407"/>
      <c r="OH74" s="407"/>
      <c r="OI74" s="407"/>
      <c r="OJ74" s="407"/>
      <c r="OK74" s="407"/>
      <c r="OL74" s="407"/>
      <c r="OM74" s="407"/>
      <c r="ON74" s="407"/>
      <c r="OO74" s="407"/>
      <c r="OP74" s="407"/>
      <c r="OQ74" s="407"/>
      <c r="OR74" s="407"/>
      <c r="OS74" s="407"/>
      <c r="OT74" s="407"/>
      <c r="OU74" s="407"/>
      <c r="OV74" s="407"/>
      <c r="OW74" s="407"/>
      <c r="OX74" s="407"/>
      <c r="OY74" s="407"/>
      <c r="OZ74" s="407"/>
      <c r="PA74" s="407"/>
      <c r="PB74" s="407"/>
      <c r="PC74" s="407"/>
      <c r="PD74" s="407"/>
      <c r="PE74" s="407"/>
      <c r="PF74" s="407"/>
      <c r="PG74" s="407"/>
      <c r="PH74" s="407"/>
      <c r="PI74" s="407"/>
      <c r="PJ74" s="407"/>
      <c r="PK74" s="407"/>
      <c r="PL74" s="407"/>
      <c r="PM74" s="407"/>
      <c r="PN74" s="407"/>
      <c r="PO74" s="407"/>
      <c r="PP74" s="407"/>
      <c r="PQ74" s="407"/>
      <c r="PR74" s="407"/>
      <c r="PS74" s="407"/>
      <c r="PT74" s="407"/>
      <c r="PU74" s="407"/>
      <c r="PV74" s="407"/>
      <c r="PW74" s="407"/>
      <c r="PX74" s="407"/>
      <c r="PY74" s="407"/>
      <c r="PZ74" s="407"/>
      <c r="QA74" s="407"/>
      <c r="QB74" s="407"/>
      <c r="QC74" s="407"/>
      <c r="QD74" s="407"/>
      <c r="QE74" s="407"/>
      <c r="QF74" s="407"/>
      <c r="QG74" s="407"/>
      <c r="QH74" s="407"/>
      <c r="QI74" s="407"/>
      <c r="QJ74" s="407"/>
      <c r="QK74" s="407"/>
      <c r="QL74" s="407"/>
      <c r="QM74" s="407"/>
      <c r="QN74" s="407"/>
      <c r="QO74" s="407"/>
      <c r="QP74" s="407"/>
      <c r="QQ74" s="407"/>
      <c r="QR74" s="407"/>
      <c r="QS74" s="407"/>
      <c r="QT74" s="407"/>
      <c r="QU74" s="407"/>
      <c r="QV74" s="407"/>
      <c r="QW74" s="407"/>
      <c r="QX74" s="407"/>
      <c r="QY74" s="407"/>
      <c r="QZ74" s="407"/>
      <c r="RA74" s="407"/>
      <c r="RB74" s="407"/>
      <c r="RC74" s="407"/>
      <c r="RD74" s="407"/>
      <c r="RE74" s="407"/>
      <c r="RF74" s="407"/>
      <c r="RG74" s="407"/>
      <c r="RH74" s="407"/>
      <c r="RI74" s="407"/>
      <c r="RJ74" s="407"/>
      <c r="RK74" s="407"/>
      <c r="RL74" s="407"/>
      <c r="RM74" s="407"/>
      <c r="RN74" s="407"/>
      <c r="RO74" s="407"/>
      <c r="RP74" s="407"/>
      <c r="RQ74" s="407"/>
      <c r="RR74" s="407"/>
      <c r="RS74" s="407"/>
      <c r="RT74" s="407"/>
      <c r="RU74" s="407"/>
      <c r="RV74" s="407"/>
      <c r="RW74" s="407"/>
      <c r="RX74" s="407"/>
      <c r="RY74" s="407"/>
      <c r="RZ74" s="407"/>
      <c r="SA74" s="407"/>
      <c r="SB74" s="407"/>
      <c r="SC74" s="407"/>
      <c r="SD74" s="407"/>
      <c r="SE74" s="407"/>
      <c r="SF74" s="407"/>
      <c r="SG74" s="407"/>
      <c r="SH74" s="407"/>
      <c r="SI74" s="407"/>
      <c r="SJ74" s="407"/>
      <c r="SK74" s="407"/>
      <c r="SL74" s="407"/>
      <c r="SM74" s="407"/>
      <c r="SN74" s="407"/>
      <c r="SO74" s="407"/>
      <c r="SP74" s="407"/>
      <c r="SQ74" s="407"/>
      <c r="SR74" s="407"/>
      <c r="SS74" s="407"/>
      <c r="ST74" s="407"/>
      <c r="SU74" s="407"/>
      <c r="SV74" s="407"/>
      <c r="SW74" s="407"/>
      <c r="SX74" s="407"/>
      <c r="SY74" s="407"/>
      <c r="SZ74" s="407"/>
      <c r="TA74" s="407"/>
      <c r="TB74" s="407"/>
      <c r="TC74" s="407"/>
      <c r="TD74" s="407"/>
      <c r="TE74" s="407"/>
      <c r="TF74" s="407"/>
      <c r="TG74" s="407"/>
      <c r="TH74" s="407"/>
      <c r="TI74" s="407"/>
      <c r="TJ74" s="407"/>
      <c r="TK74" s="407"/>
      <c r="TL74" s="407"/>
      <c r="TM74" s="407"/>
      <c r="TN74" s="407"/>
      <c r="TO74" s="407"/>
      <c r="TP74" s="407"/>
      <c r="TQ74" s="407"/>
      <c r="TR74" s="407"/>
      <c r="TS74" s="407"/>
      <c r="TT74" s="407"/>
      <c r="TU74" s="407"/>
      <c r="TV74" s="407"/>
      <c r="TW74" s="407"/>
      <c r="TX74" s="407"/>
      <c r="TY74" s="407"/>
      <c r="TZ74" s="407"/>
      <c r="UA74" s="407"/>
      <c r="UB74" s="407"/>
      <c r="UC74" s="407"/>
      <c r="UD74" s="407"/>
      <c r="UE74" s="407"/>
      <c r="UF74" s="407"/>
      <c r="UG74" s="407"/>
      <c r="UH74" s="407"/>
      <c r="UI74" s="407"/>
      <c r="UJ74" s="407"/>
      <c r="UK74" s="407"/>
      <c r="UL74" s="407"/>
      <c r="UM74" s="407"/>
      <c r="UN74" s="407"/>
      <c r="UO74" s="407"/>
      <c r="UP74" s="407"/>
      <c r="UQ74" s="407"/>
      <c r="UR74" s="407"/>
      <c r="US74" s="407"/>
      <c r="UT74" s="407"/>
      <c r="UU74" s="407"/>
      <c r="UV74" s="407"/>
      <c r="UW74" s="407"/>
      <c r="UX74" s="407"/>
      <c r="UY74" s="407"/>
      <c r="UZ74" s="407"/>
      <c r="VA74" s="407"/>
      <c r="VB74" s="407"/>
      <c r="VC74" s="407"/>
      <c r="VD74" s="407"/>
      <c r="VE74" s="407"/>
      <c r="VF74" s="407"/>
      <c r="VG74" s="407"/>
      <c r="VH74" s="407"/>
      <c r="VI74" s="407"/>
      <c r="VJ74" s="407"/>
      <c r="VK74" s="407"/>
      <c r="VL74" s="407"/>
      <c r="VM74" s="407"/>
      <c r="VN74" s="407"/>
      <c r="VO74" s="407"/>
      <c r="VP74" s="407"/>
      <c r="VQ74" s="407"/>
      <c r="VR74" s="407"/>
      <c r="VS74" s="407"/>
      <c r="VT74" s="407"/>
      <c r="VU74" s="407"/>
      <c r="VV74" s="407"/>
      <c r="VW74" s="407"/>
      <c r="VX74" s="407"/>
      <c r="VY74" s="407"/>
      <c r="VZ74" s="407"/>
      <c r="WA74" s="407"/>
      <c r="WB74" s="407"/>
      <c r="WC74" s="407"/>
      <c r="WD74" s="407"/>
      <c r="WE74" s="407"/>
      <c r="WF74" s="407"/>
      <c r="WG74" s="407"/>
      <c r="WH74" s="407"/>
      <c r="WI74" s="407"/>
      <c r="WJ74" s="407"/>
      <c r="WK74" s="407"/>
      <c r="WL74" s="407"/>
      <c r="WM74" s="407"/>
      <c r="WN74" s="407"/>
      <c r="WO74" s="407"/>
      <c r="WP74" s="407"/>
      <c r="WQ74" s="407"/>
      <c r="WR74" s="407"/>
      <c r="WS74" s="407"/>
      <c r="WT74" s="407"/>
      <c r="WU74" s="407"/>
      <c r="WV74" s="407"/>
      <c r="WW74" s="407"/>
      <c r="WX74" s="407"/>
      <c r="WY74" s="407"/>
      <c r="WZ74" s="407"/>
      <c r="XA74" s="407"/>
      <c r="XB74" s="407"/>
      <c r="XC74" s="407"/>
      <c r="XD74" s="407"/>
      <c r="XE74" s="407"/>
      <c r="XF74" s="407"/>
      <c r="XG74" s="407"/>
      <c r="XH74" s="407"/>
      <c r="XI74" s="407"/>
      <c r="XJ74" s="407"/>
      <c r="XK74" s="407"/>
      <c r="XL74" s="407"/>
      <c r="XM74" s="407"/>
      <c r="XN74" s="407"/>
      <c r="XO74" s="407"/>
      <c r="XP74" s="407"/>
      <c r="XQ74" s="407"/>
      <c r="XR74" s="407"/>
      <c r="XS74" s="407"/>
      <c r="XT74" s="407"/>
      <c r="XU74" s="407"/>
      <c r="XV74" s="407"/>
      <c r="XW74" s="407"/>
      <c r="XX74" s="407"/>
      <c r="XY74" s="407"/>
      <c r="XZ74" s="407"/>
      <c r="YA74" s="407"/>
      <c r="YB74" s="407"/>
      <c r="YC74" s="407"/>
      <c r="YD74" s="407"/>
      <c r="YE74" s="407"/>
      <c r="YF74" s="407"/>
      <c r="YG74" s="407"/>
      <c r="YH74" s="407"/>
      <c r="YI74" s="407"/>
      <c r="YJ74" s="407"/>
      <c r="YK74" s="407"/>
      <c r="YL74" s="407"/>
      <c r="YM74" s="407"/>
      <c r="YN74" s="407"/>
      <c r="YO74" s="407"/>
      <c r="YP74" s="407"/>
      <c r="YQ74" s="407"/>
      <c r="YR74" s="407"/>
      <c r="YS74" s="407"/>
      <c r="YT74" s="407"/>
      <c r="YU74" s="407"/>
      <c r="YV74" s="407"/>
      <c r="YW74" s="407"/>
      <c r="YX74" s="407"/>
      <c r="YY74" s="407"/>
      <c r="YZ74" s="407"/>
      <c r="ZA74" s="407"/>
      <c r="ZB74" s="407"/>
      <c r="ZC74" s="407"/>
      <c r="ZD74" s="407"/>
      <c r="ZE74" s="407"/>
      <c r="ZF74" s="407"/>
      <c r="ZG74" s="407"/>
      <c r="ZH74" s="407"/>
      <c r="ZI74" s="407"/>
      <c r="ZJ74" s="407"/>
      <c r="ZK74" s="407"/>
      <c r="ZL74" s="407"/>
      <c r="ZM74" s="407"/>
      <c r="ZN74" s="407"/>
      <c r="ZO74" s="407"/>
      <c r="ZP74" s="407"/>
      <c r="ZQ74" s="407"/>
      <c r="ZR74" s="407"/>
      <c r="ZS74" s="407"/>
      <c r="ZT74" s="407"/>
      <c r="ZU74" s="407"/>
      <c r="ZV74" s="407"/>
      <c r="ZW74" s="407"/>
      <c r="ZX74" s="407"/>
      <c r="ZY74" s="407"/>
      <c r="ZZ74" s="407"/>
      <c r="AAA74" s="407"/>
      <c r="AAB74" s="407"/>
      <c r="AAC74" s="407"/>
      <c r="AAD74" s="407"/>
      <c r="AAE74" s="407"/>
      <c r="AAF74" s="407"/>
      <c r="AAG74" s="407"/>
      <c r="AAH74" s="407"/>
      <c r="AAI74" s="407"/>
      <c r="AAJ74" s="407"/>
      <c r="AAK74" s="407"/>
      <c r="AAL74" s="407"/>
      <c r="AAM74" s="407"/>
      <c r="AAN74" s="407"/>
      <c r="AAO74" s="407"/>
      <c r="AAP74" s="407"/>
      <c r="AAQ74" s="407"/>
      <c r="AAR74" s="407"/>
      <c r="AAS74" s="407"/>
      <c r="AAT74" s="407"/>
      <c r="AAU74" s="407"/>
      <c r="AAV74" s="407"/>
      <c r="AAW74" s="407"/>
      <c r="AAX74" s="407"/>
      <c r="AAY74" s="407"/>
      <c r="AAZ74" s="407"/>
      <c r="ABA74" s="407"/>
      <c r="ABB74" s="407"/>
      <c r="ABC74" s="407"/>
      <c r="ABD74" s="407"/>
      <c r="ABE74" s="407"/>
      <c r="ABF74" s="407"/>
      <c r="ABG74" s="407"/>
      <c r="ABH74" s="407"/>
      <c r="ABI74" s="407"/>
      <c r="ABJ74" s="407"/>
      <c r="ABK74" s="407"/>
      <c r="ABL74" s="407"/>
      <c r="ABM74" s="407"/>
      <c r="ABN74" s="407"/>
      <c r="ABO74" s="407"/>
      <c r="ABP74" s="407"/>
      <c r="ABQ74" s="407"/>
      <c r="ABR74" s="407"/>
      <c r="ABS74" s="407"/>
      <c r="ABT74" s="407"/>
      <c r="ABU74" s="407"/>
      <c r="ABV74" s="407"/>
      <c r="ABW74" s="407"/>
      <c r="ABX74" s="407"/>
      <c r="ABY74" s="407"/>
      <c r="ABZ74" s="407"/>
      <c r="ACA74" s="407"/>
      <c r="ACB74" s="407"/>
      <c r="ACC74" s="407"/>
      <c r="ACD74" s="407"/>
      <c r="ACE74" s="407"/>
      <c r="ACF74" s="407"/>
      <c r="ACG74" s="407"/>
      <c r="ACH74" s="407"/>
      <c r="ACI74" s="407"/>
      <c r="ACJ74" s="407"/>
      <c r="ACK74" s="407"/>
      <c r="ACL74" s="407"/>
      <c r="ACM74" s="407"/>
      <c r="ACN74" s="407"/>
      <c r="ACO74" s="407"/>
      <c r="ACP74" s="407"/>
      <c r="ACQ74" s="407"/>
      <c r="ACR74" s="407"/>
      <c r="ACS74" s="407"/>
      <c r="ACT74" s="407"/>
      <c r="ACU74" s="407"/>
      <c r="ACV74" s="407"/>
      <c r="ACW74" s="407"/>
      <c r="ACX74" s="407"/>
      <c r="ACY74" s="407"/>
      <c r="ACZ74" s="407"/>
      <c r="ADA74" s="407"/>
      <c r="ADB74" s="407"/>
      <c r="ADC74" s="407"/>
      <c r="ADD74" s="407"/>
      <c r="ADE74" s="407"/>
      <c r="ADF74" s="407"/>
      <c r="ADG74" s="407"/>
      <c r="ADH74" s="407"/>
      <c r="ADI74" s="407"/>
      <c r="ADJ74" s="407"/>
      <c r="ADK74" s="407"/>
      <c r="ADL74" s="407"/>
      <c r="ADM74" s="407"/>
      <c r="ADN74" s="407"/>
      <c r="ADO74" s="407"/>
      <c r="ADP74" s="407"/>
      <c r="ADQ74" s="407"/>
      <c r="ADR74" s="407"/>
      <c r="ADS74" s="407"/>
      <c r="ADT74" s="407"/>
      <c r="ADU74" s="407"/>
      <c r="ADV74" s="407"/>
      <c r="ADW74" s="407"/>
      <c r="ADX74" s="407"/>
      <c r="ADY74" s="407"/>
      <c r="ADZ74" s="407"/>
      <c r="AEA74" s="407"/>
      <c r="AEB74" s="407"/>
      <c r="AEC74" s="407"/>
      <c r="AED74" s="407"/>
      <c r="AEE74" s="407"/>
      <c r="AEF74" s="407"/>
      <c r="AEG74" s="407"/>
      <c r="AEH74" s="407"/>
      <c r="AEI74" s="407"/>
      <c r="AEJ74" s="407"/>
      <c r="AEK74" s="407"/>
      <c r="AEL74" s="407"/>
      <c r="AEM74" s="407"/>
      <c r="AEN74" s="407"/>
      <c r="AEO74" s="407"/>
      <c r="AEP74" s="407"/>
      <c r="AEQ74" s="407"/>
      <c r="AER74" s="407"/>
      <c r="AES74" s="407"/>
      <c r="AET74" s="407"/>
      <c r="AEU74" s="407"/>
      <c r="AEV74" s="407"/>
      <c r="AEW74" s="407"/>
      <c r="AEX74" s="407"/>
      <c r="AEY74" s="407"/>
      <c r="AEZ74" s="407"/>
      <c r="AFA74" s="407"/>
      <c r="AFB74" s="407"/>
      <c r="AFC74" s="407"/>
      <c r="AFD74" s="407"/>
      <c r="AFE74" s="407"/>
      <c r="AFF74" s="407"/>
      <c r="AFG74" s="407"/>
      <c r="AFH74" s="407"/>
      <c r="AFI74" s="407"/>
      <c r="AFJ74" s="407"/>
      <c r="AFK74" s="407"/>
      <c r="AFL74" s="407"/>
      <c r="AFM74" s="407"/>
      <c r="AFN74" s="407"/>
      <c r="AFO74" s="407"/>
      <c r="AFP74" s="407"/>
      <c r="AFQ74" s="407"/>
      <c r="AFR74" s="407"/>
      <c r="AFS74" s="407"/>
      <c r="AFT74" s="407"/>
      <c r="AFU74" s="407"/>
      <c r="AFV74" s="407"/>
      <c r="AFW74" s="407"/>
      <c r="AFX74" s="407"/>
      <c r="AFY74" s="407"/>
      <c r="AFZ74" s="407"/>
      <c r="AGA74" s="407"/>
      <c r="AGB74" s="407"/>
      <c r="AGC74" s="407"/>
      <c r="AGD74" s="407"/>
      <c r="AGE74" s="407"/>
      <c r="AGF74" s="407"/>
      <c r="AGG74" s="407"/>
      <c r="AGH74" s="407"/>
      <c r="AGI74" s="407"/>
      <c r="AGJ74" s="407"/>
      <c r="AGK74" s="407"/>
      <c r="AGL74" s="407"/>
      <c r="AGM74" s="407"/>
      <c r="AGN74" s="407"/>
      <c r="AGO74" s="407"/>
      <c r="AGP74" s="407"/>
      <c r="AGQ74" s="407"/>
      <c r="AGR74" s="407"/>
      <c r="AGS74" s="407"/>
      <c r="AGT74" s="407"/>
      <c r="AGU74" s="407"/>
      <c r="AGV74" s="407"/>
      <c r="AGW74" s="407"/>
      <c r="AGX74" s="407"/>
      <c r="AGY74" s="407"/>
      <c r="AGZ74" s="407"/>
      <c r="AHA74" s="407"/>
      <c r="AHB74" s="407"/>
      <c r="AHC74" s="407"/>
      <c r="AHD74" s="407"/>
      <c r="AHE74" s="407"/>
      <c r="AHF74" s="407"/>
      <c r="AHG74" s="407"/>
      <c r="AHH74" s="407"/>
      <c r="AHI74" s="407"/>
      <c r="AHJ74" s="407"/>
      <c r="AHK74" s="407"/>
      <c r="AHL74" s="407"/>
      <c r="AHM74" s="407"/>
      <c r="AHN74" s="407"/>
      <c r="AHO74" s="407"/>
      <c r="AHP74" s="407"/>
      <c r="AHQ74" s="407"/>
      <c r="AHR74" s="407"/>
      <c r="AHS74" s="407"/>
      <c r="AHT74" s="407"/>
      <c r="AHU74" s="407"/>
      <c r="AHV74" s="407"/>
      <c r="AHW74" s="407"/>
      <c r="AHX74" s="407"/>
      <c r="AHY74" s="407"/>
      <c r="AHZ74" s="407"/>
      <c r="AIA74" s="407"/>
      <c r="AIB74" s="407"/>
      <c r="AIC74" s="407"/>
      <c r="AID74" s="407"/>
      <c r="AIE74" s="407"/>
      <c r="AIF74" s="407"/>
      <c r="AIG74" s="407"/>
      <c r="AIH74" s="407"/>
      <c r="AII74" s="407"/>
      <c r="AIJ74" s="407"/>
      <c r="AIK74" s="407"/>
      <c r="AIL74" s="407"/>
      <c r="AIM74" s="407"/>
      <c r="AIN74" s="407"/>
      <c r="AIO74" s="407"/>
      <c r="AIP74" s="407"/>
      <c r="AIQ74" s="407"/>
      <c r="AIR74" s="407"/>
      <c r="AIS74" s="407"/>
      <c r="AIT74" s="407"/>
      <c r="AIU74" s="407"/>
      <c r="AIV74" s="407"/>
      <c r="AIW74" s="407"/>
      <c r="AIX74" s="407"/>
      <c r="AIY74" s="407"/>
      <c r="AIZ74" s="407"/>
      <c r="AJA74" s="407"/>
      <c r="AJB74" s="407"/>
      <c r="AJC74" s="407"/>
      <c r="AJD74" s="407"/>
      <c r="AJE74" s="407"/>
      <c r="AJF74" s="407"/>
      <c r="AJG74" s="407"/>
      <c r="AJH74" s="407"/>
      <c r="AJI74" s="407"/>
      <c r="AJJ74" s="407"/>
      <c r="AJK74" s="407"/>
      <c r="AJL74" s="407"/>
      <c r="AJM74" s="407"/>
      <c r="AJN74" s="407"/>
      <c r="AJO74" s="407"/>
      <c r="AJP74" s="407"/>
      <c r="AJQ74" s="407"/>
      <c r="AJR74" s="407"/>
      <c r="AJS74" s="407"/>
      <c r="AJT74" s="407"/>
      <c r="AJU74" s="407"/>
      <c r="AJV74" s="407"/>
      <c r="AJW74" s="407"/>
      <c r="AJX74" s="407"/>
      <c r="AJY74" s="407"/>
      <c r="AJZ74" s="407"/>
      <c r="AKA74" s="407"/>
      <c r="AKB74" s="407"/>
      <c r="AKC74" s="407"/>
      <c r="AKD74" s="407"/>
      <c r="AKE74" s="407"/>
      <c r="AKF74" s="407"/>
      <c r="AKG74" s="407"/>
      <c r="AKH74" s="407"/>
      <c r="AKI74" s="407"/>
      <c r="AKJ74" s="407"/>
      <c r="AKK74" s="407"/>
      <c r="AKL74" s="407"/>
      <c r="AKM74" s="407"/>
      <c r="AKN74" s="407"/>
      <c r="AKO74" s="407"/>
      <c r="AKP74" s="407"/>
      <c r="AKQ74" s="407"/>
      <c r="AKR74" s="407"/>
      <c r="AKS74" s="407"/>
      <c r="AKT74" s="407"/>
      <c r="AKU74" s="407"/>
      <c r="AKV74" s="407"/>
      <c r="AKW74" s="407"/>
      <c r="AKX74" s="407"/>
      <c r="AKY74" s="407"/>
      <c r="AKZ74" s="407"/>
      <c r="ALA74" s="407"/>
      <c r="ALB74" s="407"/>
      <c r="ALC74" s="407"/>
      <c r="ALD74" s="407"/>
      <c r="ALE74" s="407"/>
      <c r="ALF74" s="407"/>
      <c r="ALG74" s="407"/>
      <c r="ALH74" s="407"/>
      <c r="ALI74" s="407"/>
      <c r="ALJ74" s="407"/>
      <c r="ALK74" s="407"/>
      <c r="ALL74" s="407"/>
      <c r="ALM74" s="407"/>
      <c r="ALN74" s="407"/>
      <c r="ALO74" s="407"/>
      <c r="ALP74" s="407"/>
      <c r="ALQ74" s="407"/>
      <c r="ALR74" s="407"/>
      <c r="ALS74" s="407"/>
      <c r="ALT74" s="407"/>
      <c r="ALU74" s="407"/>
      <c r="ALV74" s="407"/>
      <c r="ALW74" s="407"/>
      <c r="ALX74" s="407"/>
      <c r="ALY74" s="407"/>
      <c r="ALZ74" s="407"/>
    </row>
    <row r="75" spans="1:1014" s="224" customFormat="1" ht="13.5" customHeight="1">
      <c r="A75" s="225">
        <v>67</v>
      </c>
      <c r="B75" s="240"/>
      <c r="C75" s="242" t="s">
        <v>1200</v>
      </c>
      <c r="D75" s="217"/>
      <c r="E75" s="217"/>
      <c r="F75" s="217"/>
      <c r="G75" s="217"/>
      <c r="H75" s="398" t="s">
        <v>1201</v>
      </c>
      <c r="I75" s="400" t="s">
        <v>1202</v>
      </c>
      <c r="J75" s="398" t="s">
        <v>1203</v>
      </c>
      <c r="K75" s="400" t="s">
        <v>1204</v>
      </c>
      <c r="L75" s="398" t="s">
        <v>1205</v>
      </c>
      <c r="M75" s="408" t="s">
        <v>1206</v>
      </c>
      <c r="N75" s="408"/>
      <c r="O75" s="398"/>
      <c r="P75" s="401"/>
      <c r="Q75" s="398" t="s">
        <v>820</v>
      </c>
      <c r="R75" s="398"/>
      <c r="S75" s="398" t="s">
        <v>879</v>
      </c>
      <c r="T75" s="402"/>
      <c r="U75" s="398" t="s">
        <v>932</v>
      </c>
      <c r="V75" s="403" t="s">
        <v>864</v>
      </c>
      <c r="W75" s="403" t="s">
        <v>864</v>
      </c>
      <c r="X75" s="232"/>
      <c r="Y75" s="404"/>
      <c r="Z75" s="398" t="s">
        <v>1125</v>
      </c>
      <c r="AA75" s="405"/>
      <c r="AB75" s="398"/>
      <c r="AC75" s="402">
        <v>1</v>
      </c>
      <c r="AD75" s="402">
        <v>1</v>
      </c>
    </row>
    <row r="76" spans="1:1014" s="245" customFormat="1" ht="13.5" customHeight="1">
      <c r="A76" s="225">
        <v>68</v>
      </c>
      <c r="B76" s="240"/>
      <c r="C76" s="242" t="s">
        <v>1207</v>
      </c>
      <c r="D76" s="217"/>
      <c r="E76" s="221"/>
      <c r="F76" s="222"/>
      <c r="G76" s="222"/>
      <c r="H76" s="398" t="s">
        <v>1208</v>
      </c>
      <c r="I76" s="400" t="s">
        <v>1209</v>
      </c>
      <c r="J76" s="398"/>
      <c r="K76" s="400" t="s">
        <v>1210</v>
      </c>
      <c r="L76" s="398"/>
      <c r="M76" s="398"/>
      <c r="N76" s="398"/>
      <c r="O76" s="398"/>
      <c r="P76" s="401">
        <v>1</v>
      </c>
      <c r="Q76" s="398" t="s">
        <v>820</v>
      </c>
      <c r="R76" s="398"/>
      <c r="S76" s="398" t="s">
        <v>863</v>
      </c>
      <c r="T76" s="402" t="s">
        <v>864</v>
      </c>
      <c r="U76" s="398" t="s">
        <v>1211</v>
      </c>
      <c r="V76" s="403" t="s">
        <v>864</v>
      </c>
      <c r="W76" s="403" t="s">
        <v>864</v>
      </c>
      <c r="X76" s="232"/>
      <c r="Y76" s="404"/>
      <c r="Z76" s="398" t="s">
        <v>965</v>
      </c>
      <c r="AA76" s="405"/>
      <c r="AB76" s="398"/>
      <c r="AC76" s="402">
        <v>1</v>
      </c>
      <c r="AD76" s="402">
        <v>1</v>
      </c>
    </row>
    <row r="77" spans="1:1014" s="224" customFormat="1" ht="13.5" customHeight="1">
      <c r="A77" s="225">
        <v>69</v>
      </c>
      <c r="B77" s="240"/>
      <c r="C77" s="217" t="s">
        <v>1212</v>
      </c>
      <c r="D77" s="217"/>
      <c r="E77" s="217"/>
      <c r="F77" s="217"/>
      <c r="G77" s="217"/>
      <c r="H77" s="398" t="s">
        <v>1213</v>
      </c>
      <c r="I77" s="400" t="s">
        <v>1214</v>
      </c>
      <c r="J77" s="398" t="s">
        <v>1188</v>
      </c>
      <c r="K77" s="400" t="s">
        <v>939</v>
      </c>
      <c r="L77" s="398" t="s">
        <v>1215</v>
      </c>
      <c r="M77" s="398" t="s">
        <v>1216</v>
      </c>
      <c r="N77" s="398"/>
      <c r="O77" s="398"/>
      <c r="P77" s="401">
        <v>1</v>
      </c>
      <c r="Q77" s="398" t="s">
        <v>817</v>
      </c>
      <c r="R77" s="398"/>
      <c r="S77" s="398" t="s">
        <v>863</v>
      </c>
      <c r="T77" s="402"/>
      <c r="U77" s="398"/>
      <c r="V77" s="403" t="s">
        <v>864</v>
      </c>
      <c r="W77" s="403" t="s">
        <v>864</v>
      </c>
      <c r="X77" s="232"/>
      <c r="Y77" s="404"/>
      <c r="Z77" s="398"/>
      <c r="AA77" s="405"/>
      <c r="AB77" s="398"/>
      <c r="AC77" s="402">
        <v>1</v>
      </c>
      <c r="AD77" s="402">
        <v>1</v>
      </c>
    </row>
    <row r="78" spans="1:1014" s="224" customFormat="1" ht="13.5" customHeight="1">
      <c r="A78" s="225">
        <v>70</v>
      </c>
      <c r="B78" s="240"/>
      <c r="C78" s="242" t="s">
        <v>1217</v>
      </c>
      <c r="D78" s="217"/>
      <c r="E78" s="217"/>
      <c r="F78" s="217"/>
      <c r="G78" s="217"/>
      <c r="H78" s="398" t="s">
        <v>1218</v>
      </c>
      <c r="I78" s="400"/>
      <c r="J78" s="398" t="s">
        <v>1219</v>
      </c>
      <c r="K78" s="400"/>
      <c r="L78" s="398"/>
      <c r="M78" s="398"/>
      <c r="N78" s="398"/>
      <c r="O78" s="398"/>
      <c r="P78" s="401"/>
      <c r="Q78" s="398" t="s">
        <v>820</v>
      </c>
      <c r="R78" s="398" t="s">
        <v>864</v>
      </c>
      <c r="S78" s="244" t="s">
        <v>1219</v>
      </c>
      <c r="T78" s="402"/>
      <c r="U78" s="398"/>
      <c r="V78" s="403" t="s">
        <v>864</v>
      </c>
      <c r="W78" s="403" t="s">
        <v>864</v>
      </c>
      <c r="X78" s="232"/>
      <c r="Y78" s="404"/>
      <c r="Z78" s="398"/>
      <c r="AA78" s="405"/>
      <c r="AB78" s="398"/>
      <c r="AC78" s="402"/>
      <c r="AD78" s="402">
        <v>1</v>
      </c>
    </row>
    <row r="79" spans="1:1014" s="224" customFormat="1" ht="13.5" customHeight="1">
      <c r="A79" s="225">
        <v>71</v>
      </c>
      <c r="B79" s="240"/>
      <c r="C79" s="406"/>
      <c r="D79" s="425" t="s">
        <v>1220</v>
      </c>
      <c r="E79" s="219"/>
      <c r="F79" s="406"/>
      <c r="G79" s="406"/>
      <c r="H79" s="398" t="s">
        <v>1221</v>
      </c>
      <c r="I79" s="400"/>
      <c r="J79" s="398" t="s">
        <v>1222</v>
      </c>
      <c r="K79" s="400" t="s">
        <v>1223</v>
      </c>
      <c r="L79" s="398" t="s">
        <v>1224</v>
      </c>
      <c r="M79" s="398" t="s">
        <v>262</v>
      </c>
      <c r="N79" s="398"/>
      <c r="O79" s="398"/>
      <c r="P79" s="401">
        <v>1</v>
      </c>
      <c r="Q79" s="398" t="s">
        <v>817</v>
      </c>
      <c r="R79" s="398" t="s">
        <v>864</v>
      </c>
      <c r="S79" s="244" t="s">
        <v>1225</v>
      </c>
      <c r="T79" s="402"/>
      <c r="U79" s="398"/>
      <c r="V79" s="403" t="s">
        <v>864</v>
      </c>
      <c r="W79" s="403" t="s">
        <v>864</v>
      </c>
      <c r="X79" s="232"/>
      <c r="Y79" s="404"/>
      <c r="Z79" s="398"/>
      <c r="AA79" s="246" t="s">
        <v>1226</v>
      </c>
      <c r="AB79" s="398"/>
      <c r="AC79" s="402"/>
      <c r="AD79" s="402">
        <v>1</v>
      </c>
    </row>
    <row r="80" spans="1:1014" s="224" customFormat="1" ht="13.5" customHeight="1">
      <c r="A80" s="225">
        <v>72</v>
      </c>
      <c r="B80" s="240"/>
      <c r="C80" s="406"/>
      <c r="D80" s="242"/>
      <c r="E80" s="242" t="s">
        <v>1227</v>
      </c>
      <c r="F80" s="242"/>
      <c r="G80" s="242"/>
      <c r="H80" s="398" t="s">
        <v>1228</v>
      </c>
      <c r="I80" s="400" t="s">
        <v>1229</v>
      </c>
      <c r="J80" s="398"/>
      <c r="K80" s="400" t="s">
        <v>1066</v>
      </c>
      <c r="L80" s="398"/>
      <c r="M80" s="398"/>
      <c r="N80" s="398"/>
      <c r="O80" s="398"/>
      <c r="P80" s="401"/>
      <c r="Q80" s="398" t="s">
        <v>820</v>
      </c>
      <c r="R80" s="398"/>
      <c r="S80" s="398" t="s">
        <v>863</v>
      </c>
      <c r="T80" s="402" t="s">
        <v>864</v>
      </c>
      <c r="U80" s="398" t="s">
        <v>1230</v>
      </c>
      <c r="V80" s="403" t="s">
        <v>864</v>
      </c>
      <c r="W80" s="403" t="s">
        <v>864</v>
      </c>
      <c r="X80" s="232"/>
      <c r="Y80" s="404"/>
      <c r="Z80" s="398"/>
      <c r="AA80" s="405"/>
      <c r="AB80" s="398"/>
      <c r="AC80" s="402"/>
      <c r="AD80" s="402">
        <v>1</v>
      </c>
    </row>
    <row r="81" spans="1:32" ht="12" customHeight="1">
      <c r="A81" s="225">
        <v>73</v>
      </c>
      <c r="C81" s="224"/>
      <c r="D81" s="224"/>
      <c r="E81" s="224" t="s">
        <v>1231</v>
      </c>
      <c r="F81" s="224"/>
      <c r="G81" s="225"/>
      <c r="H81" s="225" t="s">
        <v>1232</v>
      </c>
      <c r="I81" s="278" t="s">
        <v>1233</v>
      </c>
      <c r="J81" s="225"/>
      <c r="K81" s="240" t="s">
        <v>1083</v>
      </c>
      <c r="L81" s="225"/>
      <c r="M81" s="225"/>
      <c r="N81" s="225"/>
      <c r="O81" s="225"/>
      <c r="P81" s="235"/>
      <c r="Q81" s="398" t="s">
        <v>820</v>
      </c>
      <c r="R81" s="225"/>
      <c r="S81" s="225" t="s">
        <v>863</v>
      </c>
      <c r="V81" s="279" t="s">
        <v>864</v>
      </c>
      <c r="W81" s="279" t="s">
        <v>864</v>
      </c>
      <c r="X81" s="232"/>
      <c r="AD81" s="279">
        <v>1</v>
      </c>
    </row>
    <row r="82" spans="1:32" s="224" customFormat="1" ht="13.5" customHeight="1">
      <c r="A82" s="225">
        <v>74</v>
      </c>
      <c r="B82" s="240"/>
      <c r="C82" s="406"/>
      <c r="D82" s="406" t="s">
        <v>1234</v>
      </c>
      <c r="E82" s="219" t="s">
        <v>2050</v>
      </c>
      <c r="F82" s="406"/>
      <c r="G82" s="406"/>
      <c r="H82" s="398" t="s">
        <v>1235</v>
      </c>
      <c r="I82" s="400"/>
      <c r="J82" s="398"/>
      <c r="K82" s="400" t="s">
        <v>1236</v>
      </c>
      <c r="L82" s="398" t="s">
        <v>1237</v>
      </c>
      <c r="M82" s="398" t="s">
        <v>1238</v>
      </c>
      <c r="N82" s="398"/>
      <c r="O82" s="398"/>
      <c r="P82" s="401">
        <v>1</v>
      </c>
      <c r="Q82" s="398" t="s">
        <v>817</v>
      </c>
      <c r="R82" s="398" t="s">
        <v>864</v>
      </c>
      <c r="S82" s="244" t="s">
        <v>1225</v>
      </c>
      <c r="T82" s="402"/>
      <c r="U82" s="398"/>
      <c r="V82" s="403" t="s">
        <v>864</v>
      </c>
      <c r="W82" s="403" t="s">
        <v>864</v>
      </c>
      <c r="X82" s="232"/>
      <c r="Y82" s="404"/>
      <c r="Z82" s="398"/>
      <c r="AA82" s="246" t="s">
        <v>1226</v>
      </c>
      <c r="AB82" s="398"/>
      <c r="AC82" s="402"/>
      <c r="AD82" s="402">
        <v>1</v>
      </c>
    </row>
    <row r="83" spans="1:32" s="224" customFormat="1" ht="13.5" customHeight="1">
      <c r="A83" s="225">
        <v>75</v>
      </c>
      <c r="B83" s="240"/>
      <c r="C83" s="406"/>
      <c r="D83" s="406" t="s">
        <v>1239</v>
      </c>
      <c r="E83" s="406"/>
      <c r="F83" s="406"/>
      <c r="G83" s="406"/>
      <c r="H83" s="398" t="s">
        <v>1240</v>
      </c>
      <c r="I83" s="400" t="s">
        <v>1241</v>
      </c>
      <c r="J83" s="398" t="s">
        <v>1242</v>
      </c>
      <c r="K83" s="400" t="s">
        <v>1243</v>
      </c>
      <c r="L83" s="398"/>
      <c r="M83" s="398"/>
      <c r="N83" s="398"/>
      <c r="O83" s="398"/>
      <c r="P83" s="401"/>
      <c r="Q83" s="398" t="s">
        <v>817</v>
      </c>
      <c r="R83" s="398"/>
      <c r="S83" s="398" t="s">
        <v>863</v>
      </c>
      <c r="T83" s="402" t="s">
        <v>864</v>
      </c>
      <c r="U83" s="398" t="s">
        <v>1183</v>
      </c>
      <c r="V83" s="403" t="s">
        <v>864</v>
      </c>
      <c r="W83" s="403" t="s">
        <v>864</v>
      </c>
      <c r="X83" s="232"/>
      <c r="Y83" s="404"/>
      <c r="Z83" s="398"/>
      <c r="AA83" s="246" t="s">
        <v>1244</v>
      </c>
      <c r="AB83" s="398"/>
      <c r="AC83" s="402"/>
      <c r="AD83" s="402">
        <v>1</v>
      </c>
      <c r="AF83" s="247"/>
    </row>
    <row r="84" spans="1:32" s="224" customFormat="1" ht="13.5" customHeight="1">
      <c r="A84" s="225">
        <v>76</v>
      </c>
      <c r="B84" s="240"/>
      <c r="C84" s="406"/>
      <c r="D84" s="242" t="s">
        <v>1245</v>
      </c>
      <c r="E84" s="242"/>
      <c r="F84" s="242"/>
      <c r="G84" s="242"/>
      <c r="H84" s="398" t="s">
        <v>1246</v>
      </c>
      <c r="I84" s="400" t="s">
        <v>1247</v>
      </c>
      <c r="J84" s="398"/>
      <c r="K84" s="263" t="s">
        <v>1248</v>
      </c>
      <c r="L84" s="398"/>
      <c r="M84" s="398"/>
      <c r="N84" s="398"/>
      <c r="O84" s="398"/>
      <c r="P84" s="401"/>
      <c r="Q84" s="398" t="s">
        <v>817</v>
      </c>
      <c r="R84" s="398"/>
      <c r="S84" s="422" t="s">
        <v>863</v>
      </c>
      <c r="T84" s="379" t="s">
        <v>864</v>
      </c>
      <c r="U84" s="256" t="s">
        <v>97</v>
      </c>
      <c r="V84" s="382" t="s">
        <v>864</v>
      </c>
      <c r="W84" s="403" t="s">
        <v>864</v>
      </c>
      <c r="X84" s="232"/>
      <c r="Y84" s="404"/>
      <c r="Z84" s="398"/>
      <c r="AA84" s="405"/>
      <c r="AB84" s="398"/>
      <c r="AC84" s="402"/>
      <c r="AD84" s="402"/>
      <c r="AF84" s="247"/>
    </row>
    <row r="85" spans="1:32" s="224" customFormat="1" ht="13.5" customHeight="1">
      <c r="A85" s="225">
        <v>77</v>
      </c>
      <c r="B85" s="240"/>
      <c r="C85" s="406"/>
      <c r="D85" s="242" t="s">
        <v>1249</v>
      </c>
      <c r="E85" s="242"/>
      <c r="F85" s="242"/>
      <c r="G85" s="242"/>
      <c r="H85" s="398" t="s">
        <v>1250</v>
      </c>
      <c r="I85" s="400" t="s">
        <v>1251</v>
      </c>
      <c r="J85" s="398"/>
      <c r="K85" s="263" t="s">
        <v>910</v>
      </c>
      <c r="L85" s="398"/>
      <c r="M85" s="398"/>
      <c r="N85" s="398"/>
      <c r="O85" s="398"/>
      <c r="P85" s="401"/>
      <c r="Q85" s="398" t="s">
        <v>817</v>
      </c>
      <c r="R85" s="398"/>
      <c r="S85" s="398" t="s">
        <v>863</v>
      </c>
      <c r="T85" s="379" t="s">
        <v>864</v>
      </c>
      <c r="U85" s="256" t="s">
        <v>97</v>
      </c>
      <c r="V85" s="382" t="s">
        <v>864</v>
      </c>
      <c r="W85" s="403" t="s">
        <v>864</v>
      </c>
      <c r="X85" s="232"/>
      <c r="Y85" s="404"/>
      <c r="Z85" s="398"/>
      <c r="AA85" s="405"/>
      <c r="AB85" s="398"/>
      <c r="AC85" s="402"/>
      <c r="AD85" s="402"/>
      <c r="AF85" s="247"/>
    </row>
    <row r="86" spans="1:32" s="224" customFormat="1" ht="13.5" customHeight="1">
      <c r="A86" s="225">
        <v>78</v>
      </c>
      <c r="B86" s="240"/>
      <c r="C86" s="406"/>
      <c r="D86" s="406" t="s">
        <v>1252</v>
      </c>
      <c r="E86" s="406"/>
      <c r="F86" s="406"/>
      <c r="G86" s="406"/>
      <c r="H86" s="398" t="s">
        <v>1253</v>
      </c>
      <c r="I86" s="400" t="s">
        <v>1254</v>
      </c>
      <c r="J86" s="398" t="s">
        <v>939</v>
      </c>
      <c r="K86" s="400" t="s">
        <v>939</v>
      </c>
      <c r="L86" s="398" t="s">
        <v>1255</v>
      </c>
      <c r="M86" s="398" t="s">
        <v>1256</v>
      </c>
      <c r="N86" s="398"/>
      <c r="O86" s="398"/>
      <c r="P86" s="401">
        <v>1</v>
      </c>
      <c r="Q86" s="398" t="s">
        <v>817</v>
      </c>
      <c r="R86" s="398"/>
      <c r="S86" s="398" t="s">
        <v>863</v>
      </c>
      <c r="T86" s="402"/>
      <c r="U86" s="256"/>
      <c r="V86" s="403" t="s">
        <v>864</v>
      </c>
      <c r="W86" s="403" t="s">
        <v>864</v>
      </c>
      <c r="X86" s="232"/>
      <c r="Y86" s="404"/>
      <c r="Z86" s="398"/>
      <c r="AA86" s="246" t="s">
        <v>1257</v>
      </c>
      <c r="AB86" s="398"/>
      <c r="AC86" s="402"/>
      <c r="AD86" s="402">
        <v>1</v>
      </c>
    </row>
    <row r="87" spans="1:32" s="224" customFormat="1" ht="13.5" customHeight="1">
      <c r="A87" s="225">
        <v>79</v>
      </c>
      <c r="B87" s="240"/>
      <c r="C87" s="406"/>
      <c r="D87" s="242" t="s">
        <v>1258</v>
      </c>
      <c r="E87" s="406"/>
      <c r="F87" s="242"/>
      <c r="G87" s="242"/>
      <c r="H87" s="398"/>
      <c r="I87" s="400"/>
      <c r="J87" s="398" t="s">
        <v>1259</v>
      </c>
      <c r="K87" s="400" t="s">
        <v>1260</v>
      </c>
      <c r="L87" s="398"/>
      <c r="M87" s="398"/>
      <c r="N87" s="398"/>
      <c r="O87" s="398"/>
      <c r="P87" s="401"/>
      <c r="Q87" s="398" t="s">
        <v>817</v>
      </c>
      <c r="R87" s="398" t="s">
        <v>864</v>
      </c>
      <c r="S87" s="398" t="s">
        <v>1260</v>
      </c>
      <c r="T87" s="402"/>
      <c r="U87" s="398"/>
      <c r="V87" s="403" t="s">
        <v>864</v>
      </c>
      <c r="W87" s="403" t="s">
        <v>864</v>
      </c>
      <c r="X87" s="232"/>
      <c r="Y87" s="404"/>
      <c r="Z87" s="398"/>
      <c r="AA87" s="405"/>
      <c r="AB87" s="398"/>
      <c r="AC87" s="402">
        <v>1</v>
      </c>
      <c r="AD87" s="402">
        <v>1</v>
      </c>
    </row>
    <row r="88" spans="1:32" s="224" customFormat="1" ht="13.5" customHeight="1">
      <c r="A88" s="225">
        <v>80</v>
      </c>
      <c r="B88" s="240"/>
      <c r="C88" s="406"/>
      <c r="D88" s="406"/>
      <c r="E88" s="406" t="s">
        <v>1261</v>
      </c>
      <c r="F88" s="406"/>
      <c r="G88" s="406"/>
      <c r="H88" s="398" t="s">
        <v>1262</v>
      </c>
      <c r="I88" s="400" t="s">
        <v>1263</v>
      </c>
      <c r="J88" s="398"/>
      <c r="K88" s="400" t="s">
        <v>1049</v>
      </c>
      <c r="L88" s="398" t="s">
        <v>1264</v>
      </c>
      <c r="M88" s="398" t="s">
        <v>1265</v>
      </c>
      <c r="N88" s="398"/>
      <c r="O88" s="398"/>
      <c r="P88" s="401"/>
      <c r="Q88" s="398" t="s">
        <v>820</v>
      </c>
      <c r="R88" s="398"/>
      <c r="S88" s="398" t="s">
        <v>863</v>
      </c>
      <c r="T88" s="402"/>
      <c r="U88" s="398" t="s">
        <v>1266</v>
      </c>
      <c r="V88" s="403" t="s">
        <v>864</v>
      </c>
      <c r="W88" s="403" t="s">
        <v>864</v>
      </c>
      <c r="X88" s="232"/>
      <c r="Y88" s="404"/>
      <c r="Z88" s="398"/>
      <c r="AA88" s="405"/>
      <c r="AB88" s="398"/>
      <c r="AC88" s="402">
        <v>1</v>
      </c>
      <c r="AD88" s="402">
        <v>1</v>
      </c>
    </row>
    <row r="89" spans="1:32" s="224" customFormat="1" ht="13.5" customHeight="1">
      <c r="A89" s="225">
        <v>81</v>
      </c>
      <c r="B89" s="240"/>
      <c r="C89" s="406"/>
      <c r="D89" s="242"/>
      <c r="E89" s="406" t="s">
        <v>1067</v>
      </c>
      <c r="F89" s="221"/>
      <c r="G89" s="221"/>
      <c r="H89" s="398" t="s">
        <v>1267</v>
      </c>
      <c r="I89" s="398" t="s">
        <v>1097</v>
      </c>
      <c r="J89" s="398"/>
      <c r="K89" s="400" t="s">
        <v>1268</v>
      </c>
      <c r="L89" s="398"/>
      <c r="M89" s="398"/>
      <c r="N89" s="398"/>
      <c r="O89" s="398"/>
      <c r="P89" s="401"/>
      <c r="Q89" s="398" t="s">
        <v>817</v>
      </c>
      <c r="R89" s="398"/>
      <c r="S89" s="398" t="s">
        <v>863</v>
      </c>
      <c r="T89" s="402"/>
      <c r="U89" s="398"/>
      <c r="V89" s="403" t="s">
        <v>864</v>
      </c>
      <c r="W89" s="403" t="s">
        <v>864</v>
      </c>
      <c r="X89" s="232"/>
      <c r="Y89" s="404"/>
      <c r="Z89" s="398"/>
      <c r="AA89" s="405"/>
      <c r="AB89" s="398"/>
      <c r="AC89" s="402">
        <v>1</v>
      </c>
      <c r="AD89" s="402">
        <v>1</v>
      </c>
    </row>
    <row r="90" spans="1:32" s="245" customFormat="1" ht="14.25" customHeight="1">
      <c r="A90" s="225">
        <v>82</v>
      </c>
      <c r="B90" s="240"/>
      <c r="C90" s="221"/>
      <c r="D90" s="221"/>
      <c r="E90" s="406" t="s">
        <v>1269</v>
      </c>
      <c r="F90" s="221"/>
      <c r="G90" s="221"/>
      <c r="H90" s="398" t="s">
        <v>1270</v>
      </c>
      <c r="I90" s="400" t="s">
        <v>1271</v>
      </c>
      <c r="J90" s="398"/>
      <c r="K90" s="400" t="s">
        <v>1272</v>
      </c>
      <c r="L90" s="398"/>
      <c r="M90" s="398"/>
      <c r="N90" s="398"/>
      <c r="O90" s="398"/>
      <c r="P90" s="401"/>
      <c r="Q90" s="398" t="s">
        <v>817</v>
      </c>
      <c r="R90" s="398"/>
      <c r="S90" s="398" t="s">
        <v>863</v>
      </c>
      <c r="T90" s="402"/>
      <c r="U90" s="398"/>
      <c r="V90" s="403" t="s">
        <v>864</v>
      </c>
      <c r="W90" s="403" t="s">
        <v>864</v>
      </c>
      <c r="X90" s="232"/>
      <c r="Y90" s="404"/>
      <c r="Z90" s="398"/>
      <c r="AA90" s="405"/>
      <c r="AB90" s="398"/>
      <c r="AC90" s="402">
        <v>1</v>
      </c>
      <c r="AD90" s="402">
        <v>1</v>
      </c>
    </row>
    <row r="91" spans="1:32" s="224" customFormat="1" ht="13.5" customHeight="1">
      <c r="A91" s="225">
        <v>83</v>
      </c>
      <c r="B91" s="240"/>
      <c r="C91" s="242" t="s">
        <v>1273</v>
      </c>
      <c r="D91" s="217"/>
      <c r="E91" s="217"/>
      <c r="F91" s="217"/>
      <c r="G91" s="217"/>
      <c r="H91" s="398" t="s">
        <v>1274</v>
      </c>
      <c r="I91" s="400"/>
      <c r="J91" s="398" t="s">
        <v>908</v>
      </c>
      <c r="K91" s="400" t="s">
        <v>1275</v>
      </c>
      <c r="L91" s="398"/>
      <c r="M91" s="398"/>
      <c r="N91" s="398"/>
      <c r="O91" s="398"/>
      <c r="P91" s="401"/>
      <c r="Q91" s="398" t="s">
        <v>820</v>
      </c>
      <c r="R91" s="398" t="s">
        <v>864</v>
      </c>
      <c r="S91" s="244" t="s">
        <v>1276</v>
      </c>
      <c r="T91" s="402"/>
      <c r="U91" s="398"/>
      <c r="V91" s="403" t="s">
        <v>864</v>
      </c>
      <c r="W91" s="403" t="s">
        <v>864</v>
      </c>
      <c r="X91" s="232"/>
      <c r="Y91" s="404"/>
      <c r="Z91" s="398"/>
      <c r="AA91" s="405"/>
      <c r="AB91" s="398"/>
      <c r="AC91" s="402">
        <v>1</v>
      </c>
      <c r="AD91" s="402"/>
    </row>
    <row r="92" spans="1:32" s="224" customFormat="1" ht="13.5" customHeight="1">
      <c r="A92" s="225">
        <v>84</v>
      </c>
      <c r="B92" s="240"/>
      <c r="C92" s="242"/>
      <c r="D92" s="242" t="s">
        <v>1277</v>
      </c>
      <c r="E92" s="242"/>
      <c r="F92" s="242"/>
      <c r="G92" s="242"/>
      <c r="H92" s="398" t="s">
        <v>1278</v>
      </c>
      <c r="I92" s="400" t="s">
        <v>1279</v>
      </c>
      <c r="J92" s="398"/>
      <c r="K92" s="400" t="s">
        <v>1280</v>
      </c>
      <c r="L92" s="398"/>
      <c r="M92" s="398"/>
      <c r="N92" s="398"/>
      <c r="O92" s="398"/>
      <c r="P92" s="401"/>
      <c r="Q92" s="398" t="s">
        <v>820</v>
      </c>
      <c r="R92" s="398"/>
      <c r="S92" s="398" t="s">
        <v>863</v>
      </c>
      <c r="T92" s="402"/>
      <c r="U92" s="398"/>
      <c r="V92" s="403" t="s">
        <v>864</v>
      </c>
      <c r="W92" s="403" t="s">
        <v>864</v>
      </c>
      <c r="X92" s="232"/>
      <c r="Y92" s="404"/>
      <c r="Z92" s="398" t="s">
        <v>1281</v>
      </c>
      <c r="AA92" s="405"/>
      <c r="AB92" s="398"/>
      <c r="AC92" s="402">
        <v>1</v>
      </c>
      <c r="AD92" s="402"/>
    </row>
    <row r="93" spans="1:32" s="224" customFormat="1" ht="13.5" customHeight="1">
      <c r="A93" s="225">
        <v>85</v>
      </c>
      <c r="B93" s="240"/>
      <c r="C93" s="406"/>
      <c r="D93" s="242" t="s">
        <v>1282</v>
      </c>
      <c r="E93" s="242"/>
      <c r="F93" s="242"/>
      <c r="G93" s="242"/>
      <c r="H93" s="398" t="s">
        <v>1283</v>
      </c>
      <c r="I93" s="400" t="s">
        <v>1229</v>
      </c>
      <c r="J93" s="398"/>
      <c r="K93" s="400" t="s">
        <v>1066</v>
      </c>
      <c r="L93" s="398"/>
      <c r="M93" s="398"/>
      <c r="N93" s="398"/>
      <c r="O93" s="398"/>
      <c r="P93" s="401"/>
      <c r="Q93" s="398" t="s">
        <v>820</v>
      </c>
      <c r="R93" s="398"/>
      <c r="S93" s="398" t="s">
        <v>863</v>
      </c>
      <c r="T93" s="402" t="s">
        <v>864</v>
      </c>
      <c r="U93" s="398" t="s">
        <v>1230</v>
      </c>
      <c r="V93" s="403" t="s">
        <v>864</v>
      </c>
      <c r="W93" s="403" t="s">
        <v>864</v>
      </c>
      <c r="X93" s="232"/>
      <c r="Y93" s="404"/>
      <c r="Z93" s="398"/>
      <c r="AA93" s="405"/>
      <c r="AB93" s="398"/>
      <c r="AC93" s="402">
        <v>1</v>
      </c>
      <c r="AD93" s="402"/>
    </row>
    <row r="94" spans="1:32" ht="17.25" customHeight="1">
      <c r="A94" s="225">
        <v>86</v>
      </c>
      <c r="C94" s="224"/>
      <c r="D94" s="224" t="s">
        <v>1284</v>
      </c>
      <c r="E94" s="224"/>
      <c r="F94" s="224"/>
      <c r="G94" s="225"/>
      <c r="H94" s="225" t="s">
        <v>1285</v>
      </c>
      <c r="I94" s="278" t="s">
        <v>1233</v>
      </c>
      <c r="J94" s="225"/>
      <c r="K94" s="240" t="s">
        <v>1083</v>
      </c>
      <c r="L94" s="225"/>
      <c r="M94" s="225"/>
      <c r="N94" s="225"/>
      <c r="O94" s="225"/>
      <c r="P94" s="235"/>
      <c r="Q94" s="398" t="s">
        <v>820</v>
      </c>
      <c r="R94" s="225"/>
      <c r="S94" s="225" t="s">
        <v>863</v>
      </c>
      <c r="V94" s="279" t="s">
        <v>864</v>
      </c>
      <c r="W94" s="279" t="s">
        <v>864</v>
      </c>
      <c r="X94" s="232"/>
      <c r="AC94" s="175">
        <v>1</v>
      </c>
      <c r="AD94" s="279">
        <v>1</v>
      </c>
    </row>
    <row r="95" spans="1:32" s="224" customFormat="1" ht="13.5" customHeight="1">
      <c r="A95" s="225">
        <v>87</v>
      </c>
      <c r="B95" s="240"/>
      <c r="C95" s="242" t="s">
        <v>1286</v>
      </c>
      <c r="D95" s="217" t="s">
        <v>1287</v>
      </c>
      <c r="E95" s="248"/>
      <c r="F95" s="217"/>
      <c r="G95" s="217"/>
      <c r="H95" s="398" t="s">
        <v>1288</v>
      </c>
      <c r="I95" s="400"/>
      <c r="J95" s="398" t="s">
        <v>1289</v>
      </c>
      <c r="K95" s="400" t="s">
        <v>1029</v>
      </c>
      <c r="L95" s="398" t="s">
        <v>1290</v>
      </c>
      <c r="M95" s="398" t="s">
        <v>1291</v>
      </c>
      <c r="N95" s="398"/>
      <c r="O95" s="398"/>
      <c r="P95" s="401"/>
      <c r="Q95" s="398" t="s">
        <v>820</v>
      </c>
      <c r="R95" s="398" t="s">
        <v>864</v>
      </c>
      <c r="S95" s="244" t="s">
        <v>1029</v>
      </c>
      <c r="T95" s="288"/>
      <c r="U95" s="398"/>
      <c r="V95" s="403" t="s">
        <v>864</v>
      </c>
      <c r="W95" s="403" t="s">
        <v>864</v>
      </c>
      <c r="X95" s="232"/>
      <c r="Y95" s="249"/>
      <c r="Z95" s="398"/>
      <c r="AA95" s="405"/>
      <c r="AB95" s="398"/>
      <c r="AC95" s="402">
        <v>1</v>
      </c>
      <c r="AD95" s="402">
        <v>1</v>
      </c>
    </row>
    <row r="96" spans="1:32" s="224" customFormat="1" ht="13.5" customHeight="1">
      <c r="A96" s="225">
        <v>88</v>
      </c>
      <c r="B96" s="240"/>
      <c r="C96" s="242" t="s">
        <v>1292</v>
      </c>
      <c r="D96" s="217" t="s">
        <v>1293</v>
      </c>
      <c r="E96" s="217"/>
      <c r="F96" s="217"/>
      <c r="G96" s="217"/>
      <c r="H96" s="398" t="s">
        <v>1294</v>
      </c>
      <c r="I96" s="400"/>
      <c r="J96" s="398" t="s">
        <v>957</v>
      </c>
      <c r="K96" s="400" t="s">
        <v>958</v>
      </c>
      <c r="L96" s="398"/>
      <c r="M96" s="398"/>
      <c r="N96" s="398"/>
      <c r="O96" s="398"/>
      <c r="P96" s="401"/>
      <c r="Q96" s="398" t="s">
        <v>820</v>
      </c>
      <c r="R96" s="398" t="s">
        <v>864</v>
      </c>
      <c r="S96" s="244" t="s">
        <v>958</v>
      </c>
      <c r="T96" s="402"/>
      <c r="U96" s="398"/>
      <c r="V96" s="403" t="s">
        <v>864</v>
      </c>
      <c r="W96" s="403" t="s">
        <v>864</v>
      </c>
      <c r="X96" s="232"/>
      <c r="Y96" s="404"/>
      <c r="Z96" s="398"/>
      <c r="AA96" s="405"/>
      <c r="AB96" s="398"/>
      <c r="AC96" s="402">
        <v>1</v>
      </c>
      <c r="AD96" s="402">
        <v>1</v>
      </c>
    </row>
    <row r="97" spans="1:1018" s="224" customFormat="1" ht="13.5" customHeight="1">
      <c r="A97" s="225">
        <v>89</v>
      </c>
      <c r="B97" s="240"/>
      <c r="C97" s="242" t="s">
        <v>1295</v>
      </c>
      <c r="D97" s="217"/>
      <c r="E97" s="217"/>
      <c r="F97" s="217"/>
      <c r="G97" s="217"/>
      <c r="H97" s="398" t="s">
        <v>1296</v>
      </c>
      <c r="I97" s="400"/>
      <c r="J97" s="398" t="s">
        <v>1297</v>
      </c>
      <c r="K97" s="400" t="s">
        <v>1297</v>
      </c>
      <c r="L97" s="398"/>
      <c r="M97" s="398"/>
      <c r="N97" s="398"/>
      <c r="O97" s="398"/>
      <c r="P97" s="401"/>
      <c r="Q97" s="398" t="s">
        <v>820</v>
      </c>
      <c r="R97" s="398" t="s">
        <v>864</v>
      </c>
      <c r="S97" s="244" t="s">
        <v>1297</v>
      </c>
      <c r="T97" s="402"/>
      <c r="U97" s="398"/>
      <c r="V97" s="403" t="s">
        <v>864</v>
      </c>
      <c r="W97" s="403" t="s">
        <v>864</v>
      </c>
      <c r="X97" s="232"/>
      <c r="Y97" s="404"/>
      <c r="Z97" s="398"/>
      <c r="AA97" s="405"/>
      <c r="AB97" s="398"/>
      <c r="AC97" s="402">
        <v>1</v>
      </c>
      <c r="AD97" s="402">
        <v>1</v>
      </c>
    </row>
    <row r="98" spans="1:1018" s="224" customFormat="1" ht="13.5" customHeight="1">
      <c r="A98" s="225">
        <v>90</v>
      </c>
      <c r="B98" s="240"/>
      <c r="C98" s="242"/>
      <c r="D98" s="217" t="s">
        <v>1298</v>
      </c>
      <c r="E98" s="217"/>
      <c r="F98" s="242"/>
      <c r="G98" s="242"/>
      <c r="H98" s="398" t="s">
        <v>1299</v>
      </c>
      <c r="I98" s="400" t="s">
        <v>1300</v>
      </c>
      <c r="J98" s="398" t="s">
        <v>1301</v>
      </c>
      <c r="K98" s="400"/>
      <c r="L98" s="398"/>
      <c r="M98" s="398"/>
      <c r="N98" s="398"/>
      <c r="O98" s="398"/>
      <c r="P98" s="401"/>
      <c r="Q98" s="398" t="s">
        <v>820</v>
      </c>
      <c r="R98" s="398"/>
      <c r="S98" s="398" t="s">
        <v>863</v>
      </c>
      <c r="T98" s="402"/>
      <c r="U98" s="398"/>
      <c r="V98" s="403" t="s">
        <v>864</v>
      </c>
      <c r="W98" s="403" t="s">
        <v>864</v>
      </c>
      <c r="X98" s="232"/>
      <c r="Y98" s="404"/>
      <c r="Z98" s="398" t="s">
        <v>1281</v>
      </c>
      <c r="AA98" s="405"/>
      <c r="AB98" s="398"/>
      <c r="AC98" s="402"/>
      <c r="AD98" s="402">
        <v>1</v>
      </c>
    </row>
    <row r="99" spans="1:1018" s="224" customFormat="1" ht="13.5" customHeight="1">
      <c r="A99" s="225">
        <v>91</v>
      </c>
      <c r="B99" s="240"/>
      <c r="C99" s="242"/>
      <c r="D99" s="217" t="s">
        <v>1302</v>
      </c>
      <c r="E99" s="217"/>
      <c r="F99" s="242"/>
      <c r="G99" s="242"/>
      <c r="H99" s="398" t="s">
        <v>1303</v>
      </c>
      <c r="I99" s="400" t="s">
        <v>1304</v>
      </c>
      <c r="J99" s="398" t="s">
        <v>1305</v>
      </c>
      <c r="K99" s="400"/>
      <c r="L99" s="398"/>
      <c r="M99" s="398"/>
      <c r="N99" s="398"/>
      <c r="O99" s="398"/>
      <c r="P99" s="401"/>
      <c r="Q99" s="398" t="s">
        <v>820</v>
      </c>
      <c r="R99" s="398"/>
      <c r="S99" s="398" t="s">
        <v>863</v>
      </c>
      <c r="T99" s="402"/>
      <c r="U99" s="398"/>
      <c r="V99" s="403" t="s">
        <v>864</v>
      </c>
      <c r="W99" s="403" t="s">
        <v>864</v>
      </c>
      <c r="X99" s="232"/>
      <c r="Y99" s="404"/>
      <c r="Z99" s="398" t="s">
        <v>1306</v>
      </c>
      <c r="AA99" s="405"/>
      <c r="AB99" s="398"/>
      <c r="AC99" s="402"/>
      <c r="AD99" s="402">
        <v>1</v>
      </c>
    </row>
    <row r="100" spans="1:1018" s="224" customFormat="1" ht="13.5" customHeight="1">
      <c r="A100" s="225">
        <v>92</v>
      </c>
      <c r="B100" s="240"/>
      <c r="C100" s="242"/>
      <c r="D100" s="242" t="s">
        <v>1307</v>
      </c>
      <c r="E100" s="242"/>
      <c r="F100" s="242"/>
      <c r="G100" s="242"/>
      <c r="H100" s="398" t="s">
        <v>1308</v>
      </c>
      <c r="I100" s="400" t="s">
        <v>1309</v>
      </c>
      <c r="J100" s="398" t="s">
        <v>1310</v>
      </c>
      <c r="K100" s="400" t="s">
        <v>1311</v>
      </c>
      <c r="L100" s="398"/>
      <c r="M100" s="398"/>
      <c r="N100" s="398"/>
      <c r="O100" s="398"/>
      <c r="P100" s="401"/>
      <c r="Q100" s="398" t="s">
        <v>817</v>
      </c>
      <c r="R100" s="398"/>
      <c r="S100" s="244" t="s">
        <v>863</v>
      </c>
      <c r="T100" s="402" t="s">
        <v>864</v>
      </c>
      <c r="U100" s="398" t="s">
        <v>1312</v>
      </c>
      <c r="V100" s="403" t="s">
        <v>864</v>
      </c>
      <c r="W100" s="403" t="s">
        <v>864</v>
      </c>
      <c r="X100" s="232"/>
      <c r="Y100" s="404"/>
      <c r="Z100" s="398"/>
      <c r="AA100" s="405"/>
      <c r="AB100" s="398"/>
      <c r="AC100" s="402"/>
      <c r="AD100" s="402">
        <v>1</v>
      </c>
    </row>
    <row r="101" spans="1:1018" s="224" customFormat="1" ht="13.5" customHeight="1">
      <c r="A101" s="225">
        <v>93</v>
      </c>
      <c r="B101" s="240"/>
      <c r="C101" s="242"/>
      <c r="D101" s="217" t="s">
        <v>1313</v>
      </c>
      <c r="E101" s="219" t="s">
        <v>2050</v>
      </c>
      <c r="F101" s="217"/>
      <c r="G101" s="217"/>
      <c r="H101" s="398" t="s">
        <v>1314</v>
      </c>
      <c r="I101" s="409"/>
      <c r="J101" s="398" t="s">
        <v>1315</v>
      </c>
      <c r="K101" s="400" t="s">
        <v>1316</v>
      </c>
      <c r="L101" s="398"/>
      <c r="M101" s="398"/>
      <c r="N101" s="398"/>
      <c r="O101" s="398"/>
      <c r="P101" s="401"/>
      <c r="Q101" s="398" t="s">
        <v>817</v>
      </c>
      <c r="R101" s="398" t="s">
        <v>864</v>
      </c>
      <c r="S101" s="398" t="s">
        <v>1225</v>
      </c>
      <c r="T101" s="402"/>
      <c r="U101" s="398"/>
      <c r="V101" s="403" t="s">
        <v>864</v>
      </c>
      <c r="W101" s="403" t="s">
        <v>864</v>
      </c>
      <c r="X101" s="232"/>
      <c r="Y101" s="404"/>
      <c r="Z101" s="398"/>
      <c r="AA101" s="405"/>
      <c r="AB101" s="398"/>
      <c r="AC101" s="402">
        <v>1</v>
      </c>
      <c r="AD101" s="402">
        <v>1</v>
      </c>
    </row>
    <row r="102" spans="1:1018" s="224" customFormat="1" ht="13.5" customHeight="1">
      <c r="A102" s="225">
        <v>94</v>
      </c>
      <c r="B102" s="240"/>
      <c r="C102" s="242"/>
      <c r="D102" s="217" t="s">
        <v>1317</v>
      </c>
      <c r="E102" s="242"/>
      <c r="F102" s="242"/>
      <c r="G102" s="242"/>
      <c r="H102" s="398" t="s">
        <v>1318</v>
      </c>
      <c r="I102" s="400" t="s">
        <v>1319</v>
      </c>
      <c r="J102" s="398" t="s">
        <v>1320</v>
      </c>
      <c r="K102" s="400"/>
      <c r="L102" s="398" t="s">
        <v>1321</v>
      </c>
      <c r="M102" s="398" t="s">
        <v>1322</v>
      </c>
      <c r="N102" s="398"/>
      <c r="O102" s="398"/>
      <c r="P102" s="401"/>
      <c r="Q102" s="398" t="s">
        <v>817</v>
      </c>
      <c r="R102" s="398"/>
      <c r="S102" s="398" t="s">
        <v>863</v>
      </c>
      <c r="T102" s="402"/>
      <c r="U102" s="398"/>
      <c r="V102" s="403" t="s">
        <v>864</v>
      </c>
      <c r="W102" s="403" t="s">
        <v>864</v>
      </c>
      <c r="X102" s="232"/>
      <c r="Y102" s="404"/>
      <c r="Z102" s="398"/>
      <c r="AA102" s="405"/>
      <c r="AB102" s="398"/>
      <c r="AC102" s="402">
        <v>1</v>
      </c>
      <c r="AD102" s="402">
        <v>1</v>
      </c>
    </row>
    <row r="103" spans="1:1018" s="252" customFormat="1" ht="13.5" customHeight="1">
      <c r="A103" s="225">
        <v>95</v>
      </c>
      <c r="B103" s="240"/>
      <c r="C103" s="242" t="s">
        <v>1323</v>
      </c>
      <c r="D103" s="406"/>
      <c r="E103" s="251"/>
      <c r="F103" s="251"/>
      <c r="G103" s="251"/>
      <c r="H103" s="398" t="s">
        <v>1324</v>
      </c>
      <c r="I103" s="400"/>
      <c r="J103" s="398" t="s">
        <v>1325</v>
      </c>
      <c r="K103" s="400" t="s">
        <v>1326</v>
      </c>
      <c r="L103" s="398"/>
      <c r="M103" s="398"/>
      <c r="N103" s="398"/>
      <c r="O103" s="398"/>
      <c r="P103" s="401"/>
      <c r="Q103" s="398" t="s">
        <v>823</v>
      </c>
      <c r="R103" s="398" t="s">
        <v>864</v>
      </c>
      <c r="S103" s="244" t="s">
        <v>1326</v>
      </c>
      <c r="T103" s="288"/>
      <c r="U103" s="398"/>
      <c r="V103" s="403" t="s">
        <v>864</v>
      </c>
      <c r="W103" s="403" t="s">
        <v>864</v>
      </c>
      <c r="X103" s="232"/>
      <c r="Y103" s="249"/>
      <c r="Z103" s="398"/>
      <c r="AA103" s="405"/>
      <c r="AB103" s="398"/>
      <c r="AC103" s="402">
        <v>1</v>
      </c>
      <c r="AD103" s="402">
        <v>1</v>
      </c>
      <c r="AMD103" s="224"/>
    </row>
    <row r="104" spans="1:1018" s="252" customFormat="1" ht="13.5" customHeight="1">
      <c r="A104" s="225">
        <v>96</v>
      </c>
      <c r="B104" s="240"/>
      <c r="C104" s="242"/>
      <c r="D104" s="406" t="s">
        <v>1327</v>
      </c>
      <c r="E104" s="406"/>
      <c r="F104" s="242"/>
      <c r="G104" s="242"/>
      <c r="H104" s="398" t="s">
        <v>1328</v>
      </c>
      <c r="I104" s="400" t="s">
        <v>1329</v>
      </c>
      <c r="J104" s="398" t="s">
        <v>1330</v>
      </c>
      <c r="K104" s="400" t="s">
        <v>1331</v>
      </c>
      <c r="L104" s="398"/>
      <c r="M104" s="398"/>
      <c r="N104" s="398"/>
      <c r="O104" s="398"/>
      <c r="P104" s="401"/>
      <c r="Q104" s="398" t="s">
        <v>817</v>
      </c>
      <c r="R104" s="398"/>
      <c r="S104" s="398" t="s">
        <v>863</v>
      </c>
      <c r="T104" s="402" t="s">
        <v>864</v>
      </c>
      <c r="U104" s="398"/>
      <c r="V104" s="403" t="s">
        <v>864</v>
      </c>
      <c r="W104" s="403" t="s">
        <v>864</v>
      </c>
      <c r="X104" s="232"/>
      <c r="Y104" s="404"/>
      <c r="Z104" s="398" t="s">
        <v>994</v>
      </c>
      <c r="AA104" s="405"/>
      <c r="AB104" s="398"/>
      <c r="AC104" s="402">
        <v>1</v>
      </c>
      <c r="AD104" s="402">
        <v>1</v>
      </c>
      <c r="AMD104" s="224"/>
    </row>
    <row r="105" spans="1:1018" s="252" customFormat="1" ht="13.5" customHeight="1">
      <c r="A105" s="225">
        <v>97</v>
      </c>
      <c r="B105" s="240"/>
      <c r="C105" s="242"/>
      <c r="D105" s="406" t="s">
        <v>1332</v>
      </c>
      <c r="E105" s="406"/>
      <c r="F105" s="242"/>
      <c r="G105" s="242"/>
      <c r="H105" s="398" t="s">
        <v>1333</v>
      </c>
      <c r="I105" s="400" t="s">
        <v>1334</v>
      </c>
      <c r="J105" s="398" t="s">
        <v>1335</v>
      </c>
      <c r="K105" s="400"/>
      <c r="L105" s="398"/>
      <c r="M105" s="398"/>
      <c r="N105" s="398"/>
      <c r="O105" s="398"/>
      <c r="P105" s="401"/>
      <c r="Q105" s="398" t="s">
        <v>817</v>
      </c>
      <c r="R105" s="398"/>
      <c r="S105" s="398" t="s">
        <v>863</v>
      </c>
      <c r="T105" s="402"/>
      <c r="U105" s="398"/>
      <c r="V105" s="403" t="s">
        <v>864</v>
      </c>
      <c r="W105" s="403" t="s">
        <v>864</v>
      </c>
      <c r="X105" s="232"/>
      <c r="Y105" s="404"/>
      <c r="Z105" s="398"/>
      <c r="AA105" s="405"/>
      <c r="AB105" s="398"/>
      <c r="AC105" s="402">
        <v>1</v>
      </c>
      <c r="AD105" s="402">
        <v>1</v>
      </c>
      <c r="AMD105" s="224"/>
    </row>
    <row r="106" spans="1:1018" s="252" customFormat="1" ht="13.5" customHeight="1">
      <c r="A106" s="225">
        <v>98</v>
      </c>
      <c r="B106" s="240"/>
      <c r="C106" s="242"/>
      <c r="D106" s="406" t="s">
        <v>1336</v>
      </c>
      <c r="E106" s="406"/>
      <c r="F106" s="242"/>
      <c r="G106" s="242"/>
      <c r="H106" s="398" t="s">
        <v>1337</v>
      </c>
      <c r="I106" s="400" t="s">
        <v>1338</v>
      </c>
      <c r="J106" s="398" t="s">
        <v>1339</v>
      </c>
      <c r="K106" s="400"/>
      <c r="L106" s="398"/>
      <c r="M106" s="398"/>
      <c r="N106" s="398"/>
      <c r="O106" s="398"/>
      <c r="P106" s="401"/>
      <c r="Q106" s="398" t="s">
        <v>817</v>
      </c>
      <c r="R106" s="398"/>
      <c r="S106" s="398" t="s">
        <v>1340</v>
      </c>
      <c r="T106" s="402"/>
      <c r="U106" s="398"/>
      <c r="V106" s="403" t="s">
        <v>864</v>
      </c>
      <c r="W106" s="403" t="s">
        <v>864</v>
      </c>
      <c r="X106" s="232"/>
      <c r="Y106" s="404"/>
      <c r="Z106" s="398"/>
      <c r="AA106" s="405"/>
      <c r="AB106" s="398"/>
      <c r="AC106" s="402">
        <v>1</v>
      </c>
      <c r="AD106" s="402">
        <v>1</v>
      </c>
      <c r="AMD106" s="224"/>
    </row>
    <row r="107" spans="1:1018" s="252" customFormat="1" ht="13.5" customHeight="1">
      <c r="A107" s="225">
        <v>99</v>
      </c>
      <c r="B107" s="240"/>
      <c r="C107" s="242"/>
      <c r="D107" s="406" t="s">
        <v>875</v>
      </c>
      <c r="E107" s="406"/>
      <c r="F107" s="242"/>
      <c r="G107" s="242"/>
      <c r="H107" s="398" t="s">
        <v>1341</v>
      </c>
      <c r="I107" s="281" t="s">
        <v>1342</v>
      </c>
      <c r="J107" s="398" t="s">
        <v>875</v>
      </c>
      <c r="K107" s="400"/>
      <c r="L107" s="398"/>
      <c r="M107" s="398"/>
      <c r="N107" s="398"/>
      <c r="O107" s="398"/>
      <c r="P107" s="401"/>
      <c r="Q107" s="398" t="s">
        <v>820</v>
      </c>
      <c r="R107" s="398"/>
      <c r="S107" s="398" t="s">
        <v>863</v>
      </c>
      <c r="T107" s="402"/>
      <c r="U107" s="398"/>
      <c r="V107" s="403" t="s">
        <v>864</v>
      </c>
      <c r="W107" s="403" t="s">
        <v>864</v>
      </c>
      <c r="X107" s="232"/>
      <c r="Y107" s="404"/>
      <c r="Z107" s="398"/>
      <c r="AA107" s="405"/>
      <c r="AB107" s="398"/>
      <c r="AC107" s="402">
        <v>1</v>
      </c>
      <c r="AD107" s="402">
        <v>1</v>
      </c>
      <c r="AMD107" s="224"/>
    </row>
    <row r="108" spans="1:1018" s="252" customFormat="1" ht="13.5" customHeight="1">
      <c r="A108" s="225">
        <v>100</v>
      </c>
      <c r="B108" s="240"/>
      <c r="C108" s="242"/>
      <c r="D108" s="406" t="s">
        <v>1343</v>
      </c>
      <c r="E108" s="406"/>
      <c r="F108" s="242"/>
      <c r="G108" s="242"/>
      <c r="H108" s="398" t="s">
        <v>1344</v>
      </c>
      <c r="I108" s="400"/>
      <c r="J108" s="398" t="s">
        <v>1345</v>
      </c>
      <c r="K108" s="400"/>
      <c r="L108" s="398"/>
      <c r="M108" s="398"/>
      <c r="N108" s="398"/>
      <c r="O108" s="398"/>
      <c r="P108" s="401"/>
      <c r="Q108" s="398" t="s">
        <v>817</v>
      </c>
      <c r="R108" s="398"/>
      <c r="S108" s="398" t="s">
        <v>863</v>
      </c>
      <c r="T108" s="402"/>
      <c r="U108" s="398"/>
      <c r="V108" s="403" t="s">
        <v>864</v>
      </c>
      <c r="W108" s="403" t="s">
        <v>864</v>
      </c>
      <c r="X108" s="232"/>
      <c r="Y108" s="404"/>
      <c r="Z108" s="398"/>
      <c r="AA108" s="405"/>
      <c r="AB108" s="398"/>
      <c r="AC108" s="402">
        <v>1</v>
      </c>
      <c r="AD108" s="402">
        <v>1</v>
      </c>
      <c r="AMD108" s="224"/>
    </row>
    <row r="109" spans="1:1018" s="252" customFormat="1" ht="13" customHeight="1">
      <c r="A109" s="225">
        <v>101</v>
      </c>
      <c r="B109" s="240"/>
      <c r="C109" s="242"/>
      <c r="D109" s="406" t="s">
        <v>1346</v>
      </c>
      <c r="E109" s="406"/>
      <c r="F109" s="242"/>
      <c r="G109" s="242"/>
      <c r="H109" s="398" t="s">
        <v>1347</v>
      </c>
      <c r="I109" s="400"/>
      <c r="J109" s="398" t="s">
        <v>1348</v>
      </c>
      <c r="K109" s="400"/>
      <c r="L109" s="398"/>
      <c r="M109" s="398"/>
      <c r="N109" s="398"/>
      <c r="O109" s="398"/>
      <c r="P109" s="401"/>
      <c r="Q109" s="398" t="s">
        <v>817</v>
      </c>
      <c r="R109" s="398"/>
      <c r="S109" s="398" t="s">
        <v>863</v>
      </c>
      <c r="T109" s="402"/>
      <c r="U109" s="398"/>
      <c r="V109" s="403" t="s">
        <v>864</v>
      </c>
      <c r="W109" s="403" t="s">
        <v>864</v>
      </c>
      <c r="X109" s="232"/>
      <c r="Y109" s="404"/>
      <c r="Z109" s="398"/>
      <c r="AA109" s="405"/>
      <c r="AB109" s="398"/>
      <c r="AC109" s="402">
        <v>1</v>
      </c>
      <c r="AD109" s="402">
        <v>1</v>
      </c>
      <c r="AMD109" s="224"/>
    </row>
    <row r="110" spans="1:1018" s="396" customFormat="1" ht="13.5" customHeight="1">
      <c r="A110" s="225">
        <v>102</v>
      </c>
      <c r="B110" s="384" t="s">
        <v>1349</v>
      </c>
      <c r="C110" s="385"/>
      <c r="D110" s="386"/>
      <c r="E110" s="386"/>
      <c r="F110" s="386"/>
      <c r="G110" s="386"/>
      <c r="H110" s="387" t="s">
        <v>1350</v>
      </c>
      <c r="I110" s="388" t="s">
        <v>1351</v>
      </c>
      <c r="J110" s="387"/>
      <c r="K110" s="389" t="s">
        <v>1352</v>
      </c>
      <c r="L110" s="387"/>
      <c r="M110" s="387"/>
      <c r="N110" s="387"/>
      <c r="O110" s="387"/>
      <c r="P110" s="390"/>
      <c r="Q110" s="387" t="s">
        <v>820</v>
      </c>
      <c r="R110" s="387"/>
      <c r="S110" s="387" t="s">
        <v>863</v>
      </c>
      <c r="T110" s="391"/>
      <c r="U110" s="392" t="s">
        <v>1353</v>
      </c>
      <c r="V110" s="393"/>
      <c r="W110" s="393"/>
      <c r="X110" s="394"/>
      <c r="Y110" s="399" t="s">
        <v>1354</v>
      </c>
      <c r="Z110" s="387"/>
      <c r="AA110" s="395" t="s">
        <v>1355</v>
      </c>
      <c r="AB110" s="387"/>
      <c r="AC110" s="391"/>
      <c r="AD110" s="391"/>
    </row>
    <row r="111" spans="1:1018" s="224" customFormat="1" ht="13.5" customHeight="1">
      <c r="A111" s="225">
        <v>103</v>
      </c>
      <c r="B111" s="240" t="s">
        <v>1356</v>
      </c>
      <c r="C111" s="216"/>
      <c r="D111" s="242"/>
      <c r="E111" s="242"/>
      <c r="F111" s="242"/>
      <c r="G111" s="242"/>
      <c r="H111" s="398" t="s">
        <v>1357</v>
      </c>
      <c r="I111" t="s">
        <v>1358</v>
      </c>
      <c r="J111" s="398"/>
      <c r="K111" s="263" t="s">
        <v>1359</v>
      </c>
      <c r="L111" s="398"/>
      <c r="M111" s="398"/>
      <c r="N111" s="398"/>
      <c r="O111" s="398"/>
      <c r="P111" s="401"/>
      <c r="Q111" s="398" t="s">
        <v>820</v>
      </c>
      <c r="R111" s="398"/>
      <c r="S111" s="398" t="s">
        <v>863</v>
      </c>
      <c r="T111" s="402"/>
      <c r="U111" s="410"/>
      <c r="V111" s="403"/>
      <c r="W111" s="403" t="s">
        <v>864</v>
      </c>
      <c r="X111" s="232"/>
      <c r="Y111" s="404" t="s">
        <v>1360</v>
      </c>
      <c r="Z111" s="398" t="s">
        <v>1306</v>
      </c>
      <c r="AA111" s="405"/>
      <c r="AB111" s="398"/>
      <c r="AC111" s="402"/>
      <c r="AD111" s="402"/>
    </row>
    <row r="112" spans="1:1018" s="224" customFormat="1" ht="13.5" customHeight="1">
      <c r="A112" s="225">
        <v>104</v>
      </c>
      <c r="B112" s="217" t="s">
        <v>1361</v>
      </c>
      <c r="C112" s="216"/>
      <c r="D112" s="216"/>
      <c r="E112" s="216"/>
      <c r="F112" s="216"/>
      <c r="G112" s="216"/>
      <c r="H112" s="398" t="s">
        <v>1362</v>
      </c>
      <c r="I112" s="409"/>
      <c r="J112" s="398"/>
      <c r="K112" s="263" t="s">
        <v>1363</v>
      </c>
      <c r="L112" s="398"/>
      <c r="M112" s="398"/>
      <c r="N112" s="398"/>
      <c r="O112" s="398"/>
      <c r="P112" s="401"/>
      <c r="Q112" s="398" t="s">
        <v>823</v>
      </c>
      <c r="R112" s="398" t="s">
        <v>864</v>
      </c>
      <c r="S112" s="380" t="s">
        <v>1363</v>
      </c>
      <c r="T112" s="402"/>
      <c r="U112" s="411"/>
      <c r="V112" s="403"/>
      <c r="W112" s="262" t="s">
        <v>864</v>
      </c>
      <c r="X112" s="232"/>
      <c r="Y112" s="404"/>
      <c r="Z112" s="398"/>
      <c r="AA112" s="405"/>
      <c r="AB112" s="398"/>
      <c r="AC112" s="402"/>
      <c r="AD112" s="402"/>
    </row>
    <row r="113" spans="1:30" s="224" customFormat="1" ht="13.5" customHeight="1">
      <c r="A113" s="225">
        <v>105</v>
      </c>
      <c r="B113" s="216"/>
      <c r="C113" s="242" t="s">
        <v>1364</v>
      </c>
      <c r="D113" s="242"/>
      <c r="E113" s="242"/>
      <c r="F113" s="242"/>
      <c r="G113" s="242"/>
      <c r="H113" s="398" t="s">
        <v>1365</v>
      </c>
      <c r="I113" s="409"/>
      <c r="J113" s="398"/>
      <c r="K113" s="263" t="s">
        <v>1366</v>
      </c>
      <c r="L113" s="398"/>
      <c r="M113" s="398"/>
      <c r="N113" s="398"/>
      <c r="O113" s="398"/>
      <c r="P113" s="401"/>
      <c r="Q113" s="398" t="s">
        <v>820</v>
      </c>
      <c r="R113" s="398"/>
      <c r="S113" s="398" t="s">
        <v>863</v>
      </c>
      <c r="T113" s="402"/>
      <c r="U113" s="411"/>
      <c r="V113" s="403"/>
      <c r="W113" s="262" t="s">
        <v>864</v>
      </c>
      <c r="X113" s="232"/>
      <c r="Y113" s="404"/>
      <c r="Z113" s="398" t="s">
        <v>1367</v>
      </c>
      <c r="AA113" s="405"/>
      <c r="AB113" s="398"/>
      <c r="AC113" s="402"/>
      <c r="AD113" s="402"/>
    </row>
    <row r="114" spans="1:30" s="224" customFormat="1" ht="13.5" customHeight="1">
      <c r="A114" s="225">
        <v>106</v>
      </c>
      <c r="B114" s="216"/>
      <c r="C114" s="242" t="s">
        <v>1269</v>
      </c>
      <c r="D114" s="242"/>
      <c r="E114" s="242"/>
      <c r="F114" s="242"/>
      <c r="G114" s="242"/>
      <c r="H114" s="398" t="s">
        <v>1368</v>
      </c>
      <c r="I114" s="409"/>
      <c r="J114" s="398"/>
      <c r="K114" s="263" t="s">
        <v>1369</v>
      </c>
      <c r="L114" s="398"/>
      <c r="M114" s="398"/>
      <c r="N114" s="398"/>
      <c r="O114" s="398"/>
      <c r="P114" s="401"/>
      <c r="Q114" s="398" t="s">
        <v>817</v>
      </c>
      <c r="R114" s="398"/>
      <c r="S114" s="398" t="s">
        <v>863</v>
      </c>
      <c r="T114" s="402"/>
      <c r="U114" s="411"/>
      <c r="V114" s="403"/>
      <c r="W114" s="262" t="s">
        <v>864</v>
      </c>
      <c r="X114" s="232"/>
      <c r="Y114" s="404"/>
      <c r="Z114" s="398" t="s">
        <v>1367</v>
      </c>
      <c r="AA114" s="405"/>
      <c r="AB114" s="398"/>
      <c r="AC114" s="402"/>
      <c r="AD114" s="402"/>
    </row>
    <row r="115" spans="1:30" s="224" customFormat="1" ht="13.5" customHeight="1">
      <c r="A115" s="225">
        <v>107</v>
      </c>
      <c r="B115" s="216"/>
      <c r="C115" s="242" t="s">
        <v>831</v>
      </c>
      <c r="D115" s="242"/>
      <c r="E115" s="242"/>
      <c r="F115" s="242"/>
      <c r="G115" s="242"/>
      <c r="H115" s="398" t="s">
        <v>1370</v>
      </c>
      <c r="I115" s="409"/>
      <c r="J115" s="398"/>
      <c r="K115" s="263" t="s">
        <v>1371</v>
      </c>
      <c r="L115" s="398"/>
      <c r="M115" s="398"/>
      <c r="N115" s="398"/>
      <c r="O115" s="398"/>
      <c r="P115" s="401"/>
      <c r="Q115" s="398" t="s">
        <v>817</v>
      </c>
      <c r="R115" s="398"/>
      <c r="S115" s="398" t="s">
        <v>863</v>
      </c>
      <c r="T115" s="402"/>
      <c r="U115" s="411"/>
      <c r="V115" s="403"/>
      <c r="W115" s="262" t="s">
        <v>864</v>
      </c>
      <c r="X115" s="232"/>
      <c r="Y115" s="404"/>
      <c r="Z115" s="398"/>
      <c r="AA115" s="405"/>
      <c r="AB115" s="398"/>
      <c r="AC115" s="402"/>
      <c r="AD115" s="402"/>
    </row>
    <row r="116" spans="1:30" s="224" customFormat="1" ht="13.5" customHeight="1">
      <c r="A116" s="225">
        <v>108</v>
      </c>
      <c r="B116" s="240"/>
      <c r="C116" s="242" t="s">
        <v>1372</v>
      </c>
      <c r="D116" s="242"/>
      <c r="E116" s="242"/>
      <c r="F116" s="242"/>
      <c r="G116" s="242"/>
      <c r="H116" s="398" t="s">
        <v>1373</v>
      </c>
      <c r="I116" s="409" t="s">
        <v>1374</v>
      </c>
      <c r="J116" s="398"/>
      <c r="K116" s="263" t="s">
        <v>1375</v>
      </c>
      <c r="L116" s="398"/>
      <c r="M116" s="398"/>
      <c r="N116" s="398"/>
      <c r="O116" s="398"/>
      <c r="P116" s="401"/>
      <c r="Q116" s="398" t="s">
        <v>820</v>
      </c>
      <c r="R116" s="398"/>
      <c r="S116" s="398" t="s">
        <v>863</v>
      </c>
      <c r="T116" s="402"/>
      <c r="U116" s="411"/>
      <c r="V116" s="403"/>
      <c r="W116" s="403" t="s">
        <v>864</v>
      </c>
      <c r="X116" s="232"/>
      <c r="Y116" s="404"/>
      <c r="Z116" s="398"/>
      <c r="AA116" s="405"/>
      <c r="AB116" s="398"/>
      <c r="AC116" s="402"/>
      <c r="AD116" s="402"/>
    </row>
    <row r="117" spans="1:30" s="224" customFormat="1" ht="14.25" customHeight="1">
      <c r="A117" s="225">
        <v>109</v>
      </c>
      <c r="B117" s="240" t="s">
        <v>1376</v>
      </c>
      <c r="C117" s="217"/>
      <c r="D117" s="242"/>
      <c r="E117" s="242"/>
      <c r="F117" s="242"/>
      <c r="G117" s="242"/>
      <c r="H117" s="398" t="s">
        <v>1377</v>
      </c>
      <c r="I117" s="409"/>
      <c r="J117" s="398"/>
      <c r="K117" s="263" t="s">
        <v>1378</v>
      </c>
      <c r="L117" s="398"/>
      <c r="M117" s="398"/>
      <c r="N117" s="398"/>
      <c r="O117" s="398"/>
      <c r="P117" s="401"/>
      <c r="Q117" s="398" t="s">
        <v>823</v>
      </c>
      <c r="R117" s="398" t="s">
        <v>864</v>
      </c>
      <c r="S117" s="380" t="s">
        <v>1378</v>
      </c>
      <c r="T117" s="402"/>
      <c r="U117" s="261"/>
      <c r="V117" s="262"/>
      <c r="W117" s="262" t="s">
        <v>864</v>
      </c>
      <c r="X117" s="232"/>
      <c r="Y117" s="404"/>
      <c r="Z117" s="398"/>
      <c r="AA117" s="246"/>
      <c r="AB117" s="398"/>
      <c r="AC117" s="402"/>
      <c r="AD117" s="402"/>
    </row>
    <row r="118" spans="1:30" s="224" customFormat="1" ht="13.5" customHeight="1">
      <c r="A118" s="225">
        <v>110</v>
      </c>
      <c r="B118" s="240"/>
      <c r="C118" s="217" t="s">
        <v>1379</v>
      </c>
      <c r="D118" s="242"/>
      <c r="E118" s="242"/>
      <c r="F118" s="242"/>
      <c r="G118" s="242"/>
      <c r="H118" s="398" t="s">
        <v>1380</v>
      </c>
      <c r="I118" s="409"/>
      <c r="J118" s="398"/>
      <c r="K118" s="263" t="s">
        <v>1381</v>
      </c>
      <c r="L118" s="398"/>
      <c r="M118" s="398"/>
      <c r="N118" s="398"/>
      <c r="O118" s="398"/>
      <c r="P118" s="401"/>
      <c r="Q118" s="398" t="s">
        <v>820</v>
      </c>
      <c r="R118" s="398"/>
      <c r="S118" s="267" t="s">
        <v>863</v>
      </c>
      <c r="T118" s="402"/>
      <c r="U118" s="411"/>
      <c r="V118" s="403"/>
      <c r="W118" s="262" t="s">
        <v>864</v>
      </c>
      <c r="X118" s="232"/>
      <c r="Y118" s="404"/>
      <c r="Z118" s="398"/>
      <c r="AA118" s="405"/>
      <c r="AB118" s="398"/>
      <c r="AC118" s="402"/>
      <c r="AD118" s="402"/>
    </row>
    <row r="119" spans="1:30" s="224" customFormat="1" ht="13.5" customHeight="1">
      <c r="A119" s="225">
        <v>111</v>
      </c>
      <c r="B119" s="240"/>
      <c r="C119" s="217" t="s">
        <v>1382</v>
      </c>
      <c r="D119" s="242"/>
      <c r="E119" s="242"/>
      <c r="F119" s="242"/>
      <c r="G119" s="242"/>
      <c r="H119" s="398"/>
      <c r="I119" s="409"/>
      <c r="J119" s="398"/>
      <c r="K119" s="263" t="s">
        <v>2074</v>
      </c>
      <c r="L119" s="398"/>
      <c r="M119" s="398"/>
      <c r="N119" s="398"/>
      <c r="O119" s="398"/>
      <c r="P119" s="401"/>
      <c r="Q119" s="398" t="s">
        <v>823</v>
      </c>
      <c r="R119" s="398" t="s">
        <v>864</v>
      </c>
      <c r="S119" s="381" t="s">
        <v>1383</v>
      </c>
      <c r="T119" s="402"/>
      <c r="U119" s="261"/>
      <c r="V119" s="262"/>
      <c r="W119" s="262" t="s">
        <v>864</v>
      </c>
      <c r="X119" s="232"/>
      <c r="Y119" s="404"/>
      <c r="Z119" s="398" t="s">
        <v>1384</v>
      </c>
      <c r="AA119" s="246"/>
      <c r="AB119" s="398"/>
      <c r="AC119" s="402"/>
      <c r="AD119" s="402"/>
    </row>
    <row r="120" spans="1:30" s="224" customFormat="1" ht="13.5" customHeight="1">
      <c r="A120" s="225">
        <v>112</v>
      </c>
      <c r="B120" s="240"/>
      <c r="C120" s="217"/>
      <c r="D120" s="242" t="s">
        <v>1385</v>
      </c>
      <c r="E120" s="242"/>
      <c r="F120" s="242"/>
      <c r="G120" s="242"/>
      <c r="H120" s="398" t="s">
        <v>1386</v>
      </c>
      <c r="I120" s="400"/>
      <c r="J120" s="398"/>
      <c r="K120" s="263" t="s">
        <v>2061</v>
      </c>
      <c r="L120" s="398"/>
      <c r="M120" s="398"/>
      <c r="N120" s="398"/>
      <c r="O120" s="398"/>
      <c r="P120" s="401"/>
      <c r="Q120" s="398" t="s">
        <v>823</v>
      </c>
      <c r="R120" s="398" t="s">
        <v>864</v>
      </c>
      <c r="S120" s="380" t="s">
        <v>1387</v>
      </c>
      <c r="T120" s="402"/>
      <c r="U120" s="411"/>
      <c r="V120" s="403"/>
      <c r="W120" s="262" t="s">
        <v>864</v>
      </c>
      <c r="X120" s="232"/>
      <c r="Y120" s="404"/>
      <c r="Z120" s="398"/>
      <c r="AA120" s="405"/>
      <c r="AB120" s="398"/>
      <c r="AC120" s="402"/>
      <c r="AD120" s="402"/>
    </row>
    <row r="121" spans="1:30" s="224" customFormat="1" ht="13.5" customHeight="1">
      <c r="A121" s="225">
        <v>113</v>
      </c>
      <c r="B121" s="240"/>
      <c r="C121" s="217"/>
      <c r="D121" s="242"/>
      <c r="E121" s="242" t="s">
        <v>1388</v>
      </c>
      <c r="F121" s="242"/>
      <c r="G121" s="242"/>
      <c r="H121" s="398" t="s">
        <v>1389</v>
      </c>
      <c r="I121" s="409" t="s">
        <v>1390</v>
      </c>
      <c r="J121" s="398"/>
      <c r="K121" s="263" t="s">
        <v>908</v>
      </c>
      <c r="L121" s="398"/>
      <c r="M121" s="398"/>
      <c r="N121" s="398"/>
      <c r="O121" s="398"/>
      <c r="P121" s="401"/>
      <c r="Q121" s="398" t="s">
        <v>817</v>
      </c>
      <c r="R121" s="398"/>
      <c r="S121" s="398" t="s">
        <v>863</v>
      </c>
      <c r="T121" s="402" t="s">
        <v>864</v>
      </c>
      <c r="U121" s="261" t="s">
        <v>1391</v>
      </c>
      <c r="V121" s="262"/>
      <c r="W121" s="262" t="s">
        <v>864</v>
      </c>
      <c r="X121" s="232"/>
      <c r="Y121" s="404"/>
      <c r="Z121" s="398" t="s">
        <v>1281</v>
      </c>
      <c r="AA121" s="246"/>
      <c r="AB121" s="398"/>
      <c r="AC121" s="402"/>
      <c r="AD121" s="402"/>
    </row>
    <row r="122" spans="1:30" s="224" customFormat="1" ht="13.5" customHeight="1">
      <c r="A122" s="225">
        <v>114</v>
      </c>
      <c r="B122" s="240"/>
      <c r="C122" s="217"/>
      <c r="D122" s="242"/>
      <c r="E122" s="242" t="s">
        <v>1176</v>
      </c>
      <c r="F122" s="242"/>
      <c r="G122" s="242"/>
      <c r="H122" s="398" t="s">
        <v>1392</v>
      </c>
      <c r="I122" s="409" t="s">
        <v>1319</v>
      </c>
      <c r="J122" s="398"/>
      <c r="K122" s="263" t="s">
        <v>2075</v>
      </c>
      <c r="L122" s="398"/>
      <c r="M122" s="398"/>
      <c r="N122" s="398"/>
      <c r="O122" s="398"/>
      <c r="P122" s="401"/>
      <c r="Q122" s="398" t="s">
        <v>817</v>
      </c>
      <c r="R122" s="398"/>
      <c r="S122" s="398" t="s">
        <v>863</v>
      </c>
      <c r="T122" s="402"/>
      <c r="U122" s="261"/>
      <c r="V122" s="262"/>
      <c r="W122" s="262" t="s">
        <v>864</v>
      </c>
      <c r="X122" s="232"/>
      <c r="Y122" s="404"/>
      <c r="Z122" s="398"/>
      <c r="AA122" s="246"/>
      <c r="AB122" s="398"/>
      <c r="AC122" s="402"/>
      <c r="AD122" s="402"/>
    </row>
    <row r="123" spans="1:30" s="224" customFormat="1" ht="13.5" customHeight="1">
      <c r="A123" s="225">
        <v>115</v>
      </c>
      <c r="B123" s="240"/>
      <c r="C123" s="217"/>
      <c r="D123" s="217" t="s">
        <v>1394</v>
      </c>
      <c r="E123" s="242"/>
      <c r="F123" s="242"/>
      <c r="G123" s="242"/>
      <c r="H123" s="398" t="s">
        <v>1395</v>
      </c>
      <c r="I123" s="409"/>
      <c r="J123" s="398"/>
      <c r="K123" s="263" t="s">
        <v>1396</v>
      </c>
      <c r="L123" s="398"/>
      <c r="M123" s="398"/>
      <c r="N123" s="398"/>
      <c r="O123" s="398"/>
      <c r="P123" s="401"/>
      <c r="Q123" s="398" t="s">
        <v>817</v>
      </c>
      <c r="R123" s="398" t="s">
        <v>864</v>
      </c>
      <c r="S123" s="381" t="s">
        <v>1396</v>
      </c>
      <c r="T123" s="402"/>
      <c r="U123" s="261"/>
      <c r="V123" s="262"/>
      <c r="W123" s="262" t="s">
        <v>864</v>
      </c>
      <c r="X123" s="232"/>
      <c r="Y123" s="404"/>
      <c r="Z123" s="398"/>
      <c r="AA123" s="246"/>
      <c r="AB123" s="398"/>
      <c r="AC123" s="402"/>
      <c r="AD123" s="402"/>
    </row>
    <row r="124" spans="1:30" s="224" customFormat="1" ht="13.5" customHeight="1">
      <c r="A124" s="225">
        <v>116</v>
      </c>
      <c r="B124" s="240"/>
      <c r="C124" s="217"/>
      <c r="D124" s="217"/>
      <c r="E124" s="242" t="s">
        <v>1397</v>
      </c>
      <c r="F124" s="242"/>
      <c r="G124" s="242"/>
      <c r="H124" s="398" t="s">
        <v>1395</v>
      </c>
      <c r="I124" s="409"/>
      <c r="J124" s="398"/>
      <c r="K124" s="263" t="s">
        <v>2076</v>
      </c>
      <c r="L124" s="398"/>
      <c r="M124" s="398"/>
      <c r="N124" s="398"/>
      <c r="O124" s="398"/>
      <c r="P124" s="401"/>
      <c r="Q124" s="398" t="s">
        <v>817</v>
      </c>
      <c r="R124" s="398"/>
      <c r="S124" s="398" t="s">
        <v>863</v>
      </c>
      <c r="T124" s="402" t="s">
        <v>864</v>
      </c>
      <c r="U124" s="261"/>
      <c r="V124" s="262"/>
      <c r="W124" s="262" t="s">
        <v>864</v>
      </c>
      <c r="X124" s="232"/>
      <c r="Y124" s="404"/>
      <c r="Z124" s="398" t="s">
        <v>1399</v>
      </c>
      <c r="AA124" s="246"/>
      <c r="AB124" s="398"/>
      <c r="AC124" s="402"/>
      <c r="AD124" s="402"/>
    </row>
    <row r="125" spans="1:30" s="224" customFormat="1" ht="13.5" customHeight="1">
      <c r="A125" s="225">
        <v>117</v>
      </c>
      <c r="B125" s="240"/>
      <c r="C125" s="217"/>
      <c r="D125" s="217"/>
      <c r="E125" s="242" t="s">
        <v>1400</v>
      </c>
      <c r="F125" s="242"/>
      <c r="G125" s="242"/>
      <c r="H125" s="398" t="s">
        <v>1401</v>
      </c>
      <c r="I125" s="409"/>
      <c r="J125" s="398"/>
      <c r="K125" s="263" t="s">
        <v>2077</v>
      </c>
      <c r="L125" s="398"/>
      <c r="M125" s="398"/>
      <c r="N125" s="398"/>
      <c r="O125" s="398"/>
      <c r="P125" s="401"/>
      <c r="Q125" s="398" t="s">
        <v>817</v>
      </c>
      <c r="R125" s="398"/>
      <c r="S125" s="398" t="s">
        <v>863</v>
      </c>
      <c r="T125" s="402" t="s">
        <v>864</v>
      </c>
      <c r="U125" s="261"/>
      <c r="V125" s="262"/>
      <c r="W125" s="262" t="s">
        <v>864</v>
      </c>
      <c r="X125" s="232"/>
      <c r="Y125" s="404"/>
      <c r="Z125" s="398"/>
      <c r="AA125" s="246"/>
      <c r="AB125" s="398"/>
      <c r="AC125" s="402"/>
      <c r="AD125" s="402"/>
    </row>
    <row r="126" spans="1:30" s="224" customFormat="1" ht="13.5" customHeight="1">
      <c r="A126" s="225">
        <v>118</v>
      </c>
      <c r="B126" s="240"/>
      <c r="C126" s="217"/>
      <c r="D126" s="217" t="s">
        <v>1403</v>
      </c>
      <c r="E126" s="242"/>
      <c r="F126" s="242"/>
      <c r="G126" s="242"/>
      <c r="H126" s="398" t="s">
        <v>1404</v>
      </c>
      <c r="I126" s="409"/>
      <c r="J126" s="398"/>
      <c r="K126" s="263" t="s">
        <v>1406</v>
      </c>
      <c r="L126" s="398"/>
      <c r="M126" s="398"/>
      <c r="N126" s="398"/>
      <c r="O126" s="398"/>
      <c r="P126" s="401"/>
      <c r="Q126" s="398" t="s">
        <v>817</v>
      </c>
      <c r="R126" s="398" t="s">
        <v>864</v>
      </c>
      <c r="S126" s="380" t="s">
        <v>1406</v>
      </c>
      <c r="T126" s="402"/>
      <c r="U126" s="261"/>
      <c r="V126" s="262"/>
      <c r="W126" s="262" t="s">
        <v>864</v>
      </c>
      <c r="X126" s="232"/>
      <c r="Y126" s="404"/>
      <c r="Z126" s="398"/>
      <c r="AA126" s="246"/>
      <c r="AB126" s="398"/>
      <c r="AC126" s="402"/>
      <c r="AD126" s="402"/>
    </row>
    <row r="127" spans="1:30" s="224" customFormat="1" ht="13.5" customHeight="1">
      <c r="A127" s="225">
        <v>119</v>
      </c>
      <c r="B127" s="240"/>
      <c r="C127" s="217"/>
      <c r="D127" s="217"/>
      <c r="E127" s="242" t="s">
        <v>1407</v>
      </c>
      <c r="F127" s="242"/>
      <c r="G127" s="242"/>
      <c r="H127" s="398" t="s">
        <v>1404</v>
      </c>
      <c r="I127" s="409" t="s">
        <v>1408</v>
      </c>
      <c r="J127" s="398"/>
      <c r="K127" s="263" t="s">
        <v>2078</v>
      </c>
      <c r="L127" s="398"/>
      <c r="M127" s="398"/>
      <c r="N127" s="398"/>
      <c r="O127" s="398"/>
      <c r="P127" s="401"/>
      <c r="Q127" s="398" t="s">
        <v>817</v>
      </c>
      <c r="R127" s="398"/>
      <c r="S127" s="398" t="s">
        <v>1054</v>
      </c>
      <c r="T127" s="402"/>
      <c r="U127" s="261"/>
      <c r="V127" s="262"/>
      <c r="W127" s="262" t="s">
        <v>864</v>
      </c>
      <c r="X127" s="232"/>
      <c r="Y127" s="404"/>
      <c r="Z127" s="398"/>
      <c r="AA127" s="246"/>
      <c r="AB127" s="398"/>
      <c r="AC127" s="402"/>
      <c r="AD127" s="402"/>
    </row>
    <row r="128" spans="1:30" s="224" customFormat="1" ht="13.5" customHeight="1">
      <c r="A128" s="225">
        <v>120</v>
      </c>
      <c r="B128" s="240"/>
      <c r="C128" s="217"/>
      <c r="D128" s="217"/>
      <c r="E128" s="242" t="s">
        <v>1410</v>
      </c>
      <c r="F128" s="242"/>
      <c r="G128" s="242"/>
      <c r="H128" s="398" t="s">
        <v>1411</v>
      </c>
      <c r="I128" s="409" t="s">
        <v>1412</v>
      </c>
      <c r="J128" s="398"/>
      <c r="K128" s="263" t="s">
        <v>2079</v>
      </c>
      <c r="L128" s="398"/>
      <c r="M128" s="398"/>
      <c r="N128" s="398"/>
      <c r="O128" s="398"/>
      <c r="P128" s="401"/>
      <c r="Q128" s="398" t="s">
        <v>817</v>
      </c>
      <c r="R128" s="398"/>
      <c r="S128" s="398" t="s">
        <v>1054</v>
      </c>
      <c r="T128" s="402" t="s">
        <v>864</v>
      </c>
      <c r="U128" s="261"/>
      <c r="V128" s="262"/>
      <c r="W128" s="262" t="s">
        <v>864</v>
      </c>
      <c r="X128" s="232"/>
      <c r="Y128" s="404"/>
      <c r="Z128" s="398"/>
      <c r="AA128" s="246"/>
      <c r="AB128" s="398"/>
      <c r="AC128" s="402"/>
      <c r="AD128" s="402"/>
    </row>
    <row r="129" spans="1:30" s="224" customFormat="1" ht="13.5" customHeight="1">
      <c r="A129" s="225">
        <v>121</v>
      </c>
      <c r="B129" s="240"/>
      <c r="C129" s="217"/>
      <c r="D129" s="217" t="s">
        <v>1414</v>
      </c>
      <c r="E129" s="242"/>
      <c r="F129" s="242"/>
      <c r="G129" s="242"/>
      <c r="H129" s="398" t="s">
        <v>1415</v>
      </c>
      <c r="I129" s="409"/>
      <c r="J129" s="398"/>
      <c r="K129" s="263" t="s">
        <v>1417</v>
      </c>
      <c r="L129" s="398"/>
      <c r="M129" s="398"/>
      <c r="N129" s="398"/>
      <c r="O129" s="398"/>
      <c r="P129" s="401"/>
      <c r="Q129" s="398" t="s">
        <v>817</v>
      </c>
      <c r="R129" s="398" t="s">
        <v>864</v>
      </c>
      <c r="S129" s="381" t="s">
        <v>1417</v>
      </c>
      <c r="T129" s="402"/>
      <c r="U129" s="261"/>
      <c r="V129" s="262"/>
      <c r="W129" s="262" t="s">
        <v>864</v>
      </c>
      <c r="X129" s="232"/>
      <c r="Y129" s="404"/>
      <c r="Z129" s="398"/>
      <c r="AA129" s="246"/>
      <c r="AB129" s="398"/>
      <c r="AC129" s="402"/>
      <c r="AD129" s="402"/>
    </row>
    <row r="130" spans="1:30" s="224" customFormat="1" ht="13.5" customHeight="1">
      <c r="A130" s="225">
        <v>122</v>
      </c>
      <c r="B130" s="240"/>
      <c r="C130" s="217"/>
      <c r="D130" s="217"/>
      <c r="E130" s="242" t="s">
        <v>1418</v>
      </c>
      <c r="F130" s="242"/>
      <c r="G130" s="242"/>
      <c r="H130" s="398" t="s">
        <v>1419</v>
      </c>
      <c r="I130" s="409" t="s">
        <v>1097</v>
      </c>
      <c r="J130" s="398"/>
      <c r="K130" s="263" t="s">
        <v>1420</v>
      </c>
      <c r="L130" s="398"/>
      <c r="M130" s="398"/>
      <c r="N130" s="398"/>
      <c r="O130" s="398"/>
      <c r="P130" s="401"/>
      <c r="Q130" s="398" t="s">
        <v>817</v>
      </c>
      <c r="R130" s="398"/>
      <c r="S130" s="398" t="s">
        <v>863</v>
      </c>
      <c r="T130" s="402"/>
      <c r="U130" s="261"/>
      <c r="V130" s="262"/>
      <c r="W130" s="262" t="s">
        <v>864</v>
      </c>
      <c r="X130" s="232"/>
      <c r="Y130" s="404"/>
      <c r="Z130" s="398"/>
      <c r="AA130" s="246"/>
      <c r="AB130" s="398"/>
      <c r="AC130" s="402"/>
      <c r="AD130" s="402"/>
    </row>
    <row r="131" spans="1:30" s="224" customFormat="1" ht="13.5" customHeight="1">
      <c r="A131" s="225">
        <v>123</v>
      </c>
      <c r="B131" s="240"/>
      <c r="C131" s="217"/>
      <c r="D131" s="217"/>
      <c r="E131" s="242" t="s">
        <v>1421</v>
      </c>
      <c r="F131" s="242"/>
      <c r="G131" s="242"/>
      <c r="H131" s="398" t="s">
        <v>1422</v>
      </c>
      <c r="I131" s="409"/>
      <c r="J131" s="398"/>
      <c r="K131" s="263" t="s">
        <v>1423</v>
      </c>
      <c r="L131" s="398"/>
      <c r="M131" s="398"/>
      <c r="N131" s="398"/>
      <c r="O131" s="398"/>
      <c r="P131" s="401"/>
      <c r="Q131" s="398" t="s">
        <v>817</v>
      </c>
      <c r="R131" s="398"/>
      <c r="S131" s="398" t="s">
        <v>863</v>
      </c>
      <c r="T131" s="402"/>
      <c r="U131" s="261"/>
      <c r="V131" s="262"/>
      <c r="W131" s="262" t="s">
        <v>864</v>
      </c>
      <c r="X131" s="232"/>
      <c r="Y131" s="404"/>
      <c r="Z131" s="398"/>
      <c r="AA131" s="246"/>
      <c r="AB131" s="398"/>
      <c r="AC131" s="402"/>
      <c r="AD131" s="402"/>
    </row>
    <row r="132" spans="1:30" s="224" customFormat="1" ht="13.5" customHeight="1">
      <c r="A132" s="225">
        <v>124</v>
      </c>
      <c r="B132" s="240"/>
      <c r="C132" s="217"/>
      <c r="D132" s="217"/>
      <c r="E132" s="242" t="s">
        <v>1424</v>
      </c>
      <c r="F132" s="242"/>
      <c r="G132" s="242"/>
      <c r="H132" s="398" t="s">
        <v>1425</v>
      </c>
      <c r="I132" s="409"/>
      <c r="J132" s="398"/>
      <c r="K132" s="263" t="s">
        <v>1426</v>
      </c>
      <c r="L132" s="398"/>
      <c r="M132" s="398"/>
      <c r="N132" s="398"/>
      <c r="O132" s="398"/>
      <c r="P132" s="401"/>
      <c r="Q132" s="398" t="s">
        <v>817</v>
      </c>
      <c r="R132" s="398"/>
      <c r="S132" s="398" t="s">
        <v>863</v>
      </c>
      <c r="T132" s="402"/>
      <c r="U132" s="261"/>
      <c r="V132" s="262"/>
      <c r="W132" s="262" t="s">
        <v>864</v>
      </c>
      <c r="X132" s="232"/>
      <c r="Y132" s="404"/>
      <c r="Z132" s="398"/>
      <c r="AA132" s="246"/>
      <c r="AB132" s="398"/>
      <c r="AC132" s="402"/>
      <c r="AD132" s="402"/>
    </row>
    <row r="133" spans="1:30" s="224" customFormat="1" ht="13.5" customHeight="1">
      <c r="A133" s="225">
        <v>125</v>
      </c>
      <c r="B133" s="240"/>
      <c r="C133" s="217"/>
      <c r="D133" s="217"/>
      <c r="E133" s="242" t="s">
        <v>1427</v>
      </c>
      <c r="F133" s="242"/>
      <c r="G133" s="242"/>
      <c r="H133" s="422" t="s">
        <v>2062</v>
      </c>
      <c r="I133" s="409"/>
      <c r="J133" s="398"/>
      <c r="K133" s="263" t="s">
        <v>1428</v>
      </c>
      <c r="L133" s="398"/>
      <c r="M133" s="398"/>
      <c r="N133" s="398"/>
      <c r="O133" s="398"/>
      <c r="P133" s="401"/>
      <c r="Q133" s="398" t="s">
        <v>817</v>
      </c>
      <c r="R133" s="398"/>
      <c r="S133" s="398" t="s">
        <v>879</v>
      </c>
      <c r="T133" s="402"/>
      <c r="U133" s="261" t="s">
        <v>932</v>
      </c>
      <c r="V133" s="262"/>
      <c r="W133" s="262" t="s">
        <v>864</v>
      </c>
      <c r="X133" s="232"/>
      <c r="Y133" s="404"/>
      <c r="Z133" s="398"/>
      <c r="AA133" s="246"/>
      <c r="AB133" s="398"/>
      <c r="AC133" s="402"/>
      <c r="AD133" s="402"/>
    </row>
    <row r="134" spans="1:30" s="224" customFormat="1" ht="13.5" customHeight="1">
      <c r="A134" s="225">
        <v>126</v>
      </c>
      <c r="B134" s="240"/>
      <c r="C134" s="217"/>
      <c r="D134" s="217"/>
      <c r="E134" s="242" t="s">
        <v>1429</v>
      </c>
      <c r="F134" s="242"/>
      <c r="G134" s="242"/>
      <c r="H134" s="422" t="s">
        <v>2063</v>
      </c>
      <c r="I134" s="409" t="s">
        <v>698</v>
      </c>
      <c r="J134" s="398"/>
      <c r="K134" s="263" t="s">
        <v>1430</v>
      </c>
      <c r="L134" s="398"/>
      <c r="M134" s="398"/>
      <c r="N134" s="398"/>
      <c r="O134" s="398"/>
      <c r="P134" s="401"/>
      <c r="Q134" s="398" t="s">
        <v>817</v>
      </c>
      <c r="R134" s="398"/>
      <c r="S134" s="398" t="s">
        <v>863</v>
      </c>
      <c r="T134" s="402" t="s">
        <v>864</v>
      </c>
      <c r="U134" s="261" t="s">
        <v>1431</v>
      </c>
      <c r="V134" s="262"/>
      <c r="W134" s="262" t="s">
        <v>864</v>
      </c>
      <c r="X134" s="232"/>
      <c r="Y134" s="404" t="s">
        <v>1354</v>
      </c>
      <c r="Z134" s="398"/>
      <c r="AA134" s="246"/>
      <c r="AB134" s="398"/>
      <c r="AC134" s="402"/>
      <c r="AD134" s="402"/>
    </row>
    <row r="135" spans="1:30" s="224" customFormat="1" ht="13.5" customHeight="1">
      <c r="A135" s="225">
        <v>127</v>
      </c>
      <c r="B135" s="240"/>
      <c r="C135" s="217"/>
      <c r="D135" s="217"/>
      <c r="E135" s="242" t="s">
        <v>1432</v>
      </c>
      <c r="F135" s="242"/>
      <c r="G135" s="242"/>
      <c r="H135" s="398" t="s">
        <v>1433</v>
      </c>
      <c r="I135" s="409"/>
      <c r="J135" s="398"/>
      <c r="K135" s="263" t="s">
        <v>1434</v>
      </c>
      <c r="L135" s="398"/>
      <c r="M135" s="398"/>
      <c r="N135" s="398"/>
      <c r="O135" s="398"/>
      <c r="P135" s="401"/>
      <c r="Q135" s="398" t="s">
        <v>817</v>
      </c>
      <c r="R135" s="398"/>
      <c r="S135" s="398" t="s">
        <v>1054</v>
      </c>
      <c r="T135" s="402"/>
      <c r="U135" s="261"/>
      <c r="V135" s="262"/>
      <c r="W135" s="262" t="s">
        <v>864</v>
      </c>
      <c r="X135" s="232"/>
      <c r="Y135" s="404"/>
      <c r="Z135" s="398" t="s">
        <v>1435</v>
      </c>
      <c r="AA135" s="246"/>
      <c r="AB135" s="398"/>
      <c r="AC135" s="402"/>
      <c r="AD135" s="402"/>
    </row>
    <row r="136" spans="1:30" s="224" customFormat="1" ht="13.5" customHeight="1">
      <c r="A136" s="225">
        <v>128</v>
      </c>
      <c r="B136" s="240"/>
      <c r="C136" s="217"/>
      <c r="D136" s="217" t="s">
        <v>1436</v>
      </c>
      <c r="E136" s="242"/>
      <c r="F136" s="242"/>
      <c r="G136" s="242"/>
      <c r="H136" s="398"/>
      <c r="I136" s="409"/>
      <c r="J136" s="398"/>
      <c r="K136" s="263" t="s">
        <v>1437</v>
      </c>
      <c r="L136" s="398"/>
      <c r="M136" s="398"/>
      <c r="N136" s="398"/>
      <c r="O136" s="398"/>
      <c r="P136" s="401"/>
      <c r="Q136" s="398" t="s">
        <v>817</v>
      </c>
      <c r="R136" s="398" t="s">
        <v>864</v>
      </c>
      <c r="S136" s="381" t="s">
        <v>1437</v>
      </c>
      <c r="T136" s="402"/>
      <c r="U136" s="261"/>
      <c r="V136" s="262"/>
      <c r="W136" s="262" t="s">
        <v>864</v>
      </c>
      <c r="X136" s="232"/>
      <c r="Y136" s="404"/>
      <c r="Z136" s="398"/>
      <c r="AA136" s="246"/>
      <c r="AB136" s="398"/>
      <c r="AC136" s="402"/>
      <c r="AD136" s="402"/>
    </row>
    <row r="137" spans="1:30" s="224" customFormat="1" ht="13.5" customHeight="1">
      <c r="A137" s="225">
        <v>129</v>
      </c>
      <c r="B137" s="240"/>
      <c r="C137" s="217"/>
      <c r="D137" s="217"/>
      <c r="E137" s="242" t="s">
        <v>1438</v>
      </c>
      <c r="F137" s="242"/>
      <c r="G137" s="242"/>
      <c r="H137" s="398" t="s">
        <v>1439</v>
      </c>
      <c r="I137" s="409" t="s">
        <v>1097</v>
      </c>
      <c r="J137" s="398"/>
      <c r="K137" s="263" t="s">
        <v>1440</v>
      </c>
      <c r="L137" s="398" t="s">
        <v>1441</v>
      </c>
      <c r="M137" s="398" t="s">
        <v>1442</v>
      </c>
      <c r="N137" s="398"/>
      <c r="O137" s="398"/>
      <c r="P137" s="401"/>
      <c r="Q137" s="398" t="s">
        <v>817</v>
      </c>
      <c r="R137" s="398"/>
      <c r="S137" s="398" t="s">
        <v>863</v>
      </c>
      <c r="T137" s="402"/>
      <c r="U137" s="261"/>
      <c r="V137" s="262"/>
      <c r="W137" s="262" t="s">
        <v>864</v>
      </c>
      <c r="X137" s="232"/>
      <c r="Y137" s="404"/>
      <c r="Z137" s="398"/>
      <c r="AA137" s="246"/>
      <c r="AB137" s="398"/>
      <c r="AC137" s="402"/>
      <c r="AD137" s="402"/>
    </row>
    <row r="138" spans="1:30" s="224" customFormat="1" ht="13.5" customHeight="1">
      <c r="A138" s="225">
        <v>130</v>
      </c>
      <c r="B138" s="240"/>
      <c r="C138" s="217"/>
      <c r="D138" s="217"/>
      <c r="E138" s="242" t="s">
        <v>1443</v>
      </c>
      <c r="F138" s="242"/>
      <c r="G138" s="242"/>
      <c r="H138" s="398" t="s">
        <v>1444</v>
      </c>
      <c r="I138" s="409" t="s">
        <v>1445</v>
      </c>
      <c r="J138" s="398"/>
      <c r="K138" s="263" t="s">
        <v>1446</v>
      </c>
      <c r="L138" s="398" t="s">
        <v>1447</v>
      </c>
      <c r="M138" s="398" t="s">
        <v>1448</v>
      </c>
      <c r="N138" s="398"/>
      <c r="O138" s="398"/>
      <c r="P138" s="401"/>
      <c r="Q138" s="398" t="s">
        <v>817</v>
      </c>
      <c r="R138" s="398"/>
      <c r="S138" s="398" t="s">
        <v>863</v>
      </c>
      <c r="T138" s="402"/>
      <c r="U138" s="261"/>
      <c r="V138" s="262"/>
      <c r="W138" s="262" t="s">
        <v>864</v>
      </c>
      <c r="X138" s="232"/>
      <c r="Y138" s="404"/>
      <c r="Z138" s="398"/>
      <c r="AA138" s="246"/>
      <c r="AB138" s="398"/>
      <c r="AC138" s="402"/>
      <c r="AD138" s="402"/>
    </row>
    <row r="139" spans="1:30" s="224" customFormat="1" ht="13.5" customHeight="1">
      <c r="A139" s="225">
        <v>131</v>
      </c>
      <c r="B139" s="240"/>
      <c r="C139" s="217"/>
      <c r="D139" s="217" t="s">
        <v>1449</v>
      </c>
      <c r="E139" s="219" t="s">
        <v>2054</v>
      </c>
      <c r="F139" s="242"/>
      <c r="G139" s="242"/>
      <c r="H139" s="398" t="s">
        <v>1450</v>
      </c>
      <c r="I139" s="409"/>
      <c r="J139" s="398"/>
      <c r="K139" s="263" t="s">
        <v>2048</v>
      </c>
      <c r="L139" s="398"/>
      <c r="M139" s="398"/>
      <c r="N139" s="398"/>
      <c r="O139" s="398"/>
      <c r="P139" s="401"/>
      <c r="Q139" s="398" t="s">
        <v>823</v>
      </c>
      <c r="R139" s="398" t="s">
        <v>864</v>
      </c>
      <c r="S139" s="244" t="s">
        <v>1225</v>
      </c>
      <c r="T139" s="402"/>
      <c r="U139" s="261" t="s">
        <v>1453</v>
      </c>
      <c r="V139" s="262"/>
      <c r="W139" s="262" t="s">
        <v>864</v>
      </c>
      <c r="X139" s="232"/>
      <c r="Y139" s="404"/>
      <c r="Z139" s="398"/>
      <c r="AA139" s="246" t="s">
        <v>1226</v>
      </c>
      <c r="AB139" s="398"/>
      <c r="AC139" s="402"/>
      <c r="AD139" s="402"/>
    </row>
    <row r="140" spans="1:30" s="224" customFormat="1" ht="13.5" customHeight="1">
      <c r="A140" s="225">
        <v>132</v>
      </c>
      <c r="B140" s="240"/>
      <c r="C140" s="217"/>
      <c r="D140" s="217" t="s">
        <v>1454</v>
      </c>
      <c r="E140" s="242"/>
      <c r="F140" s="242"/>
      <c r="G140" s="242"/>
      <c r="H140" s="398" t="s">
        <v>1455</v>
      </c>
      <c r="I140" s="409"/>
      <c r="J140" s="398"/>
      <c r="K140" s="263" t="s">
        <v>2058</v>
      </c>
      <c r="L140" s="398"/>
      <c r="M140" s="398"/>
      <c r="N140" s="398"/>
      <c r="O140" s="398"/>
      <c r="P140" s="401"/>
      <c r="Q140" s="398" t="s">
        <v>817</v>
      </c>
      <c r="R140" s="398" t="s">
        <v>864</v>
      </c>
      <c r="S140" s="380" t="s">
        <v>2060</v>
      </c>
      <c r="T140" s="402"/>
      <c r="U140" s="261"/>
      <c r="V140" s="262"/>
      <c r="W140" s="262" t="s">
        <v>864</v>
      </c>
      <c r="X140" s="232"/>
      <c r="Y140" s="404"/>
      <c r="Z140" s="398"/>
      <c r="AA140" s="246"/>
      <c r="AB140" s="398"/>
      <c r="AC140" s="402"/>
      <c r="AD140" s="402"/>
    </row>
    <row r="141" spans="1:30" s="224" customFormat="1" ht="13.5" customHeight="1">
      <c r="A141" s="225">
        <v>133</v>
      </c>
      <c r="B141" s="240"/>
      <c r="C141" s="217"/>
      <c r="D141" s="217"/>
      <c r="E141" s="242" t="s">
        <v>1859</v>
      </c>
      <c r="F141" s="219" t="s">
        <v>2052</v>
      </c>
      <c r="G141" s="242"/>
      <c r="H141" s="398"/>
      <c r="I141" s="409"/>
      <c r="J141" s="398"/>
      <c r="K141" s="263" t="s">
        <v>2059</v>
      </c>
      <c r="L141" s="398"/>
      <c r="M141" s="398"/>
      <c r="N141" s="398"/>
      <c r="O141" s="398"/>
      <c r="P141" s="401"/>
      <c r="Q141" s="398" t="s">
        <v>817</v>
      </c>
      <c r="R141" s="398" t="s">
        <v>864</v>
      </c>
      <c r="S141" s="244" t="s">
        <v>2059</v>
      </c>
      <c r="T141" s="402"/>
      <c r="U141" s="261"/>
      <c r="V141" s="262"/>
      <c r="W141" s="262" t="s">
        <v>864</v>
      </c>
      <c r="X141" s="232"/>
      <c r="Y141" s="404"/>
      <c r="Z141" s="398"/>
      <c r="AA141" s="246"/>
      <c r="AB141" s="398"/>
      <c r="AC141" s="402"/>
      <c r="AD141" s="402"/>
    </row>
    <row r="142" spans="1:30" s="224" customFormat="1" ht="13.5" customHeight="1">
      <c r="A142" s="225">
        <v>134</v>
      </c>
      <c r="B142" s="240"/>
      <c r="C142" s="217"/>
      <c r="D142" s="217"/>
      <c r="E142" s="242" t="s">
        <v>2042</v>
      </c>
      <c r="F142" s="219" t="s">
        <v>2053</v>
      </c>
      <c r="G142" s="242"/>
      <c r="H142" s="398"/>
      <c r="I142" s="409"/>
      <c r="J142" s="398"/>
      <c r="K142" s="263" t="s">
        <v>1070</v>
      </c>
      <c r="L142" s="398"/>
      <c r="M142" s="398"/>
      <c r="N142" s="398"/>
      <c r="O142" s="398"/>
      <c r="P142" s="401"/>
      <c r="Q142" s="398" t="s">
        <v>817</v>
      </c>
      <c r="R142" s="398" t="s">
        <v>864</v>
      </c>
      <c r="S142" s="244" t="s">
        <v>1070</v>
      </c>
      <c r="T142" s="402"/>
      <c r="U142" s="261"/>
      <c r="V142" s="262"/>
      <c r="W142" s="262" t="s">
        <v>864</v>
      </c>
      <c r="X142" s="232"/>
      <c r="Y142" s="404"/>
      <c r="Z142" s="398"/>
      <c r="AA142" s="246"/>
      <c r="AB142" s="398"/>
      <c r="AC142" s="402"/>
      <c r="AD142" s="402"/>
    </row>
    <row r="143" spans="1:30" s="224" customFormat="1" ht="13.5" customHeight="1">
      <c r="A143" s="225">
        <v>135</v>
      </c>
      <c r="B143" s="240"/>
      <c r="C143" s="217"/>
      <c r="D143" s="217" t="s">
        <v>1459</v>
      </c>
      <c r="E143" s="242"/>
      <c r="F143" s="242"/>
      <c r="G143" s="242"/>
      <c r="H143" s="398"/>
      <c r="I143" s="409"/>
      <c r="J143" s="398"/>
      <c r="K143" s="263" t="s">
        <v>1460</v>
      </c>
      <c r="L143" s="398"/>
      <c r="M143" s="398"/>
      <c r="N143" s="398"/>
      <c r="O143" s="398"/>
      <c r="P143" s="401"/>
      <c r="Q143" s="398" t="s">
        <v>817</v>
      </c>
      <c r="R143" s="398" t="s">
        <v>864</v>
      </c>
      <c r="S143" s="381" t="s">
        <v>1460</v>
      </c>
      <c r="T143" s="402"/>
      <c r="U143" s="261"/>
      <c r="V143" s="262"/>
      <c r="W143" s="262" t="s">
        <v>864</v>
      </c>
      <c r="X143" s="232"/>
      <c r="Y143" s="404"/>
      <c r="Z143" s="398"/>
      <c r="AA143" s="246"/>
      <c r="AB143" s="398"/>
      <c r="AC143" s="402"/>
      <c r="AD143" s="402"/>
    </row>
    <row r="144" spans="1:30" s="224" customFormat="1" ht="13.5" customHeight="1">
      <c r="A144" s="225">
        <v>136</v>
      </c>
      <c r="B144" s="240"/>
      <c r="C144" s="217"/>
      <c r="D144" s="217"/>
      <c r="E144" s="242" t="s">
        <v>1067</v>
      </c>
      <c r="F144" s="242"/>
      <c r="G144" s="242"/>
      <c r="H144" s="398" t="s">
        <v>1462</v>
      </c>
      <c r="I144" s="409"/>
      <c r="J144" s="398"/>
      <c r="K144" s="263" t="s">
        <v>2080</v>
      </c>
      <c r="L144" s="398"/>
      <c r="M144" s="398"/>
      <c r="N144" s="398"/>
      <c r="O144" s="398"/>
      <c r="P144" s="401"/>
      <c r="Q144" s="398" t="s">
        <v>817</v>
      </c>
      <c r="R144" s="398"/>
      <c r="S144" s="398" t="s">
        <v>863</v>
      </c>
      <c r="T144" s="402"/>
      <c r="U144" s="261"/>
      <c r="V144" s="262"/>
      <c r="W144" s="262" t="s">
        <v>864</v>
      </c>
      <c r="X144" s="232"/>
      <c r="Y144" s="404"/>
      <c r="Z144" s="398"/>
      <c r="AA144" s="246"/>
      <c r="AB144" s="398"/>
      <c r="AC144" s="402"/>
      <c r="AD144" s="402"/>
    </row>
    <row r="145" spans="1:30" s="224" customFormat="1" ht="13.5" customHeight="1">
      <c r="A145" s="225">
        <v>137</v>
      </c>
      <c r="B145" s="240"/>
      <c r="C145" s="217"/>
      <c r="D145" s="217"/>
      <c r="E145" s="242" t="s">
        <v>1269</v>
      </c>
      <c r="F145" s="242"/>
      <c r="G145" s="242"/>
      <c r="H145" s="398" t="s">
        <v>1464</v>
      </c>
      <c r="I145" s="409"/>
      <c r="J145" s="398"/>
      <c r="K145" s="263" t="s">
        <v>2081</v>
      </c>
      <c r="L145" s="398"/>
      <c r="M145" s="398"/>
      <c r="N145" s="398"/>
      <c r="O145" s="398"/>
      <c r="P145" s="401"/>
      <c r="Q145" s="398" t="s">
        <v>817</v>
      </c>
      <c r="R145" s="398"/>
      <c r="S145" s="398" t="s">
        <v>863</v>
      </c>
      <c r="T145" s="402"/>
      <c r="U145" s="261"/>
      <c r="V145" s="262"/>
      <c r="W145" s="262" t="s">
        <v>864</v>
      </c>
      <c r="X145" s="232"/>
      <c r="Y145" s="404"/>
      <c r="Z145" s="398"/>
      <c r="AA145" s="246"/>
      <c r="AB145" s="398"/>
      <c r="AC145" s="402"/>
      <c r="AD145" s="402"/>
    </row>
    <row r="146" spans="1:30" s="224" customFormat="1" ht="13.5" customHeight="1">
      <c r="A146" s="225">
        <v>138</v>
      </c>
      <c r="B146" s="240"/>
      <c r="C146" s="217"/>
      <c r="D146" s="217"/>
      <c r="E146" s="242" t="s">
        <v>1176</v>
      </c>
      <c r="F146" s="242"/>
      <c r="G146" s="242"/>
      <c r="H146" s="422" t="s">
        <v>2064</v>
      </c>
      <c r="I146" s="409"/>
      <c r="J146" s="398"/>
      <c r="K146" s="263" t="s">
        <v>2082</v>
      </c>
      <c r="L146" s="398"/>
      <c r="M146" s="398"/>
      <c r="N146" s="398"/>
      <c r="O146" s="398"/>
      <c r="P146" s="401"/>
      <c r="Q146" s="398" t="s">
        <v>817</v>
      </c>
      <c r="R146" s="398"/>
      <c r="S146" s="398" t="s">
        <v>863</v>
      </c>
      <c r="T146" s="402"/>
      <c r="U146" s="261"/>
      <c r="V146" s="262"/>
      <c r="W146" s="262" t="s">
        <v>864</v>
      </c>
      <c r="X146" s="232"/>
      <c r="Y146" s="404"/>
      <c r="Z146" s="398" t="s">
        <v>1468</v>
      </c>
      <c r="AA146" s="246"/>
      <c r="AB146" s="398"/>
      <c r="AC146" s="402"/>
      <c r="AD146" s="402"/>
    </row>
    <row r="147" spans="1:30" s="224" customFormat="1" ht="13.5" customHeight="1">
      <c r="A147" s="225">
        <v>139</v>
      </c>
      <c r="B147" s="240"/>
      <c r="C147" s="217"/>
      <c r="D147" s="242"/>
      <c r="E147" s="242" t="s">
        <v>2035</v>
      </c>
      <c r="F147" s="219" t="s">
        <v>2057</v>
      </c>
      <c r="G147" s="242"/>
      <c r="H147" s="413"/>
      <c r="I147" s="420"/>
      <c r="J147" s="413"/>
      <c r="K147" s="263" t="s">
        <v>2056</v>
      </c>
      <c r="L147" s="413"/>
      <c r="M147" s="413"/>
      <c r="N147" s="413"/>
      <c r="O147" s="413"/>
      <c r="P147" s="415"/>
      <c r="Q147" s="413" t="s">
        <v>817</v>
      </c>
      <c r="R147" s="413" t="s">
        <v>864</v>
      </c>
      <c r="S147" s="380" t="s">
        <v>2060</v>
      </c>
      <c r="T147" s="416"/>
      <c r="U147" s="421"/>
      <c r="V147" s="417"/>
      <c r="W147" s="417" t="s">
        <v>864</v>
      </c>
      <c r="X147" s="232"/>
      <c r="Y147" s="418"/>
      <c r="Z147" s="413"/>
      <c r="AA147" s="419"/>
      <c r="AB147" s="413"/>
      <c r="AC147" s="416"/>
      <c r="AD147" s="416"/>
    </row>
    <row r="148" spans="1:30" s="224" customFormat="1" ht="13.5" customHeight="1">
      <c r="A148" s="225">
        <v>140</v>
      </c>
      <c r="B148" s="240"/>
      <c r="C148" s="217"/>
      <c r="D148" s="217"/>
      <c r="E148" s="217" t="s">
        <v>2036</v>
      </c>
      <c r="F148" s="219" t="s">
        <v>2055</v>
      </c>
      <c r="G148" s="242"/>
      <c r="H148" s="398" t="s">
        <v>1450</v>
      </c>
      <c r="I148" s="409"/>
      <c r="J148" s="398"/>
      <c r="K148" s="263" t="s">
        <v>2049</v>
      </c>
      <c r="L148" s="398"/>
      <c r="M148" s="398"/>
      <c r="N148" s="398"/>
      <c r="O148" s="398"/>
      <c r="P148" s="401"/>
      <c r="Q148" s="398" t="s">
        <v>823</v>
      </c>
      <c r="R148" s="398" t="s">
        <v>864</v>
      </c>
      <c r="S148" s="244" t="s">
        <v>1225</v>
      </c>
      <c r="T148" s="402"/>
      <c r="U148" s="261" t="s">
        <v>1453</v>
      </c>
      <c r="V148" s="262"/>
      <c r="W148" s="262" t="s">
        <v>864</v>
      </c>
      <c r="X148" s="232"/>
      <c r="Y148" s="404"/>
      <c r="Z148" s="398"/>
      <c r="AA148" s="246" t="s">
        <v>1226</v>
      </c>
      <c r="AB148" s="398"/>
      <c r="AC148" s="402"/>
      <c r="AD148" s="402"/>
    </row>
    <row r="149" spans="1:30" s="224" customFormat="1" ht="13.5" customHeight="1">
      <c r="A149" s="225">
        <v>141</v>
      </c>
      <c r="B149" s="240"/>
      <c r="C149" s="219" t="s">
        <v>987</v>
      </c>
      <c r="D149" s="242" t="s">
        <v>977</v>
      </c>
      <c r="E149" s="242"/>
      <c r="F149" s="242"/>
      <c r="G149" s="242"/>
      <c r="H149" s="398" t="s">
        <v>1477</v>
      </c>
      <c r="I149" s="400"/>
      <c r="J149" s="398"/>
      <c r="K149" s="263" t="s">
        <v>2051</v>
      </c>
      <c r="L149" s="398"/>
      <c r="M149" s="398"/>
      <c r="N149" s="398"/>
      <c r="O149" s="398"/>
      <c r="P149" s="401">
        <v>1</v>
      </c>
      <c r="Q149" s="398" t="s">
        <v>817</v>
      </c>
      <c r="R149" s="398" t="s">
        <v>864</v>
      </c>
      <c r="S149" s="398" t="s">
        <v>964</v>
      </c>
      <c r="T149" s="402" t="s">
        <v>864</v>
      </c>
      <c r="U149" s="398"/>
      <c r="V149" s="403"/>
      <c r="W149" s="262" t="s">
        <v>864</v>
      </c>
      <c r="X149" s="232"/>
      <c r="Y149" s="404"/>
      <c r="Z149" s="398" t="s">
        <v>965</v>
      </c>
      <c r="AA149" s="405"/>
      <c r="AB149" s="398"/>
      <c r="AC149" s="402"/>
      <c r="AD149" s="402"/>
    </row>
    <row r="150" spans="1:30" s="158" customFormat="1" ht="12.75" customHeight="1">
      <c r="A150" s="225">
        <v>142</v>
      </c>
      <c r="B150" s="240"/>
      <c r="C150" s="219" t="s">
        <v>1479</v>
      </c>
      <c r="D150" s="242"/>
      <c r="E150" s="242"/>
      <c r="F150" s="242"/>
      <c r="G150" s="242"/>
      <c r="H150" s="266"/>
      <c r="I150" s="267"/>
      <c r="J150" s="266"/>
      <c r="K150" s="263" t="s">
        <v>1480</v>
      </c>
      <c r="L150" s="266"/>
      <c r="M150" s="266"/>
      <c r="N150" s="266"/>
      <c r="O150" s="266"/>
      <c r="P150" s="268"/>
      <c r="Q150" s="266" t="s">
        <v>817</v>
      </c>
      <c r="R150" s="266" t="s">
        <v>864</v>
      </c>
      <c r="S150" s="380" t="s">
        <v>1480</v>
      </c>
      <c r="T150" s="272"/>
      <c r="U150" s="266"/>
      <c r="V150" s="268"/>
      <c r="W150" s="262" t="s">
        <v>864</v>
      </c>
      <c r="X150" s="232"/>
      <c r="Y150" s="404"/>
      <c r="Z150" s="266"/>
      <c r="AA150" s="271" t="s">
        <v>1482</v>
      </c>
      <c r="AB150" s="266"/>
      <c r="AC150" s="402"/>
      <c r="AD150" s="402"/>
    </row>
    <row r="151" spans="1:30" s="224" customFormat="1" ht="13.5" customHeight="1">
      <c r="A151" s="225">
        <v>143</v>
      </c>
      <c r="B151" s="240"/>
      <c r="C151" s="219"/>
      <c r="D151" s="242" t="s">
        <v>1483</v>
      </c>
      <c r="E151" s="242"/>
      <c r="F151" s="242"/>
      <c r="G151" s="242"/>
      <c r="H151" s="398" t="s">
        <v>1484</v>
      </c>
      <c r="I151" s="400">
        <v>31</v>
      </c>
      <c r="J151" s="398"/>
      <c r="K151" s="263" t="s">
        <v>1485</v>
      </c>
      <c r="L151" s="398"/>
      <c r="M151" s="398"/>
      <c r="N151" s="398"/>
      <c r="O151" s="398"/>
      <c r="P151" s="401"/>
      <c r="Q151" s="398" t="s">
        <v>817</v>
      </c>
      <c r="R151" s="398"/>
      <c r="S151" s="398" t="s">
        <v>1340</v>
      </c>
      <c r="T151" s="402"/>
      <c r="U151" s="398"/>
      <c r="V151" s="403"/>
      <c r="W151" s="262" t="s">
        <v>864</v>
      </c>
      <c r="X151" s="232"/>
      <c r="Y151" s="404"/>
      <c r="Z151" s="398"/>
      <c r="AA151" s="405"/>
      <c r="AB151" s="398"/>
      <c r="AC151" s="402"/>
      <c r="AD151" s="402"/>
    </row>
    <row r="152" spans="1:30" s="224" customFormat="1" ht="13.5" customHeight="1">
      <c r="A152" s="225">
        <v>144</v>
      </c>
      <c r="B152" s="240"/>
      <c r="C152" s="219"/>
      <c r="D152" s="242" t="s">
        <v>1486</v>
      </c>
      <c r="E152" s="242"/>
      <c r="F152" s="242"/>
      <c r="G152" s="242"/>
      <c r="H152" s="398" t="s">
        <v>1487</v>
      </c>
      <c r="I152" s="400">
        <v>109</v>
      </c>
      <c r="J152" s="398"/>
      <c r="K152" s="263" t="s">
        <v>1142</v>
      </c>
      <c r="L152" s="398"/>
      <c r="M152" s="398"/>
      <c r="N152" s="398"/>
      <c r="O152" s="398"/>
      <c r="P152" s="401"/>
      <c r="Q152" s="398" t="s">
        <v>817</v>
      </c>
      <c r="R152" s="398"/>
      <c r="S152" s="398" t="s">
        <v>1340</v>
      </c>
      <c r="T152" s="402"/>
      <c r="U152" s="398"/>
      <c r="V152" s="403"/>
      <c r="W152" s="262" t="s">
        <v>864</v>
      </c>
      <c r="X152" s="232"/>
      <c r="Y152" s="404"/>
      <c r="Z152" s="398"/>
      <c r="AA152" s="405"/>
      <c r="AB152" s="398"/>
      <c r="AC152" s="402"/>
      <c r="AD152" s="402"/>
    </row>
    <row r="153" spans="1:30" s="224" customFormat="1" ht="12.75" customHeight="1">
      <c r="A153" s="225">
        <v>145</v>
      </c>
      <c r="B153" s="240"/>
      <c r="C153" s="219"/>
      <c r="D153" s="242" t="s">
        <v>1472</v>
      </c>
      <c r="E153" s="242"/>
      <c r="F153" s="242"/>
      <c r="G153" s="242"/>
      <c r="H153" s="413" t="s">
        <v>2039</v>
      </c>
      <c r="I153" s="400" t="s">
        <v>1474</v>
      </c>
      <c r="J153" s="398"/>
      <c r="K153" s="263" t="s">
        <v>1475</v>
      </c>
      <c r="L153" s="398"/>
      <c r="M153" s="398"/>
      <c r="N153" s="398"/>
      <c r="O153" s="398"/>
      <c r="P153" s="401"/>
      <c r="Q153" s="398" t="s">
        <v>817</v>
      </c>
      <c r="R153" s="398"/>
      <c r="S153" s="257" t="s">
        <v>863</v>
      </c>
      <c r="T153" s="287"/>
      <c r="U153" s="398" t="s">
        <v>1476</v>
      </c>
      <c r="V153" s="403"/>
      <c r="W153" s="262" t="s">
        <v>864</v>
      </c>
      <c r="X153" s="232"/>
      <c r="Y153" s="404"/>
      <c r="Z153" s="398"/>
      <c r="AA153" s="405"/>
      <c r="AB153" s="398"/>
      <c r="AC153" s="402"/>
      <c r="AD153" s="402"/>
    </row>
    <row r="154" spans="1:30" s="224" customFormat="1" ht="13.5" customHeight="1">
      <c r="A154" s="225">
        <v>146</v>
      </c>
      <c r="B154" s="240" t="s">
        <v>1488</v>
      </c>
      <c r="C154" s="219"/>
      <c r="D154" s="242"/>
      <c r="E154" s="242"/>
      <c r="F154" s="242"/>
      <c r="G154" s="242"/>
      <c r="H154" s="422" t="s">
        <v>2065</v>
      </c>
      <c r="I154" s="400"/>
      <c r="J154" s="398"/>
      <c r="K154" s="263" t="s">
        <v>2043</v>
      </c>
      <c r="L154" s="398"/>
      <c r="M154" s="398"/>
      <c r="N154" s="398"/>
      <c r="O154" s="398"/>
      <c r="P154" s="401"/>
      <c r="Q154" s="398" t="s">
        <v>817</v>
      </c>
      <c r="R154" s="413" t="s">
        <v>864</v>
      </c>
      <c r="S154" s="380" t="s">
        <v>2043</v>
      </c>
      <c r="T154" s="402"/>
      <c r="U154" s="398"/>
      <c r="V154" s="403"/>
      <c r="W154" s="262" t="s">
        <v>864</v>
      </c>
      <c r="X154" s="232"/>
      <c r="Y154" s="270" t="s">
        <v>1489</v>
      </c>
      <c r="Z154" s="398"/>
      <c r="AA154" s="405"/>
      <c r="AB154" s="398"/>
      <c r="AC154" s="402"/>
      <c r="AD154" s="402"/>
    </row>
    <row r="155" spans="1:30" s="224" customFormat="1" ht="13.5" customHeight="1">
      <c r="A155" s="225">
        <v>147</v>
      </c>
      <c r="B155" s="240"/>
      <c r="C155" s="217" t="s">
        <v>1379</v>
      </c>
      <c r="D155" s="217" t="s">
        <v>1490</v>
      </c>
      <c r="E155" s="242"/>
      <c r="F155" s="242"/>
      <c r="G155" s="242"/>
      <c r="H155" s="398" t="s">
        <v>1491</v>
      </c>
      <c r="I155" s="400"/>
      <c r="J155" s="398"/>
      <c r="K155" s="263" t="s">
        <v>1381</v>
      </c>
      <c r="L155" s="398"/>
      <c r="M155" s="398"/>
      <c r="N155" s="398"/>
      <c r="O155" s="398"/>
      <c r="P155" s="401"/>
      <c r="Q155" s="398" t="s">
        <v>817</v>
      </c>
      <c r="R155" s="398"/>
      <c r="S155" s="398" t="s">
        <v>863</v>
      </c>
      <c r="T155" s="402"/>
      <c r="U155" s="398"/>
      <c r="V155" s="403"/>
      <c r="W155" s="262" t="s">
        <v>864</v>
      </c>
      <c r="X155" s="232"/>
      <c r="Y155" s="404"/>
      <c r="Z155" s="398"/>
      <c r="AA155" s="405"/>
      <c r="AB155" s="398"/>
      <c r="AC155" s="402"/>
      <c r="AD155" s="402"/>
    </row>
    <row r="156" spans="1:30" s="224" customFormat="1" ht="13.5" customHeight="1">
      <c r="A156" s="225">
        <v>148</v>
      </c>
      <c r="B156" s="240"/>
      <c r="C156" s="219" t="s">
        <v>1492</v>
      </c>
      <c r="D156" s="242"/>
      <c r="E156" s="242"/>
      <c r="F156" s="242"/>
      <c r="G156" s="242"/>
      <c r="H156" s="422" t="s">
        <v>2066</v>
      </c>
      <c r="I156" s="400"/>
      <c r="J156" s="398"/>
      <c r="K156" s="263" t="s">
        <v>1481</v>
      </c>
      <c r="L156" s="398"/>
      <c r="M156" s="398"/>
      <c r="N156" s="398"/>
      <c r="O156" s="398"/>
      <c r="P156" s="401"/>
      <c r="Q156" s="273" t="s">
        <v>823</v>
      </c>
      <c r="R156" s="413" t="s">
        <v>864</v>
      </c>
      <c r="S156" s="380" t="s">
        <v>1481</v>
      </c>
      <c r="T156" s="402"/>
      <c r="U156" s="398"/>
      <c r="V156" s="403"/>
      <c r="W156" s="262" t="s">
        <v>864</v>
      </c>
      <c r="X156" s="232"/>
      <c r="Y156" s="404"/>
      <c r="Z156" s="398"/>
      <c r="AA156" s="405"/>
      <c r="AB156" s="398"/>
      <c r="AC156" s="402"/>
      <c r="AD156" s="402"/>
    </row>
    <row r="157" spans="1:30" s="224" customFormat="1" ht="13.5" customHeight="1">
      <c r="A157" s="225">
        <v>149</v>
      </c>
      <c r="B157" s="240"/>
      <c r="C157" s="219"/>
      <c r="D157" s="242" t="s">
        <v>1493</v>
      </c>
      <c r="E157" s="219" t="s">
        <v>2073</v>
      </c>
      <c r="F157" s="242"/>
      <c r="G157" s="242"/>
      <c r="H157" s="398" t="s">
        <v>1493</v>
      </c>
      <c r="I157" s="400"/>
      <c r="J157" s="398"/>
      <c r="K157" s="263" t="s">
        <v>1363</v>
      </c>
      <c r="L157" s="398"/>
      <c r="M157" s="398"/>
      <c r="N157" s="398"/>
      <c r="O157" s="398"/>
      <c r="P157" s="401"/>
      <c r="Q157" s="398" t="s">
        <v>817</v>
      </c>
      <c r="R157" s="398" t="s">
        <v>864</v>
      </c>
      <c r="S157" s="380" t="s">
        <v>1363</v>
      </c>
      <c r="T157" s="402"/>
      <c r="U157" s="398"/>
      <c r="V157" s="403"/>
      <c r="W157" s="262" t="s">
        <v>864</v>
      </c>
      <c r="X157" s="232"/>
      <c r="Y157" s="404"/>
      <c r="Z157" s="398"/>
      <c r="AA157" s="405"/>
      <c r="AB157" s="398"/>
      <c r="AC157" s="402"/>
      <c r="AD157" s="402"/>
    </row>
    <row r="158" spans="1:30" s="224" customFormat="1" ht="13.5" customHeight="1">
      <c r="A158" s="225">
        <v>150</v>
      </c>
      <c r="B158" s="240"/>
      <c r="C158" s="219"/>
      <c r="D158" s="242" t="s">
        <v>10</v>
      </c>
      <c r="E158" s="242"/>
      <c r="F158" s="242"/>
      <c r="G158" s="242"/>
      <c r="H158" s="413" t="s">
        <v>2037</v>
      </c>
      <c r="I158" s="400"/>
      <c r="J158" s="398"/>
      <c r="K158" s="263" t="s">
        <v>939</v>
      </c>
      <c r="L158" s="398"/>
      <c r="M158" s="398"/>
      <c r="N158" s="398"/>
      <c r="O158" s="398"/>
      <c r="P158" s="401"/>
      <c r="Q158" s="398" t="s">
        <v>817</v>
      </c>
      <c r="R158" s="398"/>
      <c r="S158" s="398" t="s">
        <v>863</v>
      </c>
      <c r="T158" s="402"/>
      <c r="U158" s="398"/>
      <c r="V158" s="403"/>
      <c r="W158" s="262" t="s">
        <v>864</v>
      </c>
      <c r="X158" s="232"/>
      <c r="Y158" s="404"/>
      <c r="Z158" s="398"/>
      <c r="AA158" s="405"/>
      <c r="AB158" s="398"/>
      <c r="AC158" s="402"/>
      <c r="AD158" s="402"/>
    </row>
    <row r="159" spans="1:30" s="158" customFormat="1" ht="12.75" customHeight="1">
      <c r="A159" s="225">
        <v>151</v>
      </c>
      <c r="B159" s="240"/>
      <c r="C159" s="219"/>
      <c r="D159" s="242" t="s">
        <v>1494</v>
      </c>
      <c r="E159" s="242"/>
      <c r="F159" s="242"/>
      <c r="G159" s="242"/>
      <c r="H159" s="270" t="s">
        <v>1495</v>
      </c>
      <c r="I159" s="267"/>
      <c r="J159" s="266"/>
      <c r="K159" s="263" t="s">
        <v>1496</v>
      </c>
      <c r="L159" s="266"/>
      <c r="M159" s="266"/>
      <c r="N159" s="266"/>
      <c r="O159" s="266"/>
      <c r="P159" s="268"/>
      <c r="Q159" s="273" t="s">
        <v>823</v>
      </c>
      <c r="R159" s="266"/>
      <c r="S159" s="398" t="s">
        <v>863</v>
      </c>
      <c r="T159" s="272"/>
      <c r="U159" s="266"/>
      <c r="V159" s="268"/>
      <c r="W159" s="262" t="s">
        <v>864</v>
      </c>
      <c r="X159" s="232"/>
      <c r="Y159" s="270"/>
      <c r="Z159" s="266"/>
      <c r="AA159" s="271"/>
      <c r="AB159" s="266"/>
      <c r="AC159" s="402"/>
      <c r="AD159" s="402"/>
    </row>
    <row r="160" spans="1:30" s="224" customFormat="1" ht="13.5" customHeight="1">
      <c r="A160" s="225">
        <v>152</v>
      </c>
      <c r="B160" s="240"/>
      <c r="C160" s="219"/>
      <c r="D160" s="242" t="s">
        <v>1497</v>
      </c>
      <c r="E160" s="242"/>
      <c r="F160" s="242"/>
      <c r="G160" s="242"/>
      <c r="H160" s="398" t="s">
        <v>1498</v>
      </c>
      <c r="I160" s="400"/>
      <c r="J160" s="398"/>
      <c r="K160" s="263" t="s">
        <v>939</v>
      </c>
      <c r="L160" s="398"/>
      <c r="M160" s="398"/>
      <c r="N160" s="398"/>
      <c r="O160" s="398"/>
      <c r="P160" s="401"/>
      <c r="Q160" s="398" t="s">
        <v>817</v>
      </c>
      <c r="R160" s="398"/>
      <c r="S160" s="398" t="s">
        <v>863</v>
      </c>
      <c r="T160" s="402"/>
      <c r="U160" s="398"/>
      <c r="V160" s="403"/>
      <c r="W160" s="262" t="s">
        <v>864</v>
      </c>
      <c r="X160" s="232"/>
      <c r="Y160" s="404"/>
      <c r="Z160" s="398"/>
      <c r="AA160" s="405"/>
      <c r="AB160" s="398"/>
      <c r="AC160" s="402"/>
      <c r="AD160" s="402"/>
    </row>
    <row r="161" spans="1:30" s="224" customFormat="1" ht="13.5" customHeight="1">
      <c r="A161" s="225">
        <v>153</v>
      </c>
      <c r="B161" s="240"/>
      <c r="C161" s="219"/>
      <c r="D161" s="242" t="s">
        <v>1499</v>
      </c>
      <c r="E161" s="242"/>
      <c r="F161" s="242"/>
      <c r="G161" s="242"/>
      <c r="H161" s="398" t="s">
        <v>1500</v>
      </c>
      <c r="I161" s="400"/>
      <c r="J161" s="398"/>
      <c r="K161" s="263" t="s">
        <v>1501</v>
      </c>
      <c r="L161" s="398"/>
      <c r="M161" s="398"/>
      <c r="N161" s="398"/>
      <c r="O161" s="398"/>
      <c r="P161" s="401"/>
      <c r="Q161" s="273" t="s">
        <v>823</v>
      </c>
      <c r="R161" s="398"/>
      <c r="S161" s="398" t="s">
        <v>863</v>
      </c>
      <c r="T161" s="402"/>
      <c r="U161" s="398"/>
      <c r="V161" s="403"/>
      <c r="W161" s="262" t="s">
        <v>864</v>
      </c>
      <c r="X161" s="232"/>
      <c r="Y161" s="404"/>
      <c r="Z161" s="398"/>
      <c r="AA161" s="405"/>
      <c r="AB161" s="398"/>
      <c r="AC161" s="402"/>
      <c r="AD161" s="402"/>
    </row>
    <row r="162" spans="1:30" s="224" customFormat="1" ht="13.5" customHeight="1">
      <c r="A162" s="225">
        <v>154</v>
      </c>
      <c r="B162" s="240"/>
      <c r="C162" s="219"/>
      <c r="D162" s="242" t="s">
        <v>1502</v>
      </c>
      <c r="E162" s="242"/>
      <c r="F162" s="242"/>
      <c r="G162" s="242"/>
      <c r="H162" s="398" t="s">
        <v>1498</v>
      </c>
      <c r="I162" s="400"/>
      <c r="J162" s="398"/>
      <c r="K162" s="263" t="s">
        <v>939</v>
      </c>
      <c r="L162" s="398"/>
      <c r="M162" s="398"/>
      <c r="N162" s="398"/>
      <c r="O162" s="398"/>
      <c r="P162" s="401"/>
      <c r="Q162" s="398" t="s">
        <v>817</v>
      </c>
      <c r="R162" s="398"/>
      <c r="S162" s="398" t="s">
        <v>863</v>
      </c>
      <c r="T162" s="402"/>
      <c r="U162" s="398"/>
      <c r="V162" s="403"/>
      <c r="W162" s="262" t="s">
        <v>864</v>
      </c>
      <c r="X162" s="232"/>
      <c r="Y162" s="404"/>
      <c r="Z162" s="398"/>
      <c r="AA162" s="405"/>
      <c r="AB162" s="398"/>
      <c r="AC162" s="402"/>
      <c r="AD162" s="402"/>
    </row>
    <row r="163" spans="1:30" s="224" customFormat="1" ht="13.5" customHeight="1">
      <c r="A163" s="225">
        <v>155</v>
      </c>
      <c r="B163" s="240"/>
      <c r="C163" s="219"/>
      <c r="D163" s="242" t="s">
        <v>1503</v>
      </c>
      <c r="E163" s="242"/>
      <c r="F163" s="242"/>
      <c r="G163" s="242"/>
      <c r="H163" s="398" t="s">
        <v>1504</v>
      </c>
      <c r="I163" s="400"/>
      <c r="J163" s="398"/>
      <c r="K163" s="263" t="s">
        <v>939</v>
      </c>
      <c r="L163" s="398"/>
      <c r="M163" s="398"/>
      <c r="N163" s="398"/>
      <c r="O163" s="398"/>
      <c r="P163" s="401"/>
      <c r="Q163" s="398" t="s">
        <v>817</v>
      </c>
      <c r="R163" s="398"/>
      <c r="S163" s="413" t="s">
        <v>863</v>
      </c>
      <c r="T163" s="402"/>
      <c r="U163" s="398"/>
      <c r="V163" s="403"/>
      <c r="W163" s="262" t="s">
        <v>864</v>
      </c>
      <c r="X163" s="232"/>
      <c r="Y163" s="404"/>
      <c r="Z163" s="398"/>
      <c r="AA163" s="405"/>
      <c r="AB163" s="398"/>
      <c r="AC163" s="402"/>
      <c r="AD163" s="402"/>
    </row>
    <row r="164" spans="1:30" s="158" customFormat="1" ht="12.75" customHeight="1">
      <c r="A164" s="225">
        <v>156</v>
      </c>
      <c r="B164" s="240"/>
      <c r="C164" s="219"/>
      <c r="D164" s="242" t="s">
        <v>1505</v>
      </c>
      <c r="E164" s="242"/>
      <c r="F164" s="242"/>
      <c r="G164" s="242"/>
      <c r="H164" s="270" t="s">
        <v>1506</v>
      </c>
      <c r="I164" s="267"/>
      <c r="J164" s="266"/>
      <c r="K164" s="263" t="s">
        <v>939</v>
      </c>
      <c r="L164" s="266"/>
      <c r="M164" s="266"/>
      <c r="N164" s="266"/>
      <c r="O164" s="266"/>
      <c r="P164" s="268"/>
      <c r="Q164" s="273" t="s">
        <v>823</v>
      </c>
      <c r="R164" s="266"/>
      <c r="S164" s="266" t="s">
        <v>863</v>
      </c>
      <c r="T164" s="272"/>
      <c r="U164" s="266"/>
      <c r="V164" s="268"/>
      <c r="W164" s="262" t="s">
        <v>864</v>
      </c>
      <c r="X164" s="232"/>
      <c r="Y164" s="270"/>
      <c r="Z164" s="266"/>
      <c r="AA164" s="271"/>
      <c r="AB164" s="266"/>
      <c r="AC164" s="402"/>
      <c r="AD164" s="402"/>
    </row>
    <row r="165" spans="1:30" s="158" customFormat="1" ht="12.75" customHeight="1">
      <c r="A165" s="225">
        <v>157</v>
      </c>
      <c r="B165" s="240"/>
      <c r="C165" s="219" t="s">
        <v>1507</v>
      </c>
      <c r="D165" s="242"/>
      <c r="E165" s="242"/>
      <c r="F165" s="242"/>
      <c r="G165" s="242"/>
      <c r="H165" s="274" t="s">
        <v>2067</v>
      </c>
      <c r="I165" s="267"/>
      <c r="J165" s="266"/>
      <c r="K165" s="263" t="s">
        <v>1508</v>
      </c>
      <c r="L165" s="266"/>
      <c r="M165" s="266"/>
      <c r="N165" s="266"/>
      <c r="O165" s="266"/>
      <c r="P165" s="268"/>
      <c r="Q165" s="273" t="s">
        <v>823</v>
      </c>
      <c r="R165" s="266" t="s">
        <v>864</v>
      </c>
      <c r="S165" s="381" t="s">
        <v>1509</v>
      </c>
      <c r="T165" s="272"/>
      <c r="U165" s="266"/>
      <c r="V165" s="268"/>
      <c r="W165" s="262" t="s">
        <v>864</v>
      </c>
      <c r="X165" s="232"/>
      <c r="Y165" s="270"/>
      <c r="Z165" s="266"/>
      <c r="AA165" s="264"/>
      <c r="AB165" s="266"/>
      <c r="AC165" s="402"/>
      <c r="AD165" s="402"/>
    </row>
    <row r="166" spans="1:30" s="158" customFormat="1" ht="12.75" customHeight="1">
      <c r="A166" s="225">
        <v>158</v>
      </c>
      <c r="B166" s="240"/>
      <c r="C166" s="219"/>
      <c r="D166" s="242" t="s">
        <v>1510</v>
      </c>
      <c r="E166" s="242"/>
      <c r="F166" s="242"/>
      <c r="G166" s="242"/>
      <c r="H166" s="426" t="s">
        <v>2068</v>
      </c>
      <c r="I166" s="427" t="s">
        <v>1511</v>
      </c>
      <c r="J166" s="398"/>
      <c r="K166" s="263" t="s">
        <v>1512</v>
      </c>
      <c r="L166" s="398"/>
      <c r="M166" s="398"/>
      <c r="N166" s="398"/>
      <c r="O166" s="398"/>
      <c r="P166" s="401"/>
      <c r="Q166" s="273" t="s">
        <v>817</v>
      </c>
      <c r="R166" s="398"/>
      <c r="S166" s="413" t="s">
        <v>863</v>
      </c>
      <c r="T166" s="379" t="s">
        <v>864</v>
      </c>
      <c r="U166" s="379" t="s">
        <v>2069</v>
      </c>
      <c r="V166" s="403"/>
      <c r="W166" s="262" t="s">
        <v>864</v>
      </c>
      <c r="X166" s="232"/>
      <c r="Y166" s="404"/>
      <c r="Z166" s="398"/>
      <c r="AA166" s="405" t="s">
        <v>1513</v>
      </c>
      <c r="AB166" s="398"/>
      <c r="AC166" s="402"/>
      <c r="AD166" s="402"/>
    </row>
    <row r="167" spans="1:30" s="158" customFormat="1" ht="12.75" customHeight="1">
      <c r="A167" s="225">
        <v>159</v>
      </c>
      <c r="B167" s="240"/>
      <c r="C167" s="219"/>
      <c r="D167" s="242" t="s">
        <v>1514</v>
      </c>
      <c r="E167" s="242"/>
      <c r="F167" s="242"/>
      <c r="G167" s="242"/>
      <c r="H167" s="270" t="s">
        <v>1515</v>
      </c>
      <c r="I167" s="267"/>
      <c r="J167" s="266"/>
      <c r="K167" s="263" t="s">
        <v>1516</v>
      </c>
      <c r="L167" s="266"/>
      <c r="M167" s="266"/>
      <c r="N167" s="266"/>
      <c r="O167" s="266"/>
      <c r="P167" s="268"/>
      <c r="Q167" s="266" t="s">
        <v>817</v>
      </c>
      <c r="R167" s="266"/>
      <c r="S167" s="266" t="s">
        <v>863</v>
      </c>
      <c r="T167" s="379" t="s">
        <v>864</v>
      </c>
      <c r="U167" s="379" t="s">
        <v>97</v>
      </c>
      <c r="V167" s="268"/>
      <c r="W167" s="262" t="s">
        <v>864</v>
      </c>
      <c r="X167" s="232"/>
      <c r="Y167" s="266" t="s">
        <v>1517</v>
      </c>
      <c r="Z167" s="266"/>
      <c r="AA167" s="271" t="s">
        <v>1367</v>
      </c>
      <c r="AB167" s="266"/>
      <c r="AC167" s="402"/>
      <c r="AD167" s="402"/>
    </row>
    <row r="168" spans="1:30" s="158" customFormat="1" ht="12.75" customHeight="1">
      <c r="A168" s="225">
        <v>160</v>
      </c>
      <c r="B168" s="240"/>
      <c r="C168" s="219"/>
      <c r="D168" s="242" t="s">
        <v>1518</v>
      </c>
      <c r="E168" s="242"/>
      <c r="F168" s="242"/>
      <c r="G168" s="242"/>
      <c r="H168" s="274" t="s">
        <v>2071</v>
      </c>
      <c r="I168" s="267" t="s">
        <v>2072</v>
      </c>
      <c r="J168" s="266"/>
      <c r="K168" s="263" t="s">
        <v>1519</v>
      </c>
      <c r="L168" s="266"/>
      <c r="M168" s="266"/>
      <c r="N168" s="266"/>
      <c r="O168" s="266"/>
      <c r="P168" s="268"/>
      <c r="Q168" s="273" t="s">
        <v>823</v>
      </c>
      <c r="R168" s="266"/>
      <c r="S168" s="266" t="s">
        <v>863</v>
      </c>
      <c r="T168" s="379"/>
      <c r="U168" s="266"/>
      <c r="V168" s="268"/>
      <c r="W168" s="262" t="s">
        <v>864</v>
      </c>
      <c r="X168" s="232"/>
      <c r="Y168" s="270" t="s">
        <v>1520</v>
      </c>
      <c r="Z168" s="266"/>
      <c r="AA168" s="264"/>
      <c r="AB168" s="266"/>
      <c r="AC168" s="402"/>
      <c r="AD168" s="402"/>
    </row>
    <row r="169" spans="1:30" s="158" customFormat="1" ht="12.75" customHeight="1">
      <c r="A169" s="225">
        <v>161</v>
      </c>
      <c r="B169" s="240"/>
      <c r="C169" s="219"/>
      <c r="D169" s="242" t="s">
        <v>1521</v>
      </c>
      <c r="E169" s="242"/>
      <c r="F169" s="242"/>
      <c r="G169" s="242"/>
      <c r="H169" s="274" t="s">
        <v>1522</v>
      </c>
      <c r="I169" s="267" t="s">
        <v>1523</v>
      </c>
      <c r="J169" s="266"/>
      <c r="K169" s="263" t="s">
        <v>2070</v>
      </c>
      <c r="L169" s="266"/>
      <c r="M169" s="266"/>
      <c r="N169" s="266"/>
      <c r="O169" s="266"/>
      <c r="P169" s="268"/>
      <c r="Q169" s="266" t="s">
        <v>817</v>
      </c>
      <c r="R169" s="266"/>
      <c r="S169" s="266" t="s">
        <v>863</v>
      </c>
      <c r="T169" s="272"/>
      <c r="U169" s="424" t="s">
        <v>97</v>
      </c>
      <c r="V169" s="268"/>
      <c r="W169" s="262" t="s">
        <v>864</v>
      </c>
      <c r="X169" s="232"/>
      <c r="Y169" s="266" t="s">
        <v>1524</v>
      </c>
      <c r="Z169" s="266"/>
      <c r="AA169" s="271"/>
      <c r="AB169" s="266"/>
      <c r="AC169" s="402"/>
      <c r="AD169" s="402"/>
    </row>
    <row r="170" spans="1:30" s="158" customFormat="1" ht="12.75" customHeight="1">
      <c r="A170" s="225">
        <v>162</v>
      </c>
      <c r="B170" s="240"/>
      <c r="C170" s="219"/>
      <c r="D170" s="242" t="s">
        <v>1525</v>
      </c>
      <c r="E170" s="242"/>
      <c r="F170" s="242"/>
      <c r="G170" s="242"/>
      <c r="H170" s="274"/>
      <c r="I170" s="267"/>
      <c r="J170" s="266"/>
      <c r="K170" s="263" t="s">
        <v>1526</v>
      </c>
      <c r="L170" s="266"/>
      <c r="M170" s="266"/>
      <c r="N170" s="266"/>
      <c r="O170" s="266"/>
      <c r="P170" s="268"/>
      <c r="Q170" s="273" t="s">
        <v>817</v>
      </c>
      <c r="R170" s="266" t="s">
        <v>864</v>
      </c>
      <c r="S170" s="380" t="s">
        <v>1526</v>
      </c>
      <c r="T170" s="272"/>
      <c r="U170" s="266"/>
      <c r="V170" s="268"/>
      <c r="W170" s="262" t="s">
        <v>864</v>
      </c>
      <c r="X170" s="232"/>
      <c r="Y170" s="270" t="s">
        <v>1527</v>
      </c>
      <c r="Z170" s="266"/>
      <c r="AA170" s="264" t="s">
        <v>1528</v>
      </c>
      <c r="AB170" s="266"/>
      <c r="AC170" s="402"/>
      <c r="AD170" s="402"/>
    </row>
    <row r="171" spans="1:30" s="224" customFormat="1" ht="13.5" customHeight="1">
      <c r="A171" s="225">
        <v>163</v>
      </c>
      <c r="B171" s="240"/>
      <c r="C171" s="219"/>
      <c r="D171" s="242"/>
      <c r="E171" s="242" t="s">
        <v>1529</v>
      </c>
      <c r="F171" s="242"/>
      <c r="G171" s="242"/>
      <c r="H171" s="398"/>
      <c r="I171" s="400"/>
      <c r="J171" s="398"/>
      <c r="K171" s="263" t="s">
        <v>1530</v>
      </c>
      <c r="L171" s="398"/>
      <c r="M171" s="398"/>
      <c r="N171" s="398"/>
      <c r="O171" s="398"/>
      <c r="P171" s="401"/>
      <c r="Q171" s="398" t="s">
        <v>817</v>
      </c>
      <c r="R171" s="398"/>
      <c r="S171" s="398" t="s">
        <v>863</v>
      </c>
      <c r="T171" s="402"/>
      <c r="U171" s="398"/>
      <c r="V171" s="403"/>
      <c r="W171" s="262" t="s">
        <v>864</v>
      </c>
      <c r="X171" s="232"/>
      <c r="Y171" s="404"/>
      <c r="Z171" s="398"/>
      <c r="AA171" s="405"/>
      <c r="AB171" s="398"/>
      <c r="AC171" s="402"/>
      <c r="AD171" s="402"/>
    </row>
    <row r="172" spans="1:30" s="224" customFormat="1" ht="13.5" customHeight="1">
      <c r="A172" s="225">
        <v>164</v>
      </c>
      <c r="B172" s="240"/>
      <c r="C172" s="219"/>
      <c r="D172" s="242"/>
      <c r="E172" s="242" t="s">
        <v>178</v>
      </c>
      <c r="F172" s="242"/>
      <c r="G172" s="242"/>
      <c r="H172" s="398"/>
      <c r="I172" s="400"/>
      <c r="J172" s="398"/>
      <c r="K172" s="263" t="s">
        <v>1531</v>
      </c>
      <c r="L172" s="398"/>
      <c r="M172" s="398"/>
      <c r="N172" s="398"/>
      <c r="O172" s="398"/>
      <c r="P172" s="401"/>
      <c r="Q172" s="398" t="s">
        <v>817</v>
      </c>
      <c r="R172" s="398"/>
      <c r="S172" s="398" t="s">
        <v>863</v>
      </c>
      <c r="T172" s="402"/>
      <c r="U172" s="398"/>
      <c r="V172" s="403"/>
      <c r="W172" s="262" t="s">
        <v>864</v>
      </c>
      <c r="X172" s="232"/>
      <c r="Y172" s="404"/>
      <c r="Z172" s="398"/>
      <c r="AA172" s="405"/>
      <c r="AB172" s="398"/>
      <c r="AC172" s="402"/>
      <c r="AD172" s="402"/>
    </row>
    <row r="173" spans="1:30" s="224" customFormat="1" ht="13.5" customHeight="1">
      <c r="A173" s="225">
        <v>165</v>
      </c>
      <c r="B173" s="240"/>
      <c r="C173" s="240"/>
      <c r="D173" s="242"/>
      <c r="E173" s="242" t="s">
        <v>1532</v>
      </c>
      <c r="F173" s="242"/>
      <c r="G173" s="242"/>
      <c r="H173" s="398"/>
      <c r="I173" s="400"/>
      <c r="J173" s="398"/>
      <c r="K173" s="263" t="s">
        <v>1533</v>
      </c>
      <c r="L173" s="398"/>
      <c r="M173" s="398"/>
      <c r="N173" s="398"/>
      <c r="O173" s="398"/>
      <c r="P173" s="401"/>
      <c r="Q173" s="398" t="s">
        <v>817</v>
      </c>
      <c r="R173" s="398"/>
      <c r="S173" s="398" t="s">
        <v>863</v>
      </c>
      <c r="T173" s="402"/>
      <c r="U173" s="398"/>
      <c r="V173" s="403"/>
      <c r="W173" s="262" t="s">
        <v>864</v>
      </c>
      <c r="X173" s="232"/>
      <c r="Y173" s="404"/>
      <c r="Z173" s="398"/>
      <c r="AA173" s="405"/>
      <c r="AB173" s="398"/>
      <c r="AC173" s="402"/>
      <c r="AD173" s="402"/>
    </row>
    <row r="174" spans="1:30" s="224" customFormat="1" ht="13.5" customHeight="1">
      <c r="A174" s="225">
        <v>166</v>
      </c>
      <c r="B174" s="240"/>
      <c r="C174" s="240"/>
      <c r="D174" s="242" t="s">
        <v>1534</v>
      </c>
      <c r="E174" s="242"/>
      <c r="F174" s="242"/>
      <c r="G174" s="242"/>
      <c r="H174" s="398"/>
      <c r="I174" s="383" t="s">
        <v>1535</v>
      </c>
      <c r="J174" s="398"/>
      <c r="K174" s="263" t="s">
        <v>1536</v>
      </c>
      <c r="L174" s="398"/>
      <c r="M174" s="398"/>
      <c r="N174" s="398"/>
      <c r="O174" s="398"/>
      <c r="P174" s="401"/>
      <c r="Q174" s="398" t="s">
        <v>817</v>
      </c>
      <c r="R174" s="398"/>
      <c r="S174" s="398" t="s">
        <v>863</v>
      </c>
      <c r="T174" s="402" t="s">
        <v>864</v>
      </c>
      <c r="U174" s="398" t="s">
        <v>1537</v>
      </c>
      <c r="V174" s="403"/>
      <c r="W174" s="262" t="s">
        <v>864</v>
      </c>
      <c r="X174" s="232"/>
      <c r="Y174" s="404" t="s">
        <v>1538</v>
      </c>
      <c r="Z174" s="398"/>
      <c r="AA174" s="405"/>
      <c r="AB174" s="398"/>
      <c r="AC174" s="402"/>
      <c r="AD174" s="402"/>
    </row>
    <row r="175" spans="1:30" s="224" customFormat="1" ht="13.5" customHeight="1">
      <c r="A175" s="225">
        <v>167</v>
      </c>
      <c r="B175" s="240"/>
      <c r="C175" s="219" t="s">
        <v>1539</v>
      </c>
      <c r="D175" s="242"/>
      <c r="E175" s="242"/>
      <c r="F175" s="242"/>
      <c r="G175" s="242"/>
      <c r="H175" s="398"/>
      <c r="I175" s="400"/>
      <c r="J175" s="398"/>
      <c r="K175" s="263" t="s">
        <v>1540</v>
      </c>
      <c r="L175" s="398"/>
      <c r="M175" s="398"/>
      <c r="N175" s="398"/>
      <c r="O175" s="398"/>
      <c r="P175" s="401"/>
      <c r="Q175" s="398" t="s">
        <v>817</v>
      </c>
      <c r="R175" s="266" t="s">
        <v>864</v>
      </c>
      <c r="S175" s="380" t="s">
        <v>1540</v>
      </c>
      <c r="T175" s="402"/>
      <c r="U175" s="398"/>
      <c r="V175" s="403"/>
      <c r="W175" s="262" t="s">
        <v>864</v>
      </c>
      <c r="X175" s="232"/>
      <c r="Y175" s="404"/>
      <c r="Z175" s="398"/>
      <c r="AA175" s="405"/>
      <c r="AB175" s="398"/>
      <c r="AC175" s="402"/>
      <c r="AD175" s="402"/>
    </row>
    <row r="176" spans="1:30" s="224" customFormat="1" ht="13.5" customHeight="1">
      <c r="A176" s="225">
        <v>168</v>
      </c>
      <c r="B176" s="240"/>
      <c r="C176" s="219"/>
      <c r="D176" s="242" t="s">
        <v>1541</v>
      </c>
      <c r="E176" s="242" t="s">
        <v>977</v>
      </c>
      <c r="F176" s="242"/>
      <c r="G176" s="242"/>
      <c r="H176" s="428" t="s">
        <v>2083</v>
      </c>
      <c r="I176" s="400"/>
      <c r="J176" s="398"/>
      <c r="K176" s="263" t="s">
        <v>2045</v>
      </c>
      <c r="L176" s="398"/>
      <c r="M176" s="398"/>
      <c r="N176" s="398"/>
      <c r="O176" s="398"/>
      <c r="P176" s="401"/>
      <c r="Q176" s="398" t="s">
        <v>817</v>
      </c>
      <c r="R176" s="266" t="s">
        <v>864</v>
      </c>
      <c r="S176" s="380" t="s">
        <v>964</v>
      </c>
      <c r="T176" s="423" t="s">
        <v>864</v>
      </c>
      <c r="U176" s="398"/>
      <c r="V176" s="403"/>
      <c r="W176" s="262" t="s">
        <v>864</v>
      </c>
      <c r="X176" s="232"/>
      <c r="Y176" s="404"/>
      <c r="Z176" s="398"/>
      <c r="AA176" s="405"/>
      <c r="AB176" s="398"/>
      <c r="AC176" s="402"/>
      <c r="AD176" s="402"/>
    </row>
    <row r="177" spans="1:1017" s="224" customFormat="1" ht="14.25" customHeight="1">
      <c r="A177" s="225">
        <v>169</v>
      </c>
      <c r="B177" s="240"/>
      <c r="C177" s="219"/>
      <c r="D177" s="242" t="s">
        <v>1542</v>
      </c>
      <c r="E177" s="242" t="s">
        <v>977</v>
      </c>
      <c r="F177" s="242"/>
      <c r="G177" s="242"/>
      <c r="H177" s="428" t="s">
        <v>2084</v>
      </c>
      <c r="I177" s="400"/>
      <c r="J177" s="398"/>
      <c r="K177" s="263" t="s">
        <v>2046</v>
      </c>
      <c r="L177" s="398"/>
      <c r="M177" s="398"/>
      <c r="N177" s="398"/>
      <c r="O177" s="398"/>
      <c r="P177" s="401"/>
      <c r="Q177" s="398" t="s">
        <v>823</v>
      </c>
      <c r="R177" s="266" t="s">
        <v>864</v>
      </c>
      <c r="S177" s="380" t="s">
        <v>964</v>
      </c>
      <c r="T177" s="379" t="s">
        <v>864</v>
      </c>
      <c r="U177" s="256"/>
      <c r="V177" s="403"/>
      <c r="W177" s="262" t="s">
        <v>864</v>
      </c>
      <c r="X177" s="232"/>
      <c r="Y177" s="404"/>
      <c r="Z177" s="398"/>
      <c r="AA177" s="405"/>
      <c r="AB177" s="398"/>
      <c r="AC177" s="402"/>
      <c r="AD177" s="402"/>
    </row>
    <row r="178" spans="1:1017" s="224" customFormat="1" ht="13.5" customHeight="1">
      <c r="A178" s="225">
        <v>170</v>
      </c>
      <c r="B178" s="240"/>
      <c r="C178" s="219" t="s">
        <v>1543</v>
      </c>
      <c r="D178" s="242" t="s">
        <v>977</v>
      </c>
      <c r="E178" s="242"/>
      <c r="F178" s="242"/>
      <c r="G178" s="242"/>
      <c r="H178" s="428" t="s">
        <v>2085</v>
      </c>
      <c r="I178" s="400"/>
      <c r="J178" s="398"/>
      <c r="K178" s="263" t="s">
        <v>2047</v>
      </c>
      <c r="L178" s="398"/>
      <c r="M178" s="398"/>
      <c r="N178" s="398"/>
      <c r="O178" s="398"/>
      <c r="P178" s="401"/>
      <c r="Q178" s="398" t="s">
        <v>817</v>
      </c>
      <c r="R178" s="413" t="s">
        <v>864</v>
      </c>
      <c r="S178" s="380" t="s">
        <v>964</v>
      </c>
      <c r="T178" s="379" t="s">
        <v>864</v>
      </c>
      <c r="U178" s="413"/>
      <c r="V178" s="403"/>
      <c r="W178" s="403" t="s">
        <v>864</v>
      </c>
      <c r="X178" s="232"/>
      <c r="Y178" s="418" t="s">
        <v>2038</v>
      </c>
      <c r="Z178" s="398"/>
      <c r="AA178" s="405"/>
      <c r="AB178" s="398"/>
      <c r="AC178" s="402"/>
      <c r="AD178" s="402"/>
    </row>
    <row r="179" spans="1:1017" s="224" customFormat="1" ht="14.25" customHeight="1">
      <c r="A179" s="225">
        <v>171</v>
      </c>
      <c r="B179" s="240" t="s">
        <v>1544</v>
      </c>
      <c r="C179" s="217" t="s">
        <v>1545</v>
      </c>
      <c r="D179" s="275"/>
      <c r="E179" s="217"/>
      <c r="F179" s="217"/>
      <c r="G179" s="217"/>
      <c r="H179" s="398" t="s">
        <v>1546</v>
      </c>
      <c r="I179" s="400"/>
      <c r="J179" s="398" t="s">
        <v>1547</v>
      </c>
      <c r="K179" s="400" t="s">
        <v>1548</v>
      </c>
      <c r="L179" s="398"/>
      <c r="M179" s="398"/>
      <c r="N179" s="398"/>
      <c r="O179" s="398"/>
      <c r="P179" s="401">
        <v>1</v>
      </c>
      <c r="Q179" s="398" t="s">
        <v>823</v>
      </c>
      <c r="R179" s="398" t="s">
        <v>864</v>
      </c>
      <c r="S179" s="233" t="s">
        <v>1195</v>
      </c>
      <c r="T179" s="286"/>
      <c r="U179" s="398"/>
      <c r="V179" s="403" t="s">
        <v>864</v>
      </c>
      <c r="W179" s="403" t="s">
        <v>864</v>
      </c>
      <c r="X179" s="232"/>
      <c r="Y179" s="404"/>
      <c r="Z179" s="398"/>
      <c r="AA179" s="405"/>
      <c r="AB179" s="398"/>
      <c r="AC179" s="402"/>
      <c r="AD179" s="402">
        <v>1</v>
      </c>
    </row>
    <row r="180" spans="1:1017" s="250" customFormat="1" ht="13" customHeight="1">
      <c r="A180" s="225">
        <v>172</v>
      </c>
      <c r="B180" s="240" t="s">
        <v>1478</v>
      </c>
      <c r="C180" s="221"/>
      <c r="D180" s="242"/>
      <c r="E180" s="242"/>
      <c r="F180" s="242"/>
      <c r="G180" s="242"/>
      <c r="H180" s="398"/>
      <c r="I180" s="400"/>
      <c r="J180" s="398"/>
      <c r="K180" s="398" t="s">
        <v>1549</v>
      </c>
      <c r="L180" s="398"/>
      <c r="M180" s="398"/>
      <c r="N180" s="398"/>
      <c r="O180" s="398"/>
      <c r="P180" s="401"/>
      <c r="Q180" s="398" t="s">
        <v>817</v>
      </c>
      <c r="R180" s="398" t="s">
        <v>864</v>
      </c>
      <c r="S180" s="398" t="s">
        <v>1549</v>
      </c>
      <c r="T180" s="402"/>
      <c r="U180" s="398"/>
      <c r="V180" s="403" t="s">
        <v>864</v>
      </c>
      <c r="W180" s="403" t="s">
        <v>864</v>
      </c>
      <c r="X180" s="232"/>
      <c r="Y180" s="404"/>
      <c r="Z180" s="398"/>
      <c r="AA180" s="405"/>
      <c r="AB180" s="398"/>
      <c r="AC180" s="402">
        <v>1</v>
      </c>
      <c r="AD180" s="402">
        <v>1</v>
      </c>
    </row>
    <row r="181" spans="1:1017" s="250" customFormat="1" ht="13" customHeight="1">
      <c r="A181" s="225">
        <v>173</v>
      </c>
      <c r="B181" s="240"/>
      <c r="C181" s="221" t="s">
        <v>1550</v>
      </c>
      <c r="D181" s="221"/>
      <c r="E181" s="242"/>
      <c r="F181" s="242"/>
      <c r="G181" s="242"/>
      <c r="H181" s="398" t="s">
        <v>1551</v>
      </c>
      <c r="I181" s="400"/>
      <c r="J181" s="398"/>
      <c r="K181" s="400" t="s">
        <v>1552</v>
      </c>
      <c r="L181" s="398"/>
      <c r="M181" s="398"/>
      <c r="N181" s="398"/>
      <c r="O181" s="398"/>
      <c r="P181" s="401"/>
      <c r="Q181" s="398" t="s">
        <v>1553</v>
      </c>
      <c r="R181" s="398" t="s">
        <v>864</v>
      </c>
      <c r="S181" s="244" t="s">
        <v>1552</v>
      </c>
      <c r="T181" s="402"/>
      <c r="U181" s="398"/>
      <c r="V181" s="403" t="s">
        <v>864</v>
      </c>
      <c r="W181" s="403" t="s">
        <v>864</v>
      </c>
      <c r="X181" s="232"/>
      <c r="Y181" s="404"/>
      <c r="Z181" s="398"/>
      <c r="AA181" s="405"/>
      <c r="AB181" s="398"/>
      <c r="AC181" s="402">
        <v>1</v>
      </c>
      <c r="AD181" s="402">
        <v>1</v>
      </c>
    </row>
    <row r="182" spans="1:1017" s="250" customFormat="1" ht="13" customHeight="1">
      <c r="A182" s="225">
        <v>174</v>
      </c>
      <c r="B182" s="240"/>
      <c r="C182" s="221"/>
      <c r="D182" s="242" t="s">
        <v>1554</v>
      </c>
      <c r="E182" s="221"/>
      <c r="F182" s="242"/>
      <c r="G182" s="242"/>
      <c r="H182" s="398" t="s">
        <v>1555</v>
      </c>
      <c r="I182" s="400" t="s">
        <v>1556</v>
      </c>
      <c r="J182" s="398"/>
      <c r="K182" s="400" t="s">
        <v>1557</v>
      </c>
      <c r="L182" s="398"/>
      <c r="M182" s="398"/>
      <c r="N182" s="398"/>
      <c r="O182" s="398"/>
      <c r="P182" s="401"/>
      <c r="Q182" s="398" t="s">
        <v>820</v>
      </c>
      <c r="R182" s="398"/>
      <c r="S182" s="398" t="s">
        <v>863</v>
      </c>
      <c r="T182" s="402"/>
      <c r="U182" s="398"/>
      <c r="V182" s="403" t="s">
        <v>864</v>
      </c>
      <c r="W182" s="403" t="s">
        <v>864</v>
      </c>
      <c r="X182" s="232"/>
      <c r="Y182" s="404"/>
      <c r="Z182" s="398"/>
      <c r="AA182" s="405"/>
      <c r="AB182" s="398"/>
      <c r="AC182" s="402">
        <v>1</v>
      </c>
      <c r="AD182" s="402">
        <v>1</v>
      </c>
    </row>
    <row r="183" spans="1:1017" s="250" customFormat="1" ht="13" customHeight="1">
      <c r="A183" s="225">
        <v>175</v>
      </c>
      <c r="B183" s="240"/>
      <c r="C183" s="221"/>
      <c r="D183" s="242" t="s">
        <v>970</v>
      </c>
      <c r="E183" s="221"/>
      <c r="F183" s="242"/>
      <c r="G183" s="242"/>
      <c r="H183" s="398" t="s">
        <v>1558</v>
      </c>
      <c r="I183" s="400" t="s">
        <v>399</v>
      </c>
      <c r="J183" s="398"/>
      <c r="K183" s="400" t="s">
        <v>973</v>
      </c>
      <c r="L183" s="398"/>
      <c r="M183" s="398"/>
      <c r="N183" s="398"/>
      <c r="O183" s="398"/>
      <c r="P183" s="401"/>
      <c r="Q183" s="398" t="s">
        <v>817</v>
      </c>
      <c r="R183" s="398"/>
      <c r="S183" s="398" t="s">
        <v>863</v>
      </c>
      <c r="T183" s="402"/>
      <c r="U183" s="398"/>
      <c r="V183" s="403" t="s">
        <v>864</v>
      </c>
      <c r="W183" s="403" t="s">
        <v>864</v>
      </c>
      <c r="X183" s="232"/>
      <c r="Y183" s="404"/>
      <c r="Z183" s="398"/>
      <c r="AA183" s="405"/>
      <c r="AB183" s="398"/>
      <c r="AC183" s="402">
        <v>1</v>
      </c>
      <c r="AD183" s="402">
        <v>1</v>
      </c>
    </row>
    <row r="184" spans="1:1017" s="250" customFormat="1" ht="13" customHeight="1">
      <c r="A184" s="225">
        <v>176</v>
      </c>
      <c r="B184" s="240"/>
      <c r="C184" s="221"/>
      <c r="D184" s="242" t="s">
        <v>1559</v>
      </c>
      <c r="E184" s="221"/>
      <c r="F184" s="242"/>
      <c r="G184" s="242"/>
      <c r="H184" s="398" t="s">
        <v>1560</v>
      </c>
      <c r="I184" s="400" t="s">
        <v>1561</v>
      </c>
      <c r="J184" s="398"/>
      <c r="K184" s="400" t="s">
        <v>1562</v>
      </c>
      <c r="L184" s="398"/>
      <c r="M184" s="398"/>
      <c r="N184" s="398"/>
      <c r="O184" s="398"/>
      <c r="P184" s="401"/>
      <c r="Q184" s="398" t="s">
        <v>820</v>
      </c>
      <c r="R184" s="398"/>
      <c r="S184" s="398" t="s">
        <v>863</v>
      </c>
      <c r="T184" s="402"/>
      <c r="U184" s="398"/>
      <c r="V184" s="403" t="s">
        <v>864</v>
      </c>
      <c r="W184" s="403" t="s">
        <v>864</v>
      </c>
      <c r="X184" s="232"/>
      <c r="Y184" s="404"/>
      <c r="Z184" s="398"/>
      <c r="AA184" s="405"/>
      <c r="AB184" s="398"/>
      <c r="AC184" s="402">
        <v>1</v>
      </c>
      <c r="AD184" s="402">
        <v>1</v>
      </c>
    </row>
    <row r="185" spans="1:1017" s="250" customFormat="1" ht="13" customHeight="1">
      <c r="A185" s="225">
        <v>177</v>
      </c>
      <c r="B185" s="240"/>
      <c r="C185" s="265"/>
      <c r="D185" s="221" t="s">
        <v>1563</v>
      </c>
      <c r="E185" s="221"/>
      <c r="F185" s="242"/>
      <c r="G185" s="242"/>
      <c r="H185" s="398" t="s">
        <v>1564</v>
      </c>
      <c r="I185" s="400" t="s">
        <v>1565</v>
      </c>
      <c r="J185" s="398"/>
      <c r="K185" s="400" t="s">
        <v>939</v>
      </c>
      <c r="L185" s="398"/>
      <c r="M185" s="398"/>
      <c r="N185" s="398"/>
      <c r="O185" s="398"/>
      <c r="P185" s="401"/>
      <c r="Q185" s="398" t="s">
        <v>817</v>
      </c>
      <c r="R185" s="398"/>
      <c r="S185" s="398" t="s">
        <v>863</v>
      </c>
      <c r="T185" s="402"/>
      <c r="U185" s="398"/>
      <c r="V185" s="403" t="s">
        <v>864</v>
      </c>
      <c r="W185" s="403" t="s">
        <v>864</v>
      </c>
      <c r="X185" s="232"/>
      <c r="Y185" s="404"/>
      <c r="Z185" s="398"/>
      <c r="AA185" s="405"/>
      <c r="AB185" s="398"/>
      <c r="AC185" s="402">
        <v>1</v>
      </c>
      <c r="AD185" s="402">
        <v>1</v>
      </c>
    </row>
    <row r="186" spans="1:1017" s="250" customFormat="1" ht="13" customHeight="1">
      <c r="A186" s="225">
        <v>178</v>
      </c>
      <c r="B186" s="240" t="s">
        <v>1566</v>
      </c>
      <c r="C186" s="265"/>
      <c r="D186" s="242"/>
      <c r="E186" s="242"/>
      <c r="F186" s="242"/>
      <c r="G186" s="242"/>
      <c r="H186" s="398" t="s">
        <v>1567</v>
      </c>
      <c r="I186" s="400"/>
      <c r="J186" s="398"/>
      <c r="K186" s="400" t="s">
        <v>939</v>
      </c>
      <c r="L186" s="398"/>
      <c r="M186" s="398"/>
      <c r="N186" s="398"/>
      <c r="O186" s="398"/>
      <c r="P186" s="401"/>
      <c r="Q186" s="398" t="s">
        <v>817</v>
      </c>
      <c r="R186" s="398"/>
      <c r="S186" s="398" t="s">
        <v>863</v>
      </c>
      <c r="T186" s="402"/>
      <c r="U186" s="398"/>
      <c r="V186" s="402" t="s">
        <v>864</v>
      </c>
      <c r="W186" s="402" t="s">
        <v>864</v>
      </c>
      <c r="X186" s="232"/>
      <c r="Y186" s="404"/>
      <c r="Z186" s="398"/>
      <c r="AA186" s="405"/>
      <c r="AB186" s="398"/>
      <c r="AC186" s="402"/>
      <c r="AD186" s="402">
        <v>1</v>
      </c>
    </row>
    <row r="187" spans="1:1017" s="224" customFormat="1" ht="12" customHeight="1">
      <c r="A187" s="225">
        <f>SUBTOTAL(103,createCase[ID])</f>
        <v>178</v>
      </c>
      <c r="B187" s="225"/>
      <c r="C187" s="225">
        <f>SUBTOTAL(103,createCase[Donnée (Niveau 2)])</f>
        <v>43</v>
      </c>
      <c r="D187" s="225">
        <f>SUBTOTAL(103,createCase[Donnée (Niveau 3)])</f>
        <v>89</v>
      </c>
      <c r="E187" s="225">
        <f>SUBTOTAL(103,createCase[Donnée (Niveau 4)])</f>
        <v>40</v>
      </c>
      <c r="F187" s="225">
        <f>SUBTOTAL(103,createCase[Donnée (Niveau 5)])</f>
        <v>10</v>
      </c>
      <c r="G187" s="225">
        <f>SUBTOTAL(103,createCase[Donnée (Niveau 6)])</f>
        <v>0</v>
      </c>
      <c r="H187" s="225">
        <f>SUBTOTAL(103,createCase[Description])</f>
        <v>154</v>
      </c>
      <c r="I187" s="225">
        <f>SUBTOTAL(103,createCase[Exemples])</f>
        <v>91</v>
      </c>
      <c r="J187" s="225">
        <f>SUBTOTAL(103,createCase[Balise NexSIS])</f>
        <v>61</v>
      </c>
      <c r="K187" s="240">
        <f>SUBTOTAL(103,createCase[Nouvelle balise])</f>
        <v>154</v>
      </c>
      <c r="L187" s="225">
        <f>SUBTOTAL(103,createCase[Nantes - balise])</f>
        <v>24</v>
      </c>
      <c r="M187" s="225">
        <f>SUBTOTAL(103,createCase[Nantes - description])</f>
        <v>24</v>
      </c>
      <c r="N187" s="225">
        <f>SUBTOTAL(103,createCase[GT399])</f>
        <v>0</v>
      </c>
      <c r="O187" s="225">
        <f>SUBTOTAL(103,createCase[GT399 description])</f>
        <v>0</v>
      </c>
      <c r="P187" s="235">
        <f>SUBTOTAL(103,createCase[Priorisation])</f>
        <v>17</v>
      </c>
      <c r="Q187" s="225"/>
      <c r="R187" s="225">
        <f>SUBTOTAL(103,createCase[Objet])</f>
        <v>56</v>
      </c>
      <c r="S187" s="225">
        <f>SUBTOTAL(103,createCase[Format (ou type)])</f>
        <v>178</v>
      </c>
      <c r="T187" s="279"/>
      <c r="U187" s="225"/>
      <c r="V187" s="225"/>
      <c r="W187" s="225"/>
      <c r="Y187" s="276">
        <f>SUBTOTAL(103,createCase[Commentaire Hub Santé])</f>
        <v>16</v>
      </c>
      <c r="Z187" s="225">
        <f>SUBTOTAL(103,createCase[Commentaire Philippe Dreyfus])</f>
        <v>29</v>
      </c>
      <c r="AA187" s="240"/>
      <c r="AB187" s="225">
        <f>SUBTOTAL(103,createCase[Commentaire Yann Penverne])</f>
        <v>0</v>
      </c>
      <c r="AC187" s="225">
        <f>SUBTOTAL(103,createCase[NexSIS])-COUNTIFS(createCase[NexSIS],"=X")</f>
        <v>84</v>
      </c>
      <c r="AD187" s="225">
        <f>SUBTOTAL(103,createCase[Métier])-COUNTIFS(createCase[Métier],"=X")</f>
        <v>94</v>
      </c>
    </row>
    <row r="188" spans="1:1017" s="128" customFormat="1" ht="12" customHeight="1">
      <c r="A188" s="3"/>
      <c r="B188" s="3"/>
      <c r="C188" s="131"/>
      <c r="D188" s="131"/>
      <c r="E188" s="131"/>
      <c r="F188" s="131"/>
      <c r="G188" s="5"/>
      <c r="H188" s="155"/>
      <c r="I188" s="225"/>
      <c r="J188" s="5"/>
      <c r="K188" s="155"/>
      <c r="L188" s="5"/>
      <c r="M188" s="5"/>
      <c r="N188" s="5"/>
      <c r="O188" s="5"/>
      <c r="P188" s="188"/>
      <c r="Q188" s="5"/>
      <c r="R188" s="5"/>
      <c r="S188" s="5"/>
      <c r="T188" s="56"/>
      <c r="U188" s="56"/>
      <c r="V188" s="56"/>
      <c r="W188" s="56"/>
      <c r="X188"/>
      <c r="Y188" s="178"/>
      <c r="Z188" s="5"/>
      <c r="AA188" s="159"/>
      <c r="AB188" s="56"/>
      <c r="AD188" s="56"/>
      <c r="AMA188"/>
      <c r="AMB188"/>
      <c r="AMC188"/>
    </row>
    <row r="189" spans="1:1017" s="128" customFormat="1" ht="12" customHeight="1">
      <c r="A189" s="129"/>
      <c r="B189" s="129"/>
      <c r="C189" s="129"/>
      <c r="D189" s="129"/>
      <c r="E189" s="129"/>
      <c r="F189" s="129"/>
      <c r="G189" s="96"/>
      <c r="H189" s="96"/>
      <c r="I189" s="225"/>
      <c r="J189" s="96"/>
      <c r="K189" s="159"/>
      <c r="L189" s="96"/>
      <c r="M189" s="96"/>
      <c r="N189" s="96"/>
      <c r="O189" s="96"/>
      <c r="P189" s="173"/>
      <c r="Q189" s="96"/>
      <c r="R189" s="96"/>
      <c r="S189" s="96"/>
      <c r="T189" s="283"/>
      <c r="U189" s="96"/>
      <c r="V189" s="96"/>
      <c r="W189" s="96"/>
      <c r="X189"/>
      <c r="Y189" s="179"/>
      <c r="Z189" s="96"/>
      <c r="AA189" s="159"/>
      <c r="AB189" s="96"/>
      <c r="AD189" s="96"/>
      <c r="AMA189"/>
      <c r="AMB189"/>
      <c r="AMC189"/>
    </row>
    <row r="190" spans="1:1017" s="128" customFormat="1" ht="12" customHeight="1">
      <c r="I190" s="224"/>
      <c r="P190" s="174"/>
      <c r="R190" s="96"/>
      <c r="S190" s="96"/>
      <c r="T190" s="283"/>
      <c r="U190" s="96"/>
      <c r="V190" s="96"/>
      <c r="W190" s="96"/>
      <c r="X190"/>
      <c r="Y190" s="179"/>
      <c r="Z190" s="96"/>
      <c r="AA190" s="159"/>
      <c r="AB190" s="96"/>
      <c r="AD190" s="96"/>
      <c r="AMA190"/>
      <c r="AMB190"/>
      <c r="AMC190"/>
    </row>
    <row r="191" spans="1:1017" s="128" customFormat="1" ht="12" customHeight="1">
      <c r="I191" s="224"/>
      <c r="P191" s="174"/>
      <c r="R191" s="96"/>
      <c r="S191" s="96"/>
      <c r="T191" s="283"/>
      <c r="U191" s="96"/>
      <c r="V191" s="96"/>
      <c r="W191" s="96"/>
      <c r="X191"/>
      <c r="Y191" s="179"/>
      <c r="Z191" s="96"/>
      <c r="AA191" s="159"/>
      <c r="AB191" s="96"/>
      <c r="AD191" s="96"/>
      <c r="AMA191"/>
      <c r="AMB191"/>
      <c r="AMC191"/>
    </row>
    <row r="192" spans="1:1017" s="128" customFormat="1" ht="12" customHeight="1">
      <c r="I192" s="224"/>
      <c r="P192" s="174"/>
      <c r="R192" s="96"/>
      <c r="S192" s="96"/>
      <c r="T192" s="283"/>
      <c r="U192" s="96"/>
      <c r="V192" s="96"/>
      <c r="W192" s="96"/>
      <c r="X192"/>
      <c r="Y192" s="179"/>
      <c r="Z192" s="96"/>
      <c r="AA192" s="159"/>
      <c r="AB192" s="96"/>
      <c r="AD192" s="96"/>
      <c r="AMA192"/>
      <c r="AMB192"/>
      <c r="AMC192"/>
    </row>
    <row r="193" spans="1:1017" s="128" customFormat="1" ht="12" customHeight="1">
      <c r="I193" s="224"/>
      <c r="P193" s="174"/>
      <c r="R193" s="96"/>
      <c r="S193" s="96"/>
      <c r="T193" s="283"/>
      <c r="U193" s="96"/>
      <c r="V193" s="96"/>
      <c r="W193" s="96"/>
      <c r="X193"/>
      <c r="Y193" s="179"/>
      <c r="Z193" s="96"/>
      <c r="AA193" s="159"/>
      <c r="AB193" s="96"/>
      <c r="AD193" s="96"/>
      <c r="AMA193"/>
      <c r="AMB193"/>
      <c r="AMC193"/>
    </row>
    <row r="194" spans="1:1017" ht="12" customHeight="1">
      <c r="G194" s="128"/>
      <c r="H194" s="128"/>
      <c r="I194" s="224"/>
      <c r="J194" s="128"/>
      <c r="K194" s="128"/>
      <c r="L194" s="128"/>
      <c r="M194" s="128"/>
      <c r="N194" s="128"/>
      <c r="O194" s="128"/>
      <c r="P194" s="174"/>
      <c r="Q194" s="128"/>
    </row>
    <row r="195" spans="1:1017" s="117" customFormat="1" ht="12" customHeight="1">
      <c r="A195" s="128"/>
      <c r="B195" s="128"/>
      <c r="C195" s="128"/>
      <c r="D195" s="128"/>
      <c r="E195" s="128"/>
      <c r="F195" s="128"/>
      <c r="G195" s="96"/>
      <c r="H195" s="96"/>
      <c r="I195" s="225"/>
      <c r="J195" s="96"/>
      <c r="K195" s="159"/>
      <c r="L195" s="96"/>
      <c r="M195" s="96"/>
      <c r="N195" s="96"/>
      <c r="O195" s="96"/>
      <c r="P195" s="173"/>
      <c r="Q195" s="96"/>
      <c r="R195" s="96"/>
      <c r="S195" s="96"/>
      <c r="T195" s="283"/>
      <c r="U195" s="96"/>
      <c r="V195" s="96"/>
      <c r="W195" s="96"/>
      <c r="X195"/>
      <c r="Y195" s="179"/>
      <c r="Z195" s="96"/>
      <c r="AA195" s="161"/>
      <c r="AB195" s="96"/>
      <c r="AD195" s="96"/>
      <c r="AMB195"/>
    </row>
    <row r="196" spans="1:1017" ht="12" customHeight="1">
      <c r="A196" s="117"/>
      <c r="B196" s="117"/>
      <c r="C196" s="117"/>
      <c r="D196" s="117"/>
      <c r="E196" s="117"/>
      <c r="F196" s="117"/>
      <c r="G196" s="117"/>
      <c r="H196" s="117"/>
      <c r="I196" s="252"/>
      <c r="J196" s="117"/>
      <c r="K196" s="117"/>
      <c r="L196" s="117"/>
      <c r="M196" s="117"/>
      <c r="N196" s="117"/>
      <c r="O196" s="117"/>
      <c r="P196" s="189"/>
      <c r="Q196" s="117"/>
    </row>
    <row r="197" spans="1:1017" ht="12" customHeight="1">
      <c r="R197" s="112"/>
      <c r="S197" s="112"/>
      <c r="T197" s="125"/>
      <c r="U197" s="112"/>
      <c r="V197" s="112"/>
      <c r="W197" s="112"/>
      <c r="Y197" s="180"/>
      <c r="Z197" s="112"/>
      <c r="AB197" s="112"/>
      <c r="AD197" s="112"/>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30"/>
      <c r="B214" s="130"/>
      <c r="C214" s="130"/>
      <c r="D214" s="130"/>
      <c r="E214" s="130"/>
      <c r="F214" s="130"/>
    </row>
    <row r="215" spans="1:1016" ht="12" customHeight="1">
      <c r="A215" s="130"/>
      <c r="B215" s="130"/>
      <c r="C215" s="130"/>
      <c r="D215" s="130"/>
      <c r="E215" s="130"/>
      <c r="F215" s="130"/>
    </row>
    <row r="216" spans="1:1016" ht="12" customHeight="1">
      <c r="A216" s="130"/>
      <c r="B216" s="130"/>
      <c r="C216" s="130"/>
      <c r="D216" s="130"/>
      <c r="E216" s="130"/>
      <c r="F216" s="130"/>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ht="12" customHeight="1">
      <c r="A221" s="129"/>
      <c r="B221" s="129"/>
      <c r="C221" s="129"/>
      <c r="D221" s="129"/>
      <c r="E221" s="129"/>
      <c r="F221" s="129"/>
    </row>
    <row r="222" spans="1:1016" ht="12" customHeight="1">
      <c r="A222" s="129"/>
      <c r="B222" s="129"/>
      <c r="C222" s="129"/>
      <c r="D222" s="129"/>
      <c r="E222" s="129"/>
      <c r="F222" s="129"/>
    </row>
    <row r="223" spans="1:1016" ht="12" customHeight="1">
      <c r="A223" s="129"/>
      <c r="B223" s="129"/>
      <c r="C223" s="129"/>
      <c r="D223" s="129"/>
      <c r="E223" s="129"/>
      <c r="F223" s="129"/>
    </row>
    <row r="224" spans="1:1016" s="117" customFormat="1" ht="12" customHeight="1">
      <c r="A224" s="129"/>
      <c r="B224" s="129"/>
      <c r="C224" s="129"/>
      <c r="D224" s="129"/>
      <c r="E224" s="129"/>
      <c r="F224" s="129"/>
      <c r="G224" s="96"/>
      <c r="H224" s="96"/>
      <c r="I224" s="225"/>
      <c r="J224" s="96"/>
      <c r="K224" s="159"/>
      <c r="L224" s="96"/>
      <c r="M224" s="96"/>
      <c r="N224" s="96"/>
      <c r="O224" s="96"/>
      <c r="P224" s="173"/>
      <c r="Q224" s="96"/>
      <c r="R224" s="96"/>
      <c r="S224" s="96"/>
      <c r="T224" s="283"/>
      <c r="U224" s="96"/>
      <c r="V224" s="96"/>
      <c r="W224" s="96"/>
      <c r="X224"/>
      <c r="Y224" s="179"/>
      <c r="Z224" s="96"/>
      <c r="AA224" s="161"/>
      <c r="AB224" s="96"/>
      <c r="AD224" s="96"/>
      <c r="AMB224"/>
    </row>
    <row r="225" spans="1:1016" s="117" customFormat="1" ht="12" customHeight="1">
      <c r="A225" s="130"/>
      <c r="B225" s="130"/>
      <c r="C225" s="130"/>
      <c r="D225" s="130"/>
      <c r="E225" s="130"/>
      <c r="F225" s="130"/>
      <c r="G225" s="96"/>
      <c r="H225" s="96"/>
      <c r="I225" s="225"/>
      <c r="J225" s="96"/>
      <c r="K225" s="159"/>
      <c r="L225" s="96"/>
      <c r="M225" s="96"/>
      <c r="N225" s="96"/>
      <c r="O225" s="96"/>
      <c r="P225" s="173"/>
      <c r="Q225" s="96"/>
      <c r="R225" s="96"/>
      <c r="S225" s="96"/>
      <c r="T225" s="283"/>
      <c r="U225" s="96"/>
      <c r="V225" s="96"/>
      <c r="W225" s="96"/>
      <c r="X225"/>
      <c r="Y225" s="179"/>
      <c r="Z225" s="96"/>
      <c r="AA225" s="161"/>
      <c r="AB225" s="96"/>
      <c r="AD225" s="96"/>
      <c r="AMB225"/>
    </row>
    <row r="226" spans="1:1016" s="117" customFormat="1" ht="12" customHeight="1">
      <c r="A226" s="123"/>
      <c r="B226" s="123"/>
      <c r="C226" s="123"/>
      <c r="D226" s="123"/>
      <c r="E226" s="123"/>
      <c r="F226" s="123"/>
      <c r="G226" s="112"/>
      <c r="H226" s="112"/>
      <c r="I226" s="282"/>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82"/>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s="117" customFormat="1" ht="12" customHeight="1">
      <c r="A228" s="123"/>
      <c r="B228" s="123"/>
      <c r="C228" s="123"/>
      <c r="D228" s="123"/>
      <c r="E228" s="123"/>
      <c r="F228" s="123"/>
      <c r="G228" s="112"/>
      <c r="H228" s="112"/>
      <c r="I228" s="282"/>
      <c r="J228" s="112"/>
      <c r="K228" s="161"/>
      <c r="L228" s="112"/>
      <c r="M228" s="112"/>
      <c r="N228" s="112"/>
      <c r="O228" s="112"/>
      <c r="P228" s="190"/>
      <c r="Q228" s="112"/>
      <c r="R228" s="112"/>
      <c r="S228" s="112"/>
      <c r="T228" s="125"/>
      <c r="U228" s="112"/>
      <c r="V228" s="112"/>
      <c r="W228" s="112"/>
      <c r="X228"/>
      <c r="Y228" s="180"/>
      <c r="Z228" s="112"/>
      <c r="AA228" s="161"/>
      <c r="AB228" s="112"/>
      <c r="AD228" s="112"/>
      <c r="AMB228"/>
    </row>
    <row r="229" spans="1:1016" s="117" customFormat="1" ht="12" customHeight="1">
      <c r="A229" s="123"/>
      <c r="B229" s="123"/>
      <c r="C229" s="123"/>
      <c r="D229" s="123"/>
      <c r="E229" s="123"/>
      <c r="F229" s="123"/>
      <c r="G229" s="112"/>
      <c r="H229" s="112"/>
      <c r="I229" s="282"/>
      <c r="J229" s="112"/>
      <c r="K229" s="161"/>
      <c r="L229" s="112"/>
      <c r="M229" s="112"/>
      <c r="N229" s="112"/>
      <c r="O229" s="112"/>
      <c r="P229" s="190"/>
      <c r="Q229" s="112"/>
      <c r="R229" s="112"/>
      <c r="S229" s="112"/>
      <c r="T229" s="125"/>
      <c r="U229" s="112"/>
      <c r="V229" s="112"/>
      <c r="W229" s="112"/>
      <c r="X229"/>
      <c r="Y229" s="180"/>
      <c r="Z229" s="112"/>
      <c r="AA229" s="161"/>
      <c r="AB229" s="112"/>
      <c r="AD229" s="112"/>
      <c r="AMB229"/>
    </row>
    <row r="230" spans="1:1016" s="117" customFormat="1" ht="12" customHeight="1">
      <c r="A230" s="123"/>
      <c r="B230" s="123"/>
      <c r="C230" s="123"/>
      <c r="D230" s="123"/>
      <c r="E230" s="123"/>
      <c r="F230" s="123"/>
      <c r="G230" s="112"/>
      <c r="H230" s="112"/>
      <c r="I230" s="282"/>
      <c r="J230" s="112"/>
      <c r="K230" s="161"/>
      <c r="L230" s="112"/>
      <c r="M230" s="112"/>
      <c r="N230" s="112"/>
      <c r="O230" s="112"/>
      <c r="P230" s="190"/>
      <c r="Q230" s="112"/>
      <c r="R230" s="112"/>
      <c r="S230" s="112"/>
      <c r="T230" s="125"/>
      <c r="U230" s="112"/>
      <c r="V230" s="112"/>
      <c r="W230" s="112"/>
      <c r="X230"/>
      <c r="Y230" s="180"/>
      <c r="Z230" s="112"/>
      <c r="AA230" s="161"/>
      <c r="AB230" s="112"/>
      <c r="AD230" s="112"/>
      <c r="AMB230"/>
    </row>
    <row r="231" spans="1:1016" ht="12" customHeight="1">
      <c r="A231" s="123"/>
      <c r="B231" s="123"/>
      <c r="C231" s="123"/>
      <c r="D231" s="123"/>
      <c r="E231" s="123"/>
      <c r="F231" s="123"/>
      <c r="G231" s="112"/>
      <c r="H231" s="112"/>
      <c r="I231" s="282"/>
      <c r="J231" s="112"/>
      <c r="K231" s="161"/>
      <c r="L231" s="112"/>
      <c r="M231" s="112"/>
      <c r="N231" s="112"/>
      <c r="O231" s="112"/>
      <c r="P231" s="190"/>
      <c r="Q231" s="112"/>
      <c r="R231" s="112"/>
      <c r="S231" s="112"/>
      <c r="T231" s="125"/>
      <c r="U231" s="112"/>
      <c r="V231" s="112"/>
      <c r="W231" s="112"/>
      <c r="Y231" s="180"/>
      <c r="Z231" s="112"/>
      <c r="AB231" s="112"/>
      <c r="AD231" s="112"/>
    </row>
    <row r="232" spans="1:1016" ht="12" customHeight="1">
      <c r="A232" s="123"/>
      <c r="B232" s="123"/>
      <c r="C232" s="123"/>
      <c r="D232" s="123"/>
      <c r="E232" s="123"/>
      <c r="F232" s="123"/>
      <c r="G232" s="112"/>
      <c r="H232" s="112"/>
      <c r="I232" s="282"/>
      <c r="J232" s="112"/>
      <c r="K232" s="161"/>
      <c r="L232" s="112"/>
      <c r="M232" s="112"/>
      <c r="N232" s="112"/>
      <c r="O232" s="112"/>
      <c r="P232" s="190"/>
      <c r="Q232" s="112"/>
      <c r="R232" s="112"/>
      <c r="S232" s="112"/>
      <c r="T232" s="125"/>
      <c r="U232" s="112"/>
      <c r="V232" s="112"/>
      <c r="W232" s="112"/>
      <c r="Y232" s="180"/>
      <c r="Z232" s="112"/>
      <c r="AB232" s="112"/>
      <c r="AD232" s="112"/>
    </row>
    <row r="233" spans="1:1016" ht="12" customHeight="1">
      <c r="A233" s="130"/>
      <c r="B233" s="130"/>
      <c r="C233" s="130"/>
      <c r="D233" s="130"/>
      <c r="E233" s="130"/>
      <c r="F233" s="130"/>
    </row>
    <row r="234" spans="1:1016" ht="12" customHeight="1">
      <c r="A234" s="130"/>
      <c r="B234" s="130"/>
      <c r="C234" s="130"/>
      <c r="D234" s="130"/>
      <c r="E234" s="130"/>
      <c r="F234" s="130"/>
    </row>
    <row r="235" spans="1:1016" ht="12" customHeight="1">
      <c r="A235" s="130"/>
      <c r="B235" s="130"/>
      <c r="C235" s="130"/>
      <c r="D235" s="130"/>
      <c r="E235" s="130"/>
      <c r="F235" s="130"/>
    </row>
    <row r="236" spans="1:1016" ht="12" customHeight="1">
      <c r="A236" s="136"/>
      <c r="B236" s="136"/>
      <c r="C236" s="136"/>
      <c r="D236" s="136"/>
      <c r="E236" s="136"/>
      <c r="F236" s="136"/>
    </row>
    <row r="237" spans="1:1016" ht="12" customHeight="1">
      <c r="A237" s="136"/>
      <c r="B237" s="136"/>
      <c r="C237" s="136"/>
      <c r="D237" s="136"/>
      <c r="E237" s="136"/>
      <c r="F237" s="136"/>
    </row>
  </sheetData>
  <mergeCells count="5">
    <mergeCell ref="H1:J2"/>
    <mergeCell ref="O1:P1"/>
    <mergeCell ref="L7:O7"/>
    <mergeCell ref="AC7:AD7"/>
    <mergeCell ref="V7:W7"/>
  </mergeCells>
  <phoneticPr fontId="81" type="noConversion"/>
  <conditionalFormatting sqref="A188:F189 A209:F1049">
    <cfRule type="expression" dxfId="253" priority="264">
      <formula>$AB188=1</formula>
    </cfRule>
    <cfRule type="expression" dxfId="252" priority="263">
      <formula>$AD188=1</formula>
    </cfRule>
    <cfRule type="expression" dxfId="251" priority="261">
      <formula>OR($AD188="X",$AB188="X")</formula>
    </cfRule>
    <cfRule type="expression" dxfId="250" priority="262">
      <formula>AND($AD188=1,$AB188=1)</formula>
    </cfRule>
  </conditionalFormatting>
  <conditionalFormatting sqref="A9:G12 A10:A186 B13:G20 B113:G120 E120:G148 B121:C148 B149:G153 A154:G186 B26:G80 B82:G93">
    <cfRule type="expression" dxfId="249" priority="645">
      <formula>$AC9=1</formula>
    </cfRule>
  </conditionalFormatting>
  <conditionalFormatting sqref="A9:G20 A10:A186 E120:G148 B121:C148 B149:G153 A154:G186">
    <cfRule type="expression" dxfId="248" priority="644">
      <formula>$AD9=1</formula>
    </cfRule>
  </conditionalFormatting>
  <conditionalFormatting sqref="A9:G20 A10:A186 E120:G148 B149:G153 A154:G186 B121:C148">
    <cfRule type="expression" dxfId="247" priority="643">
      <formula>AND($AD9=1,$AC9=1)</formula>
    </cfRule>
  </conditionalFormatting>
  <conditionalFormatting sqref="A9:G20">
    <cfRule type="expression" dxfId="246" priority="642">
      <formula>OR($AD9="X",$AC9="X")</formula>
    </cfRule>
  </conditionalFormatting>
  <conditionalFormatting sqref="A9:G186">
    <cfRule type="expression" dxfId="245" priority="646">
      <formula>AND(NOT(ISBLANK($W9)),ISBLANK($AC9),ISBLANK($AD9))</formula>
    </cfRule>
  </conditionalFormatting>
  <conditionalFormatting sqref="B112:B116">
    <cfRule type="expression" dxfId="244" priority="123">
      <formula>AND($R112="X",#REF!&lt;&gt;"")</formula>
    </cfRule>
  </conditionalFormatting>
  <conditionalFormatting sqref="B21:G25 D121:D147 E148">
    <cfRule type="expression" dxfId="243" priority="102">
      <formula>OR($AD21="X",$AC21="X")</formula>
    </cfRule>
    <cfRule type="expression" dxfId="242" priority="105">
      <formula>$AC21=1</formula>
    </cfRule>
    <cfRule type="expression" dxfId="241" priority="104">
      <formula>$AD21=1</formula>
    </cfRule>
    <cfRule type="expression" dxfId="240" priority="103">
      <formula>AND($AD21=1,$AC21=1)</formula>
    </cfRule>
  </conditionalFormatting>
  <conditionalFormatting sqref="B26:G120 E120:G148 B121:C148 B149:G153 A154:G186 A10:A186">
    <cfRule type="expression" dxfId="239" priority="119">
      <formula>OR($AD10="X",$AC10="X")</formula>
    </cfRule>
  </conditionalFormatting>
  <conditionalFormatting sqref="B26:G120">
    <cfRule type="expression" dxfId="238" priority="120">
      <formula>AND($AD26=1,$AC26=1)</formula>
    </cfRule>
    <cfRule type="expression" dxfId="237" priority="121">
      <formula>$AD26=1</formula>
    </cfRule>
  </conditionalFormatting>
  <conditionalFormatting sqref="B95:G112">
    <cfRule type="expression" dxfId="236" priority="122">
      <formula>$AC95=1</formula>
    </cfRule>
  </conditionalFormatting>
  <conditionalFormatting sqref="C117:C186 C9:C111 D123:D147">
    <cfRule type="expression" dxfId="235" priority="98">
      <formula>AND($R9="X",$B9&lt;&gt;"")</formula>
    </cfRule>
  </conditionalFormatting>
  <conditionalFormatting sqref="C155">
    <cfRule type="expression" dxfId="234" priority="44">
      <formula>OR($AD155="X",$AC155="X")</formula>
    </cfRule>
    <cfRule type="expression" dxfId="233" priority="46">
      <formula>$AD155=1</formula>
    </cfRule>
    <cfRule type="expression" dxfId="232" priority="45">
      <formula>AND($AD155=1,$AC155=1)</formula>
    </cfRule>
  </conditionalFormatting>
  <conditionalFormatting sqref="C113:D116">
    <cfRule type="expression" dxfId="231" priority="124">
      <formula>AND($R113="X",OR(#REF!&lt;&gt;"",$B113&lt;&gt;""))</formula>
    </cfRule>
  </conditionalFormatting>
  <conditionalFormatting sqref="D9:D111">
    <cfRule type="expression" dxfId="230" priority="93">
      <formula>AND($R9="X",OR($B9&lt;&gt;"",$C9&lt;&gt;""))</formula>
    </cfRule>
  </conditionalFormatting>
  <conditionalFormatting sqref="D117:D120 E120:E122 D149:D173 D175:D186 C179">
    <cfRule type="expression" dxfId="229" priority="131">
      <formula>AND($R117="X",OR($B117&lt;&gt;"",$C117&lt;&gt;""))</formula>
    </cfRule>
  </conditionalFormatting>
  <conditionalFormatting sqref="D121:D122">
    <cfRule type="expression" dxfId="228" priority="75">
      <formula>AND($R121="X",OR(#REF!&lt;&gt;"",$B121&lt;&gt;""))</formula>
    </cfRule>
  </conditionalFormatting>
  <conditionalFormatting sqref="D148">
    <cfRule type="expression" dxfId="227" priority="37">
      <formula>AND($AD148=1,$AC148=1)</formula>
    </cfRule>
    <cfRule type="expression" dxfId="226" priority="38">
      <formula>$AD148=1</formula>
    </cfRule>
    <cfRule type="expression" dxfId="225" priority="36">
      <formula>OR($AD148="X",$AC148="X")</formula>
    </cfRule>
    <cfRule type="expression" dxfId="224" priority="35">
      <formula>$AC148=1</formula>
    </cfRule>
  </conditionalFormatting>
  <conditionalFormatting sqref="D155">
    <cfRule type="expression" dxfId="223" priority="40">
      <formula>AND($R155="X",$B155&lt;&gt;"")</formula>
    </cfRule>
    <cfRule type="expression" dxfId="222" priority="43">
      <formula>$AD155=1</formula>
    </cfRule>
    <cfRule type="expression" dxfId="221" priority="42">
      <formula>AND($AD155=1,$AC155=1)</formula>
    </cfRule>
    <cfRule type="expression" dxfId="220" priority="41">
      <formula>OR($AD155="X",$AC155="X")</formula>
    </cfRule>
  </conditionalFormatting>
  <conditionalFormatting sqref="D174">
    <cfRule type="expression" dxfId="219" priority="659">
      <formula>AND($R174="X",OR($B174&lt;&gt;"",#REF!&lt;&gt;""))</formula>
    </cfRule>
  </conditionalFormatting>
  <conditionalFormatting sqref="D178">
    <cfRule type="expression" dxfId="218" priority="26">
      <formula>$AC178=1</formula>
    </cfRule>
    <cfRule type="expression" dxfId="217" priority="27">
      <formula>AND($R178="X",OR($B178&lt;&gt;"",$C178&lt;&gt;"",$D178&lt;&gt;"",$E178&lt;&gt;""))</formula>
    </cfRule>
    <cfRule type="expression" dxfId="216" priority="28">
      <formula>AND($AD178=1,$AC178=1)</formula>
    </cfRule>
    <cfRule type="expression" dxfId="215" priority="22">
      <formula>AND($AD178=1,$AC178=1)</formula>
    </cfRule>
    <cfRule type="expression" dxfId="214" priority="30">
      <formula>AND($R178="X",OR($B178&lt;&gt;"",$C178&lt;&gt;"",$D178&lt;&gt;""))</formula>
    </cfRule>
    <cfRule type="expression" dxfId="213" priority="29">
      <formula>$AD178=1</formula>
    </cfRule>
    <cfRule type="expression" dxfId="212" priority="20">
      <formula>$AC178=1</formula>
    </cfRule>
    <cfRule type="expression" dxfId="211" priority="21">
      <formula>AND($R178="X",OR($B178&lt;&gt;"",$C178&lt;&gt;"",$D178&lt;&gt;"",$E178&lt;&gt;""))</formula>
    </cfRule>
    <cfRule type="expression" dxfId="210" priority="23">
      <formula>$AD178=1</formula>
    </cfRule>
    <cfRule type="expression" dxfId="209" priority="24">
      <formula>AND($R178="X",OR($B178&lt;&gt;"",$C178&lt;&gt;"",$D178&lt;&gt;""))</formula>
    </cfRule>
  </conditionalFormatting>
  <conditionalFormatting sqref="D148:E148 C112:G112">
    <cfRule type="expression" dxfId="208" priority="108">
      <formula>AND($R112="X",$B112&lt;&gt;"")</formula>
    </cfRule>
  </conditionalFormatting>
  <conditionalFormatting sqref="E9:E111">
    <cfRule type="expression" dxfId="207" priority="99">
      <formula>AND($R9="X",OR($B9&lt;&gt;"",$C9&lt;&gt;"",$D9&lt;&gt;""))</formula>
    </cfRule>
  </conditionalFormatting>
  <conditionalFormatting sqref="E79">
    <cfRule type="expression" dxfId="206" priority="8">
      <formula>AND($R79="X",OR($B79&lt;&gt;"",$C79&lt;&gt;"",$D79&lt;&gt;"",$E79&lt;&gt;""))</formula>
    </cfRule>
    <cfRule type="expression" dxfId="205" priority="10">
      <formula>$AD79=1</formula>
    </cfRule>
    <cfRule type="expression" dxfId="204" priority="11">
      <formula>AND($R79="X",OR($B79&lt;&gt;"",$C79&lt;&gt;"",$E79&lt;&gt;"",#REF!&lt;&gt;""))</formula>
    </cfRule>
    <cfRule type="expression" dxfId="203" priority="9">
      <formula>AND($AD79=1,$AC79=1)</formula>
    </cfRule>
  </conditionalFormatting>
  <conditionalFormatting sqref="E82">
    <cfRule type="expression" dxfId="202" priority="6">
      <formula>AND($R82="X",OR($B82&lt;&gt;"",$C82&lt;&gt;"",$E82&lt;&gt;"",#REF!&lt;&gt;""))</formula>
    </cfRule>
    <cfRule type="expression" dxfId="201" priority="5">
      <formula>$AC82=1</formula>
    </cfRule>
    <cfRule type="expression" dxfId="200" priority="4">
      <formula>$AD82=1</formula>
    </cfRule>
    <cfRule type="expression" dxfId="199" priority="3">
      <formula>AND($AD82=1,$AC82=1)</formula>
    </cfRule>
    <cfRule type="expression" dxfId="198" priority="2">
      <formula>AND($R82="X",OR($B82&lt;&gt;"",$C82&lt;&gt;"",$D82&lt;&gt;"",$E82&lt;&gt;""))</formula>
    </cfRule>
    <cfRule type="expression" dxfId="197" priority="7">
      <formula>$AC82=1</formula>
    </cfRule>
  </conditionalFormatting>
  <conditionalFormatting sqref="E101">
    <cfRule type="expression" dxfId="196" priority="15">
      <formula>$AC101=1</formula>
    </cfRule>
    <cfRule type="expression" dxfId="195" priority="16">
      <formula>AND($R101="X",OR($B101&lt;&gt;"",$C101&lt;&gt;"",$E101&lt;&gt;"",#REF!&lt;&gt;""))</formula>
    </cfRule>
    <cfRule type="expression" dxfId="194" priority="13">
      <formula>AND($AD101=1,$AC101=1)</formula>
    </cfRule>
    <cfRule type="expression" dxfId="193" priority="12">
      <formula>AND($R101="X",OR($B101&lt;&gt;"",$C101&lt;&gt;"",$D101&lt;&gt;"",$E101&lt;&gt;""))</formula>
    </cfRule>
    <cfRule type="expression" dxfId="192" priority="14">
      <formula>$AD101=1</formula>
    </cfRule>
  </conditionalFormatting>
  <conditionalFormatting sqref="E113:E116">
    <cfRule type="expression" dxfId="191" priority="125">
      <formula>AND($R113="X",OR(#REF!&lt;&gt;"",$B113&lt;&gt;"",$C113&lt;&gt;""))</formula>
    </cfRule>
  </conditionalFormatting>
  <conditionalFormatting sqref="E117:E120 E123:E147 E149:E173 E175:E186">
    <cfRule type="expression" dxfId="190" priority="143">
      <formula>AND($R117="X",OR($B117&lt;&gt;"",$C117&lt;&gt;"",$D117&lt;&gt;""))</formula>
    </cfRule>
  </conditionalFormatting>
  <conditionalFormatting sqref="E139">
    <cfRule type="expression" dxfId="189" priority="19">
      <formula>$AC139=1</formula>
    </cfRule>
    <cfRule type="expression" dxfId="188" priority="18">
      <formula>AND($R139="X",OR($B139&lt;&gt;"",$C139&lt;&gt;"",$E139&lt;&gt;"",#REF!&lt;&gt;""))</formula>
    </cfRule>
    <cfRule type="expression" dxfId="187" priority="17">
      <formula>AND($R139="X",OR($B139&lt;&gt;"",$C139&lt;&gt;"",$D139&lt;&gt;"",$E139&lt;&gt;""))</formula>
    </cfRule>
  </conditionalFormatting>
  <conditionalFormatting sqref="E157">
    <cfRule type="expression" dxfId="186" priority="51">
      <formula>AND($R157="X",#REF!&lt;&gt;"")</formula>
    </cfRule>
    <cfRule type="expression" dxfId="185" priority="50">
      <formula>$AC157=1</formula>
    </cfRule>
    <cfRule type="expression" dxfId="184" priority="49">
      <formula>$AD157=1</formula>
    </cfRule>
    <cfRule type="expression" dxfId="183" priority="47">
      <formula>OR($AD157="X",$AC157="X")</formula>
    </cfRule>
    <cfRule type="expression" dxfId="182" priority="48">
      <formula>AND($AD157=1,$AC157=1)</formula>
    </cfRule>
  </conditionalFormatting>
  <conditionalFormatting sqref="E174">
    <cfRule type="expression" dxfId="181" priority="677">
      <formula>AND($R174="X",OR($B174&lt;&gt;"",#REF!&lt;&gt;"",$D174&lt;&gt;""))</formula>
    </cfRule>
  </conditionalFormatting>
  <conditionalFormatting sqref="E177">
    <cfRule type="expression" dxfId="180" priority="34">
      <formula>$AD177=1</formula>
    </cfRule>
    <cfRule type="expression" dxfId="179" priority="33">
      <formula>AND($AD177=1,$AC177=1)</formula>
    </cfRule>
    <cfRule type="expression" dxfId="178" priority="32">
      <formula>AND($R177="X",OR($B177&lt;&gt;"",$C177&lt;&gt;"",$D177&lt;&gt;"",$E177&lt;&gt;""))</formula>
    </cfRule>
    <cfRule type="expression" dxfId="177" priority="31">
      <formula>$AC177=1</formula>
    </cfRule>
  </conditionalFormatting>
  <conditionalFormatting sqref="F1:F2">
    <cfRule type="dataBar" priority="255">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111">
    <cfRule type="expression" dxfId="176" priority="100">
      <formula>AND($R9="X",OR($B9&lt;&gt;"",$C9&lt;&gt;"",$D9&lt;&gt;"",$E9&lt;&gt;""))</formula>
    </cfRule>
  </conditionalFormatting>
  <conditionalFormatting sqref="F113:F116">
    <cfRule type="expression" dxfId="175" priority="126">
      <formula>AND($R113="X",OR(#REF!&lt;&gt;"",$B113&lt;&gt;"",$C113&lt;&gt;"",$E113&lt;&gt;""))</formula>
    </cfRule>
  </conditionalFormatting>
  <conditionalFormatting sqref="F117:F120 F123:F173 F175:F186">
    <cfRule type="expression" dxfId="174" priority="144">
      <formula>AND($R117="X",OR($B117&lt;&gt;"",$C117&lt;&gt;"",$D117&lt;&gt;"",$E117&lt;&gt;""))</formula>
    </cfRule>
  </conditionalFormatting>
  <conditionalFormatting sqref="F120:F122">
    <cfRule type="expression" dxfId="173" priority="129">
      <formula>AND($R120="X",OR($B120&lt;&gt;"",$C120&lt;&gt;"",$E120&lt;&gt;"",#REF!&lt;&gt;""))</formula>
    </cfRule>
  </conditionalFormatting>
  <conditionalFormatting sqref="F141:F142">
    <cfRule type="expression" dxfId="172" priority="25">
      <formula>AND($R141="X",OR($B141&lt;&gt;"",$C141&lt;&gt;"",$D141&lt;&gt;""))</formula>
    </cfRule>
  </conditionalFormatting>
  <conditionalFormatting sqref="F147">
    <cfRule type="expression" dxfId="171" priority="1">
      <formula>AND($R147="X",OR($B147&lt;&gt;"",$C147&lt;&gt;"",$E147&lt;&gt;"",#REF!&lt;&gt;""))</formula>
    </cfRule>
  </conditionalFormatting>
  <conditionalFormatting sqref="F174">
    <cfRule type="expression" dxfId="170" priority="678">
      <formula>AND($R174="X",OR($B174&lt;&gt;"",#REF!&lt;&gt;"",$D174&lt;&gt;"",$E174&lt;&gt;""))</formula>
    </cfRule>
  </conditionalFormatting>
  <conditionalFormatting sqref="F148:G148">
    <cfRule type="expression" dxfId="169" priority="699">
      <formula>AND($R148="X",OR($B148&lt;&gt;"",$C148&lt;&gt;"",$E148&lt;&gt;"",#REF!&lt;&gt;""))</formula>
    </cfRule>
  </conditionalFormatting>
  <conditionalFormatting sqref="G9:G111">
    <cfRule type="expression" dxfId="168" priority="101">
      <formula>AND($R9="X",OR($B9&lt;&gt;"",$C9&lt;&gt;"",$D9&lt;&gt;"",$E9&lt;&gt;"",$F9&lt;&gt;""))</formula>
    </cfRule>
  </conditionalFormatting>
  <conditionalFormatting sqref="G113:G116">
    <cfRule type="expression" dxfId="167" priority="127">
      <formula>AND($R113="X",OR(#REF!&lt;&gt;"",$B113&lt;&gt;"",$C113&lt;&gt;"",$E113&lt;&gt;"",$F113&lt;&gt;""))</formula>
    </cfRule>
  </conditionalFormatting>
  <conditionalFormatting sqref="G117:G120 G123:G147 G149:G173 G175:G186">
    <cfRule type="expression" dxfId="166" priority="145">
      <formula>AND($R117="X",OR($B117&lt;&gt;"",$C117&lt;&gt;"",$D117&lt;&gt;"",$E117&lt;&gt;"",$F117&lt;&gt;""))</formula>
    </cfRule>
  </conditionalFormatting>
  <conditionalFormatting sqref="G120:G122">
    <cfRule type="expression" dxfId="165" priority="130">
      <formula>AND($R120="X",OR($B120&lt;&gt;"",$C120&lt;&gt;"",$E120&lt;&gt;"",#REF!&lt;&gt;"",$F120&lt;&gt;""))</formula>
    </cfRule>
  </conditionalFormatting>
  <conditionalFormatting sqref="G148">
    <cfRule type="expression" dxfId="164" priority="39">
      <formula>AND($R148="X",OR($B148&lt;&gt;"",$C148&lt;&gt;"",$D148&lt;&gt;"",$E148&lt;&gt;""))</formula>
    </cfRule>
    <cfRule type="expression" dxfId="163" priority="701">
      <formula>AND($R148="X",OR($B148&lt;&gt;"",$C148&lt;&gt;"",$E148&lt;&gt;"",#REF!&lt;&gt;"",$F148&lt;&gt;""))</formula>
    </cfRule>
  </conditionalFormatting>
  <conditionalFormatting sqref="G174">
    <cfRule type="expression" dxfId="162" priority="679">
      <formula>AND($R174="X",OR($B174&lt;&gt;"",#REF!&lt;&gt;"",$D174&lt;&gt;"",$E174&lt;&gt;"",$F174&lt;&gt;""))</formula>
    </cfRule>
  </conditionalFormatting>
  <conditionalFormatting sqref="H188:H189 H209:H1049">
    <cfRule type="expression" dxfId="161" priority="260">
      <formula>$Q188="X"</formula>
    </cfRule>
  </conditionalFormatting>
  <conditionalFormatting sqref="I9:I110 I112:I119 I121:I173 I175:I186">
    <cfRule type="expression" dxfId="160" priority="97">
      <formula>$R9="X"</formula>
    </cfRule>
  </conditionalFormatting>
  <conditionalFormatting sqref="Q9:Q186">
    <cfRule type="cellIs" dxfId="159" priority="96" operator="equal">
      <formula>"0..1"</formula>
    </cfRule>
    <cfRule type="cellIs" dxfId="158" priority="94" operator="equal">
      <formula>"1..1"</formula>
    </cfRule>
    <cfRule type="cellIs" dxfId="157" priority="95" operator="equal">
      <formula>"0..n"</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1" ma:contentTypeDescription="Type de contenu - Documentation de suivi de projet" ma:contentTypeScope="" ma:versionID="5f25723db95d46bd813c254178c12b28">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7bc30f4eda6069462a66ebc021061e2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0337C0-7C30-4DE4-B94C-0687DC3BE604}">
  <ds:schemaRefs>
    <ds:schemaRef ds:uri="http://schemas.microsoft.com/office/2006/documentManagement/types"/>
    <ds:schemaRef ds:uri="http://purl.org/dc/terms/"/>
    <ds:schemaRef ds:uri="http://purl.org/dc/elements/1.1/"/>
    <ds:schemaRef ds:uri="http://schemas.openxmlformats.org/package/2006/metadata/core-properties"/>
    <ds:schemaRef ds:uri="1720d4e8-2b1e-4bd1-aad5-1b4debf9b56d"/>
    <ds:schemaRef ds:uri="http://www.w3.org/XML/1998/namespace"/>
    <ds:schemaRef ds:uri="http://purl.org/dc/dcmitype/"/>
    <ds:schemaRef ds:uri="http://schemas.microsoft.com/office/2006/metadata/properties"/>
    <ds:schemaRef ds:uri="http://schemas.microsoft.com/office/infopath/2007/PartnerControls"/>
    <ds:schemaRef ds:uri="f6ca01e7-bd19-41f1-999c-e032ef5104c3"/>
    <ds:schemaRef ds:uri="http://schemas.microsoft.com/sharepoint/v3"/>
  </ds:schemaRefs>
</ds:datastoreItem>
</file>

<file path=customXml/itemProps2.xml><?xml version="1.0" encoding="utf-8"?>
<ds:datastoreItem xmlns:ds="http://schemas.openxmlformats.org/officeDocument/2006/customXml" ds:itemID="{8EE93CB3-F7D5-4EFB-8BAB-B05EA18C1CB8}"/>
</file>

<file path=customXml/itemProps3.xml><?xml version="1.0" encoding="utf-8"?>
<ds:datastoreItem xmlns:ds="http://schemas.openxmlformats.org/officeDocument/2006/customXml" ds:itemID="{9DD8DDFC-1922-451E-9066-852DD4B8D051}">
  <ds:schemaRefs>
    <ds:schemaRef ds:uri="http://schemas.microsoft.com/sharepoint/v3/contenttype/fo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Données_attributaires</vt:lpstr>
      <vt:lpstr>Processus_CISU</vt:lpstr>
      <vt:lpstr>Type_de_message</vt:lpstr>
      <vt:lpstr>Distribution</vt:lpstr>
      <vt:lpstr>Sommaire</vt:lpstr>
      <vt:lpstr>Mode d'emploi</vt:lpstr>
      <vt:lpstr>RC-DE</vt:lpstr>
      <vt:lpstr>RC-COM</vt:lpstr>
      <vt:lpstr>RC-EDA</vt:lpstr>
      <vt:lpstr>Patient</vt:lpstr>
      <vt:lpstr>EMSI</vt:lpstr>
      <vt:lpstr>Conditional format rules</vt:lpstr>
      <vt:lpstr>Documents_sources</vt:lpstr>
      <vt:lpstr>Données_attributaires!Print_Area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Romain FOUILLAND</cp:lastModifiedBy>
  <cp:revision>1</cp:revision>
  <dcterms:created xsi:type="dcterms:W3CDTF">2021-02-10T14:57:43Z</dcterms:created>
  <dcterms:modified xsi:type="dcterms:W3CDTF">2023-12-14T15:31:04Z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