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199" documentId="13_ncr:1_{25E1360D-3F9F-4661-933F-5159F3386708}" xr6:coauthVersionLast="47" xr6:coauthVersionMax="47" xr10:uidLastSave="{DE8FB8B6-DD24-4D3E-8A73-68CDF4869D0A}"/>
  <bookViews>
    <workbookView xWindow="-120" yWindow="-120" windowWidth="29040" windowHeight="15720" tabRatio="848"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EDR" sheetId="73" r:id="rId12"/>
    <sheet name="RS-EDR(bis)" sheetId="72" r:id="rId13"/>
    <sheet name="RS-RPIS" sheetId="66" r:id="rId14"/>
    <sheet name="RC-BPV" sheetId="68" r:id="rId15"/>
    <sheet name="RC-DEC" sheetId="69" r:id="rId16"/>
    <sheet name="RC-VEC" sheetId="70" r:id="rId17"/>
    <sheet name="MAINT" sheetId="65" r:id="rId18"/>
    <sheet name="GEO-POS" sheetId="56" r:id="rId19"/>
    <sheet name="GEO-REQ" sheetId="58" r:id="rId20"/>
    <sheet name="GEO-RES" sheetId="59" r:id="rId21"/>
    <sheet name="RS-ERROR" sheetId="60" r:id="rId22"/>
    <sheet name="RS-INFO" sheetId="61" r:id="rId23"/>
    <sheet name="RC-REF" sheetId="62" r:id="rId24"/>
    <sheet name="customContent" sheetId="63" r:id="rId25"/>
    <sheet name="Conditional format rules" sheetId="29" r:id="rId26"/>
    <sheet name="Documents_sources" sheetId="18" state="hidden" r:id="rId27"/>
  </sheets>
  <definedNames>
    <definedName name="_xlnm._FilterDatabase" localSheetId="10" hidden="1">EMSI!$A$8:$AH$117</definedName>
    <definedName name="_xlnm._FilterDatabase" localSheetId="11" hidden="1">'RS-EDR'!$A$8:$M$49</definedName>
    <definedName name="_xlnm._FilterDatabase" localSheetId="12" hidden="1">'RS-EDR(bis)'!$A$8:$M$39</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W50" i="73" l="1"/>
  <c r="V50" i="73"/>
  <c r="T50" i="73"/>
  <c r="S50" i="73"/>
  <c r="M50" i="73"/>
  <c r="L50" i="73"/>
  <c r="J50" i="73"/>
  <c r="I50" i="73"/>
  <c r="H50" i="73"/>
  <c r="G50" i="73"/>
  <c r="F50" i="73"/>
  <c r="E50" i="73"/>
  <c r="D50" i="73"/>
  <c r="C50" i="73"/>
  <c r="A50" i="73"/>
  <c r="W40" i="72"/>
  <c r="V40" i="72"/>
  <c r="T40" i="72"/>
  <c r="S40" i="72"/>
  <c r="M40" i="72"/>
  <c r="L40" i="72"/>
  <c r="J40" i="72"/>
  <c r="I40" i="72"/>
  <c r="H40" i="72"/>
  <c r="G40" i="72"/>
  <c r="F40" i="72"/>
  <c r="E40" i="72"/>
  <c r="D40" i="72"/>
  <c r="C40" i="72"/>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5" i="66"/>
  <c r="C75" i="66"/>
  <c r="D75" i="66"/>
  <c r="E75" i="66"/>
  <c r="F75" i="66"/>
  <c r="G75" i="66"/>
  <c r="H75" i="66"/>
  <c r="I75" i="66"/>
  <c r="J75" i="66"/>
  <c r="K75" i="66"/>
  <c r="L75" i="66"/>
  <c r="M75" i="66"/>
  <c r="N75" i="66"/>
  <c r="O75" i="66"/>
  <c r="P75" i="66"/>
  <c r="R75" i="66"/>
  <c r="S75" i="66"/>
  <c r="AA75" i="66"/>
  <c r="AB75" i="66"/>
  <c r="AD75"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5" i="66"/>
  <c r="AE75"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D188" i="33"/>
  <c r="AC188" i="33"/>
  <c r="A188" i="33"/>
  <c r="C188" i="33"/>
  <c r="D188" i="33"/>
  <c r="E188" i="33"/>
  <c r="F188" i="33"/>
  <c r="G188" i="33"/>
  <c r="H188" i="33"/>
  <c r="I188" i="33"/>
  <c r="J188" i="33"/>
  <c r="K188" i="33"/>
  <c r="L188" i="33"/>
  <c r="M188" i="33"/>
  <c r="N188" i="33"/>
  <c r="O188" i="33"/>
  <c r="P188" i="33"/>
  <c r="R188" i="33"/>
  <c r="S188" i="33"/>
  <c r="Y188" i="33"/>
  <c r="Z188" i="33"/>
  <c r="AB188"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A40" i="72" l="1"/>
  <c r="F2" i="68"/>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tc={FFBC2E89-EFC7-4B06-954F-EC7173DFBFEE}</author>
    <author>tc={67DC72F8-6B7D-47A0-BEBA-53124836E50B}</author>
    <author>tc={F5B47079-EDF2-4F5B-8F3A-6F444147F2DD}</author>
    <author>tc={6729E6ED-B0CD-41F4-BDE9-63A71C3B0080}</author>
    <author>tc={D0DA69C0-CE9E-4870-BE12-1DC6165B5C02}</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5"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29"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0"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1"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2"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3"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4"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4" authorId="36"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4" authorId="37"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8"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39"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40"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1"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2"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3"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4"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5"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6"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7"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8"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49"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50"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88" authorId="51"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2"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3"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4"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5"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6"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7"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8"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59"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60"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1"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2"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3"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4"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5"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6"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7"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4" authorId="68"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69"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70"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1"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2"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3"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4" authorId="7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7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30"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9"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40"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9"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5" authorId="9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8" authorId="9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6" authorId="9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10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1" authorId="10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7" authorId="10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0" authorId="10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72" authorId="106"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2" authorId="107"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D173" authorId="108" shapeId="0" xr:uid="{FFBC2E89-EFC7-4B06-954F-EC7173DFBF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3" authorId="109"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3" authorId="110"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5" authorId="111"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76" authorId="112"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D177" authorId="113"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78" authorId="114"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80"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80"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82" authorId="117"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7" authorId="11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7" authorId="119"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tc={F0072760-3BFD-6642-A96B-2556366AA86D}</author>
    <author>tc={ED19369E-78B7-5046-98F8-17221DB2CB44}</author>
    <author>tc={22BD1288-E0C6-964D-8449-E80317449401}</author>
    <author>tc={648A59F2-4D60-44C4-B32E-6C6265940206}</author>
    <author>tc={E249DE5E-15F4-4C43-8792-C5ABA7DFF2BC}</author>
    <author>tc={7BB24679-B47C-4E5A-96FD-1CF879AF14E2}</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5" authorId="4" shapeId="0" xr:uid="{F0072760-3BFD-6642-A96B-2556366AA8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Cadre conventionnel aussi pour 15-15 ou ça s’appliquait pas trop c’est ça ?
Réponse :
    Ça s'applique pas, ils voient même pas ce que c'est mais c'est facile à ajouter.</t>
      </text>
    </comment>
    <comment ref="C19" authorId="5" shapeId="0" xr:uid="{ED19369E-78B7-5046-98F8-17221DB2CB4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devrait aussi être dans la demande non ?
Réponse :
    En 15-18 oui, en 15-15 bof, mais on peut le mettre pour le TIH. </t>
      </text>
    </comment>
    <comment ref="B20" authorId="6" shapeId="0" xr:uid="{22BD1288-E0C6-964D-8449-E8031744940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t>
      </text>
    </comment>
    <comment ref="M22" authorId="7" shapeId="0" xr:uid="{648A59F2-4D60-44C4-B32E-6C6265940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C28" authorId="8" shapeId="0" xr:uid="{E249DE5E-15F4-4C43-8792-C5ABA7DFF2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Ca veut dire que tu renvoies tout l’objet à chaque changement de statut ? Ou que ces 4 champs là ?
Réponse :
    Tu fais un message de "partage", et tu renvoie que l'objet Ressource qui change</t>
      </text>
    </comment>
    <comment ref="O48" authorId="9" shapeId="0" xr:uid="{7BB24679-B47C-4E5A-96FD-1CF879AF1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tc={38E9D846-5B47-4640-9FD3-C57FC8458906}</author>
    <author>tc={1BA4D267-E548-461E-8111-AA1FC4691161}</author>
    <author>tc={0B3555A8-41C8-49F2-B330-89093299003A}</author>
    <author>tc={7162E1D2-7FA8-45E0-9218-B19A7249DE92}</author>
    <author>tc={24CB2986-EAF4-4BA9-AA1F-2C749495AAC0}</author>
    <author>tc={612CF7FB-D573-4FA5-BA2E-CD200C21982F}</author>
    <author>tc={E61FE933-2BB5-4B52-9C65-BA0D5F4B02D9}</author>
  </authors>
  <commentList>
    <comment ref="H1" authorId="0" shapeId="0" xr:uid="{38E9D846-5B47-4640-9FD3-C57FC84589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1BA4D267-E548-461E-8111-AA1FC46911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0B3555A8-41C8-49F2-B330-8909329900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62E1D2-7FA8-45E0-9218-B19A7249DE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M15" authorId="4" shapeId="0" xr:uid="{24CB2986-EAF4-4BA9-AA1F-2C749495AA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E35" authorId="5" shapeId="0" xr:uid="{612CF7FB-D573-4FA5-BA2E-CD200C21982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 ref="O38" authorId="6" shapeId="0" xr:uid="{E61FE933-2BB5-4B52-9C65-BA0D5F4B02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8"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5"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4"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3"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6"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2"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<sst xmlns="http://schemas.openxmlformats.org/spreadsheetml/2006/main" count="9557" uniqueCount="2542">
  <si>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</si>
  <si>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</si>
  <si>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</si>
  <si>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</si>
  <si>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</si>
  <si>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</si>
  <si>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</si>
  <si>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</si>
  <si>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</si>
  <si>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</si>
  <si>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</si>
  <si>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</si>
  <si>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</si>
  <si>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</si>
  <si>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</si>
  <si>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</si>
  <si>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</si>
  <si>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</si>
  <si>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</si>
  <si>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</si>
  <si>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</si>
  <si>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</si>
  <si>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</si>
  <si>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</si>
  <si>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</si>
  <si>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</si>
  <si>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</si>
  <si>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</si>
  <si>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</si>
  <si>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</si>
  <si>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</si>
  <si>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</si>
  <si>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</si>
  <si>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</si>
  <si>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</si>
  <si>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</si>
  <si>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</si>
  <si>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</si>
  <si>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</si>
  <si>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</si>
  <si>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</si>
  <si>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</si>
  <si>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</si>
  <si>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</si>
  <si>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</si>
  <si>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</si>
  <si>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</si>
  <si>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</si>
  <si>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</si>
  <si>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</si>
  <si>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</si>
  <si>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</si>
  <si>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</si>
  <si>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</si>
  <si>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</si>
  <si>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</si>
  <si>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</si>
  <si>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</si>
  <si>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</si>
  <si>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</si>
  <si>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</si>
  <si>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</si>
  <si>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</si>
  <si>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</si>
  <si>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</si>
  <si>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</si>
  <si>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</si>
  <si>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</si>
  <si>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</si>
  <si>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</si>
  <si>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</si>
  <si>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</si>
  <si>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</si>
  <si>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</si>
  <si>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</si>
  <si>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</si>
  <si>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</si>
  <si>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</si>
  <si>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</si>
  <si>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</si>
  <si>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</si>
  <si>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</si>
  <si>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</si>
  <si>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</si>
  <si>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</si>
  <si>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</si>
  <si>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</si>
  <si>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</si>
  <si>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</si>
  <si>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</si>
  <si>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</si>
  <si>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</si>
  <si>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</si>
  <si>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</si>
  <si>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</si>
  <si>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</si>
  <si>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</si>
  <si>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</si>
  <si>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</si>
  <si>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</si>
  <si>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</si>
  <si>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</si>
  <si>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</si>
  <si>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</si>
  <si>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</si>
  <si>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</si>
  <si>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</si>
  <si>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</si>
  <si>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</si>
  <si>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</si>
  <si>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</si>
  <si>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</si>
  <si>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</si>
  <si>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</si>
  <si>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</si>
  <si>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</si>
  <si>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</si>
  <si>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</si>
  <si>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</si>
  <si>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</si>
  <si>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</si>
  <si>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</si>
  <si>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</si>
  <si>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</si>
  <si>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</si>
  <si>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</si>
  <si>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</si>
  <si>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</si>
  <si>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</si>
  <si>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</si>
  <si>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</si>
  <si>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</si>
  <si>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</si>
  <si>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</si>
  <si>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</si>
  <si>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</si>
  <si>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</si>
  <si>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</si>
  <si>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</si>
  <si>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</si>
  <si>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</si>
  <si>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</si>
  <si>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</si>
  <si>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</si>
  <si>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</si>
  <si>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</si>
  <si>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</si>
  <si>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</si>
  <si>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</si>
  <si>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</si>
  <si>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</si>
  <si>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</si>
  <si>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</si>
  <si>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</si>
  <si>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</si>
  <si>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</si>
  <si>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</si>
  <si>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</si>
  <si>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</si>
  <si>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</si>
  <si>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</si>
  <si>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</si>
  <si>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</si>
  <si>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</si>
  <si>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</si>
  <si>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</si>
  <si>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</si>
  <si>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</si>
  <si>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</si>
  <si>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</si>
  <si>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</si>
  <si>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</si>
  <si>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</si>
  <si>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</si>
  <si>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</si>
  <si>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</si>
  <si>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</si>
  <si>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</si>
  <si>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</si>
  <si>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</si>
  <si>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</si>
  <si>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</si>
  <si>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</si>
  <si>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</si>
  <si>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</si>
  <si>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</si>
  <si>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</si>
  <si>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</si>
  <si>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</si>
  <si>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</si>
  <si>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</si>
  <si>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</si>
  <si>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</si>
  <si>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</si>
  <si>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</si>
  <si>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</si>
  <si>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</si>
  <si>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</si>
  <si>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</si>
  <si>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</si>
  <si>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</si>
  <si>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</si>
  <si>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</si>
  <si>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</si>
  <si>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</si>
  <si>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</si>
  <si>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</si>
  <si>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</si>
  <si>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</si>
  <si>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</si>
  <si>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</si>
  <si>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</si>
  <si>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</si>
  <si>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</si>
  <si>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</si>
  <si>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</si>
  <si>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</si>
  <si>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</si>
  <si>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</si>
  <si>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</si>
  <si>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</si>
  <si>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</si>
  <si>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</si>
  <si>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</si>
  <si>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</si>
  <si>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</si>
  <si>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</si>
  <si>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</si>
  <si>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</si>
  <si>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</si>
  <si>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</si>
  <si>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</si>
  <si>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</si>
  <si>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</si>
  <si>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</si>
  <si>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</si>
  <si>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</si>
  <si>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</si>
  <si>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</si>
  <si>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</si>
  <si>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</si>
  <si>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</si>
  <si>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</si>
  <si>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</si>
  <si>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</si>
  <si>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</si>
  <si>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</si>
  <si>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</si>
  <si>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</si>
  <si>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</si>
  <si>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</si>
  <si>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</si>
  <si>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</si>
  <si>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</si>
  <si>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</si>
  <si>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</si>
  <si>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</si>
  <si>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</si>
  <si>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</si>
  <si>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</si>
  <si>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</si>
  <si>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</si>
  <si>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</si>
  <si>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</si>
  <si>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</si>
  <si>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</si>
  <si>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</si>
  <si>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</si>
  <si>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</si>
  <si>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</si>
  <si>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</si>
  <si>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</si>
  <si>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</si>
  <si>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</si>
  <si>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</si>
  <si>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</si>
  <si>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</si>
  <si>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</si>
  <si>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</si>
  <si>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</si>
  <si>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</si>
  <si>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</si>
  <si>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</si>
  <si>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</si>
  <si>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</si>
  <si>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</si>
  <si>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</si>
  <si>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</si>
  <si>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</si>
  <si>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</si>
  <si>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</si>
  <si>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</si>
  <si>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</si>
  <si>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</si>
  <si>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</si>
  <si>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</si>
  <si>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</si>
  <si>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</si>
  <si>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</si>
  <si>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</si>
  <si>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</si>
  <si>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</si>
  <si>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</si>
  <si>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</si>
  <si>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</si>
  <si>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</si>
  <si>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</si>
  <si>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</si>
  <si>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</si>
  <si>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</si>
  <si>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</si>
  <si>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</si>
  <si>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</si>
  <si>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</si>
  <si>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</si>
  <si>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</si>
  <si>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</si>
  <si>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</si>
  <si>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</si>
  <si>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</si>
  <si>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</si>
  <si>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</si>
  <si>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</si>
  <si>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</si>
  <si>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</si>
  <si>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</si>
  <si>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</si>
  <si>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</si>
  <si>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</si>
  <si>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</si>
  <si>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</si>
  <si>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</si>
  <si>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</si>
  <si>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</si>
  <si>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</si>
  <si>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</si>
  <si>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</si>
  <si>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</si>
  <si>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</si>
  <si>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</si>
  <si>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</si>
  <si>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</si>
  <si>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</si>
  <si>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</si>
  <si>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</si>
  <si>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</si>
  <si>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</si>
  <si>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</si>
  <si>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</si>
  <si>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</si>
  <si>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</si>
  <si>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</si>
  <si>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</si>
  <si>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</si>
  <si>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</si>
  <si>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</si>
  <si>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</si>
  <si>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</si>
  <si>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</si>
  <si>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</si>
  <si>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</si>
  <si>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</si>
  <si>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</si>
  <si>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</si>
  <si>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</si>
  <si>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</si>
  <si>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</si>
  <si>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</si>
  <si>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</si>
  <si>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</si>
  <si>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</si>
  <si>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</si>
  <si>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</si>
  <si>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</si>
  <si>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</si>
  <si>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</si>
  <si>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</si>
  <si>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</si>
  <si>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</si>
  <si>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</si>
  <si>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</si>
  <si>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</si>
  <si>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</si>
  <si>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</si>
  <si>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</si>
  <si>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</si>
  <si>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</si>
  <si>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</si>
  <si>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</si>
  <si>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</si>
  <si>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</si>
  <si>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</si>
  <si>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</si>
  <si>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</si>
  <si>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</si>
  <si>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</si>
  <si>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</si>
  <si>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</si>
  <si>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</si>
  <si>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</si>
  <si>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</si>
  <si>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</si>
  <si>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</si>
  <si>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</si>
  <si>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</si>
  <si>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</si>
  <si>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</si>
  <si>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</si>
  <si>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</si>
  <si>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</si>
  <si>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</si>
  <si>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</si>
  <si>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</si>
  <si>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</si>
  <si>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</si>
  <si>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</si>
  <si>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</si>
  <si>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</si>
  <si>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</si>
  <si>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</si>
  <si>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</si>
  <si>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</si>
  <si>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</si>
  <si>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</si>
  <si>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</si>
  <si>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</si>
  <si>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</si>
  <si>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</si>
  <si>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</si>
  <si>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</si>
  <si>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</si>
  <si>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</si>
  <si>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</si>
  <si>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</si>
  <si>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</si>
  <si>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</si>
  <si>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</si>
  <si>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</si>
  <si>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</si>
  <si>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</si>
  <si>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</si>
  <si>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</si>
  <si>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</si>
  <si>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</si>
  <si>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</si>
  <si>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</si>
  <si>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</si>
  <si>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</si>
  <si>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</si>
  <si>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</si>
  <si>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</si>
  <si>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</si>
  <si>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</si>
  <si>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</si>
  <si>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</si>
  <si>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</si>
  <si>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</si>
  <si>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</si>
  <si>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</si>
  <si>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</si>
  <si>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</si>
  <si>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</si>
  <si>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</si>
  <si>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</si>
  <si>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</si>
  <si>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</si>
  <si>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</si>
  <si>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</si>
  <si>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</si>
  <si>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</si>
  <si>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</si>
  <si>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</si>
  <si>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</si>
  <si>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</si>
  <si>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</si>
  <si>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</si>
  <si>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</si>
  <si>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</si>
  <si>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</si>
  <si>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</si>
  <si>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</si>
  <si>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</si>
  <si>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</si>
  <si>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</si>
  <si>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</si>
  <si>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</si>
  <si>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</si>
  <si>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</si>
  <si>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</si>
  <si>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</si>
  <si>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</si>
  <si>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</si>
  <si>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</si>
  <si>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</si>
  <si>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</si>
  <si>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</si>
  <si>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</si>
  <si>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</si>
  <si>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</si>
  <si>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</si>
  <si>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</si>
  <si>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</si>
  <si>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</si>
  <si>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</si>
  <si>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</si>
  <si>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</si>
  <si>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</si>
  <si>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</si>
  <si>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</si>
  <si>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</si>
  <si>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</si>
  <si>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</si>
  <si>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</si>
  <si>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</si>
  <si>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</si>
  <si>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</si>
  <si>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</si>
  <si>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</si>
  <si>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</si>
  <si>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</si>
  <si>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</si>
  <si>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</si>
  <si>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</si>
  <si>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</si>
  <si>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</si>
  <si>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</si>
  <si>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</si>
  <si>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</si>
  <si>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</si>
  <si>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</si>
  <si>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</si>
  <si>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</si>
  <si>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</si>
  <si>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</si>
  <si>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</si>
  <si>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</si>
  <si>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</si>
  <si>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</si>
  <si>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</si>
  <si>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</si>
  <si>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</si>
  <si>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</si>
  <si>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</si>
  <si>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</si>
  <si>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</si>
  <si>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</si>
  <si>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</si>
  <si>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</si>
  <si>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</si>
  <si>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</si>
  <si>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</si>
  <si>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</si>
  <si>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</si>
  <si>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</si>
  <si>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</si>
  <si>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</si>
  <si>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</si>
  <si>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</si>
  <si>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</si>
  <si>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</si>
  <si>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</si>
  <si>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</si>
  <si>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</si>
  <si>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</si>
  <si>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</si>
  <si>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</si>
  <si>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</si>
  <si>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</si>
  <si>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</si>
  <si>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</si>
  <si>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</si>
  <si>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</si>
  <si>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</si>
  <si>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</si>
  <si>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</si>
  <si>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</si>
  <si>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</si>
  <si>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</si>
  <si>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</si>
  <si>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</si>
  <si>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</si>
  <si>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</si>
  <si>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</si>
  <si>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</si>
  <si>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</si>
  <si>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</si>
  <si>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</si>
  <si>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</si>
  <si>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</si>
  <si>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</si>
  <si>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</si>
  <si>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</si>
  <si>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</si>
  <si>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</si>
  <si>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</si>
  <si>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</si>
  <si>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</si>
  <si>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</si>
  <si>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</si>
  <si>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</si>
  <si>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</si>
  <si>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</si>
  <si>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</si>
  <si>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</si>
  <si>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</si>
  <si>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</si>
  <si>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</si>
  <si>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</si>
  <si>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</si>
  <si>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</si>
  <si>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</si>
  <si>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</si>
  <si>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</si>
  <si>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</si>
  <si>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</si>
  <si>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</si>
  <si>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</si>
  <si>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</si>
  <si>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</si>
  <si>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</si>
  <si>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</si>
  <si>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</si>
  <si>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</si>
  <si>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</si>
  <si>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</si>
  <si>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</si>
  <si>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</si>
  <si>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</si>
  <si>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</si>
  <si>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</si>
  <si>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</si>
  <si>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</si>
  <si>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</si>
  <si>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</si>
  <si>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</si>
  <si>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</si>
  <si>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</si>
  <si>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</si>
  <si>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</si>
  <si>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</si>
  <si>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</si>
  <si>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</si>
  <si>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</si>
  <si>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</si>
  <si>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</si>
  <si>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</si>
  <si>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</si>
  <si>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</si>
  <si>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</si>
  <si>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</si>
  <si>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</si>
  <si>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</si>
  <si>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</si>
  <si>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</si>
  <si>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</si>
  <si>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</si>
  <si>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</si>
  <si>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</si>
  <si>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</si>
  <si>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</si>
  <si>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</si>
  <si>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</si>
  <si>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</si>
  <si>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</si>
  <si>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</si>
  <si>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</si>
  <si>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</si>
  <si>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</si>
  <si>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</si>
  <si>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</si>
  <si>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</si>
  <si>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</si>
  <si>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</si>
  <si>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</si>
  <si>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</si>
  <si>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</si>
  <si>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</si>
  <si>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</si>
  <si>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</si>
  <si>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</si>
  <si>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</si>
  <si>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</si>
  <si>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</si>
  <si>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</si>
  <si>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</si>
  <si>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</si>
  <si>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</si>
  <si>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</si>
  <si>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</si>
  <si>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</si>
  <si>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</si>
  <si>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</si>
  <si>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</si>
  <si>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</si>
  <si>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</si>
  <si>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</si>
  <si>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</si>
  <si>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</si>
  <si>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</si>
  <si>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</si>
  <si>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</si>
  <si>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</si>
  <si>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</si>
  <si>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</si>
  <si>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</si>
  <si>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</si>
  <si>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</si>
  <si>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</si>
  <si>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</si>
  <si>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</si>
  <si>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</si>
  <si>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</si>
  <si>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</si>
  <si>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</si>
  <si>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</si>
  <si>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</si>
  <si>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</si>
  <si>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</si>
  <si>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</si>
  <si>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</si>
  <si>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</si>
  <si>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</si>
  <si>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</si>
  <si>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</si>
  <si>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</si>
  <si>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</si>
  <si>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</si>
  <si>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</si>
  <si>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</si>
  <si>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</si>
  <si>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</si>
  <si>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</si>
  <si>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</si>
  <si>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</si>
  <si>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</si>
  <si>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</si>
  <si>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</si>
  <si>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</si>
  <si>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</si>
  <si>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</si>
  <si>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</si>
  <si>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</si>
  <si>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</si>
  <si>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</si>
  <si>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</si>
  <si>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</si>
  <si>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</si>
  <si>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</si>
  <si>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</si>
  <si>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</si>
  <si>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</si>
  <si>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</si>
  <si>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</si>
  <si>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</si>
  <si>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</si>
  <si>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</si>
  <si>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</si>
  <si>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</si>
  <si>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</si>
  <si>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</si>
  <si>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</si>
  <si>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</si>
  <si>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</si>
  <si>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</si>
  <si>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</si>
  <si>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</si>
  <si>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</si>
  <si>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</si>
  <si>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</si>
  <si>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</si>
  <si>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</si>
  <si>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</si>
  <si>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</si>
  <si>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</si>
  <si>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</si>
  <si>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</si>
  <si>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</si>
  <si>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</si>
  <si>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</si>
  <si>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</si>
  <si>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</si>
  <si>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</si>
  <si>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</si>
  <si>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</si>
  <si>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</si>
  <si>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</si>
  <si>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</si>
  <si>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</si>
  <si>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</si>
  <si>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</si>
  <si>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</si>
  <si>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</si>
  <si>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</si>
  <si>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</si>
  <si>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</si>
  <si>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</si>
  <si>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</si>
  <si>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</si>
  <si>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</si>
  <si>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</si>
  <si>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</si>
  <si>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</si>
  <si>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</si>
  <si>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</si>
  <si>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</si>
  <si>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</si>
  <si>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</si>
  <si>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</si>
  <si>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</si>
  <si>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</si>
  <si>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</si>
  <si>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</si>
  <si>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</si>
  <si>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</si>
  <si>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</si>
  <si>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</si>
  <si>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</si>
  <si>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</si>
  <si>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</si>
  <si>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</si>
  <si>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</si>
  <si>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</si>
  <si>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</si>
  <si>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</si>
  <si>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</si>
  <si>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</si>
  <si>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</si>
  <si>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</si>
  <si>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</si>
  <si>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</si>
  <si>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</si>
  <si>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</si>
  <si>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</si>
  <si>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</si>
  <si>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</si>
  <si>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</si>
  <si>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</si>
  <si>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</si>
  <si>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</si>
  <si>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</si>
  <si>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</si>
  <si>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</si>
  <si>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</si>
  <si>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</si>
  <si>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</si>
  <si>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</si>
  <si>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</si>
  <si>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</si>
  <si>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</si>
  <si>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</si>
  <si>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</si>
  <si>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</si>
  <si>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</si>
  <si>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</si>
  <si>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</si>
  <si>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</si>
  <si>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</si>
  <si>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</si>
  <si>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</si>
  <si>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</si>
  <si>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</si>
  <si>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</si>
  <si>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</si>
  <si>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</si>
  <si>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</si>
  <si>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</si>
  <si>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</si>
  <si>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</si>
  <si>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</si>
  <si>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</si>
  <si>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</si>
  <si>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</si>
  <si>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</si>
  <si>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</si>
  <si>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</si>
  <si>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</si>
  <si>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</si>
  <si>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</si>
  <si>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</si>
  <si>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</si>
  <si>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</si>
  <si>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</si>
  <si>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</si>
  <si>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</si>
  <si>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</si>
  <si>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</si>
  <si>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</si>
  <si>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</si>
  <si>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</si>
  <si>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</si>
  <si>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</si>
  <si>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</si>
  <si>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</si>
  <si>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</si>
  <si>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</si>
  <si>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</si>
  <si>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</si>
  <si>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</si>
  <si>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</si>
  <si>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</si>
  <si>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</si>
  <si>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</si>
  <si>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</si>
  <si>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</si>
  <si>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</si>
  <si>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</si>
  <si>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</si>
  <si>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</si>
  <si>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</si>
  <si>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</si>
  <si>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</si>
  <si>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</si>
  <si>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</si>
  <si>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</si>
  <si>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</si>
  <si>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</si>
  <si>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</si>
  <si>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</si>
  <si>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</si>
  <si>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</si>
  <si>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</si>
  <si>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</si>
  <si>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</si>
  <si>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</si>
  <si>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</si>
  <si>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</si>
  <si>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</si>
  <si>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</si>
  <si>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</si>
  <si>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</si>
  <si>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</si>
  <si>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</si>
  <si>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</si>
  <si>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</si>
  <si>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</si>
  <si>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</si>
  <si>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</si>
  <si>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</si>
  <si>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</si>
  <si>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</si>
  <si>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</si>
  <si>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</si>
  <si>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</si>
  <si>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Déplacé</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</si>
  <si>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</si>
  <si>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</si>
  <si>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</si>
  <si>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</si>
  <si>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</si>
  <si>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</si>
  <si>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</si>
  <si>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AMU</t>
  </si>
  <si>
    <t>cisuNomenclatureVersion</t>
  </si>
  <si>
    <t>perimeter</t>
  </si>
  <si>
    <t>Type de dossier</t>
  </si>
  <si>
    <t>Primaire</t>
  </si>
  <si>
    <t>type</t>
  </si>
  <si>
    <t>ENUM: Primaire, Secondaire</t>
  </si>
  <si>
    <t>Qualification de l'affaire/dossier</t>
  </si>
  <si>
    <t>Permet de qualifier l'affaire en générale. La qualification est issue d'une interprétation métier des alertes reçues.</t>
  </si>
  <si>
    <t>alertCode</t>
  </si>
  <si>
    <t>qualification</t>
  </si>
  <si>
    <t>Observations  ARM</t>
  </si>
  <si>
    <t>priority</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</si>
  <si>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</si>
  <si>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</si>
  <si>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</si>
  <si>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</si>
  <si>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</si>
  <si>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</si>
  <si>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</si>
  <si>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</si>
  <si>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</si>
  <si>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</si>
  <si>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</si>
  <si>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</si>
  <si>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</si>
  <si>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</si>
  <si>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</si>
  <si>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Nature de fait</t>
  </si>
  <si>
    <t># Voir whatsHappen (type nomenclature)</t>
  </si>
  <si>
    <t>Décrit le type de lieu (TL). Référentiel : nomenclature CISU</t>
  </si>
  <si>
    <t>whatsHappen</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</si>
  <si>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</si>
  <si>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</si>
  <si>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</si>
  <si>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</si>
  <si>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</si>
  <si>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</si>
  <si>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</si>
  <si>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</si>
  <si>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</si>
  <si>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</si>
  <si>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</si>
  <si>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</si>
  <si>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</si>
  <si>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</si>
  <si>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</si>
  <si>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</si>
  <si>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</si>
  <si>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</si>
  <si>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</si>
  <si>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</si>
  <si>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</si>
  <si>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</si>
  <si>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</si>
  <si>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</si>
  <si>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</si>
  <si>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</si>
  <si>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</si>
  <si>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</si>
  <si>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</si>
  <si>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</si>
  <si>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</si>
  <si>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</si>
  <si>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</si>
  <si>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</si>
  <si>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</si>
  <si>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</si>
  <si>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</si>
  <si>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</si>
  <si>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</si>
  <si>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</si>
  <si>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</si>
  <si>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</si>
  <si>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</si>
  <si>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</si>
  <si>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</si>
  <si>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</si>
  <si>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</si>
  <si>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</si>
  <si>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</si>
  <si>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ENUM: 15, 17, 18, 112, 116117</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</si>
  <si>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</si>
  <si>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</si>
  <si>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</si>
  <si>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</si>
  <si>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</si>
  <si>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</si>
  <si>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</si>
  <si>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</si>
  <si>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</si>
  <si>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</si>
  <si>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</si>
  <si>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</si>
  <si>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</si>
  <si>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</si>
  <si>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</si>
  <si>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</si>
  <si>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</si>
  <si>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</si>
  <si>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</si>
  <si>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</si>
  <si>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</si>
  <si>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</si>
  <si>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</si>
  <si>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</si>
  <si>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</si>
  <si>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</si>
  <si>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</si>
  <si>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</si>
  <si>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</si>
  <si>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</si>
  <si>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</si>
  <si>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</si>
  <si>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</si>
  <si>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</si>
  <si>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</si>
  <si>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</si>
  <si>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</si>
  <si>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</si>
  <si>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</si>
  <si>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</si>
  <si>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</si>
  <si>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</si>
  <si>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</si>
  <si>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</si>
  <si>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</si>
  <si>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</si>
  <si>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</si>
  <si>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</si>
  <si>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</si>
  <si>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</si>
  <si>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</si>
  <si>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</si>
  <si>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</si>
  <si>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</si>
  <si>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</si>
  <si>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</si>
  <si>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</si>
  <si>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</si>
  <si>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</si>
  <si>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</si>
  <si>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</si>
  <si>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</si>
  <si>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</si>
  <si>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</si>
  <si>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</si>
  <si>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</si>
  <si>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</si>
  <si>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</si>
  <si>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</si>
  <si>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</si>
  <si>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</si>
  <si>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</si>
  <si>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</si>
  <si>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</si>
  <si>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</si>
  <si>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</si>
  <si>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</si>
  <si>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</si>
  <si>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</si>
  <si>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</si>
  <si>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</si>
  <si>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</si>
  <si>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</si>
  <si>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</si>
  <si>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</si>
  <si>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</si>
  <si>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</si>
  <si>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</si>
  <si>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</si>
  <si>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</si>
  <si>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</si>
  <si>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</si>
  <si>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</si>
  <si>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</si>
  <si>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</si>
  <si>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</si>
  <si>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</si>
  <si>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</si>
  <si>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</si>
  <si>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</si>
  <si>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</si>
  <si>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</si>
  <si>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</si>
  <si>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</si>
  <si>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</si>
  <si>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</si>
  <si>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</si>
  <si>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</si>
  <si>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</si>
  <si>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</si>
  <si>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</si>
  <si>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</si>
  <si>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</si>
  <si>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</si>
  <si>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</si>
  <si>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</si>
  <si>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</si>
  <si>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</si>
  <si>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</si>
  <si>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</si>
  <si>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</si>
  <si>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</si>
  <si>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</si>
  <si>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</si>
  <si>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</si>
  <si>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</si>
  <si>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</si>
  <si>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</si>
  <si>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</si>
  <si>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</si>
  <si>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</si>
  <si>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</si>
  <si>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</si>
  <si>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</si>
  <si>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</si>
  <si>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</si>
  <si>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</si>
  <si>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</si>
  <si>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</si>
  <si>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</si>
  <si>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</si>
  <si>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</si>
  <si>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</si>
  <si>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</si>
  <si>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</si>
  <si>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</si>
  <si>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</si>
  <si>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</si>
  <si>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</si>
  <si>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</si>
  <si>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</si>
  <si>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</si>
  <si>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</si>
  <si>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</si>
  <si>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</si>
  <si>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</si>
  <si>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</si>
  <si>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</si>
  <si>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</si>
  <si>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</si>
  <si>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</si>
  <si>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</si>
  <si>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</si>
  <si>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</si>
  <si>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</si>
  <si>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</si>
  <si>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</si>
  <si>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</si>
  <si>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</si>
  <si>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</si>
  <si>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</si>
  <si>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</si>
  <si>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</si>
  <si>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</si>
  <si>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</si>
  <si>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</si>
  <si>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</si>
  <si>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</si>
  <si>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</si>
  <si>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</si>
  <si>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</si>
  <si>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</si>
  <si>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</si>
  <si>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</si>
  <si>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</si>
  <si>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</si>
  <si>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</si>
  <si>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</si>
  <si>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</si>
  <si>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</si>
  <si>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</si>
  <si>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</si>
  <si>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</si>
  <si>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</si>
  <si>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</si>
  <si>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</si>
  <si>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</si>
  <si>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</si>
  <si>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</si>
  <si>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</si>
  <si>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</si>
  <si>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</si>
  <si>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</si>
  <si>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</si>
  <si>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</si>
  <si>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</si>
  <si>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</si>
  <si>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</si>
  <si>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</si>
  <si>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</si>
  <si>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</si>
  <si>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</si>
  <si>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</si>
  <si>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</si>
  <si>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</si>
  <si>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</si>
  <si>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</si>
  <si>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</si>
  <si>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</si>
  <si>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</si>
  <si>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</si>
  <si>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</si>
  <si>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</si>
  <si>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</si>
  <si>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</si>
  <si>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</si>
  <si>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</si>
  <si>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</si>
  <si>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</si>
  <si>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</si>
  <si>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</si>
  <si>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</si>
  <si>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</si>
  <si>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</si>
  <si>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</si>
  <si>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</si>
  <si>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</si>
  <si>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</si>
  <si>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</si>
  <si>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</si>
  <si>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</si>
  <si>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</si>
  <si>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</si>
  <si>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</si>
  <si>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</si>
  <si>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</si>
  <si>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</si>
  <si>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</si>
  <si>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</si>
  <si>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</si>
  <si>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</si>
  <si>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</si>
  <si>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</si>
  <si>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</si>
  <si>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</si>
  <si>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</si>
  <si>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</si>
  <si>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</si>
  <si>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</si>
  <si>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</si>
  <si>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</si>
  <si>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</si>
  <si>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</si>
  <si>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</si>
  <si>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</si>
  <si>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</si>
  <si>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</si>
  <si>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</si>
  <si>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</si>
  <si>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</si>
  <si>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</si>
  <si>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</si>
  <si>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</si>
  <si>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</si>
  <si>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</si>
  <si>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</si>
  <si>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</si>
  <si>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</si>
  <si>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</si>
  <si>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</si>
  <si>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</si>
  <si>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</si>
  <si>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</si>
  <si>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</si>
  <si>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</si>
  <si>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</si>
  <si>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</si>
  <si>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</si>
  <si>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</si>
  <si>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</si>
  <si>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</si>
  <si>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</si>
  <si>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</si>
  <si>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</si>
  <si>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</si>
  <si>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</si>
  <si>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</si>
  <si>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</si>
  <si>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</si>
  <si>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</si>
  <si>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</si>
  <si>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</si>
  <si>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</si>
  <si>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</si>
  <si>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</si>
  <si>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</si>
  <si>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</si>
  <si>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</si>
  <si>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</si>
  <si>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</si>
  <si>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</si>
  <si>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</si>
  <si>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</si>
  <si>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</si>
  <si>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</si>
  <si>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</si>
  <si>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</si>
  <si>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</si>
  <si>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</si>
  <si>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</si>
  <si>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</si>
  <si>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</si>
  <si>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</si>
  <si>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</si>
  <si>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</si>
  <si>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</si>
  <si>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</si>
  <si>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</si>
  <si>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</si>
  <si>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</si>
  <si>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</si>
  <si>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</si>
  <si>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</si>
  <si>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</si>
  <si>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</si>
  <si>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</si>
  <si>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</si>
  <si>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</si>
  <si>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</si>
  <si>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</si>
  <si>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</si>
  <si>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</si>
  <si>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</si>
  <si>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</si>
  <si>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</si>
  <si>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</si>
  <si>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</si>
  <si>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</si>
  <si>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</si>
  <si>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</si>
  <si>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</si>
  <si>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</si>
  <si>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</si>
  <si>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</si>
  <si>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</si>
  <si>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</si>
  <si>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</si>
  <si>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</si>
  <si>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</si>
  <si>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</si>
  <si>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</si>
  <si>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</si>
  <si>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</si>
  <si>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</si>
  <si>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</si>
  <si>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</si>
  <si>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</si>
  <si>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</si>
  <si>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</si>
  <si>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</si>
  <si>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</si>
  <si>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</si>
  <si>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</si>
  <si>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</si>
  <si>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</si>
  <si>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</si>
  <si>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</si>
  <si>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</si>
  <si>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</si>
  <si>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</si>
  <si>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</si>
  <si>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</si>
  <si>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</si>
  <si>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</si>
  <si>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</si>
  <si>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</si>
  <si>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</si>
  <si>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</si>
  <si>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</si>
  <si>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</si>
  <si>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</si>
  <si>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</si>
  <si>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</si>
  <si>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</si>
  <si>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</si>
  <si>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</si>
  <si>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</si>
  <si>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</si>
  <si>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</si>
  <si>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</si>
  <si>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</si>
  <si>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</si>
  <si>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</si>
  <si>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</si>
  <si>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</si>
  <si>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</si>
  <si>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</si>
  <si>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</si>
  <si>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</si>
  <si>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</si>
  <si>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</si>
  <si>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</si>
  <si>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</si>
  <si>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</si>
  <si>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</si>
  <si>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</si>
  <si>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</si>
  <si>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</si>
  <si>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</si>
  <si>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</si>
  <si>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</si>
  <si>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</si>
  <si>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</si>
  <si>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</si>
  <si>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</si>
  <si>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</si>
  <si>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</si>
  <si>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</si>
  <si>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</si>
  <si>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</si>
  <si>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</si>
  <si>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</si>
  <si>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</si>
  <si>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</si>
  <si>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</si>
  <si>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</si>
  <si>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</si>
  <si>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</si>
  <si>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</si>
  <si>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</si>
  <si>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</si>
  <si>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</si>
  <si>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</si>
  <si>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</si>
  <si>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</si>
  <si>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</si>
  <si>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</si>
  <si>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</si>
  <si>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</si>
  <si>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</si>
  <si>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</si>
  <si>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</si>
  <si>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</si>
  <si>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</si>
  <si>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</si>
  <si>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</si>
  <si>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</si>
  <si>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</si>
  <si>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</si>
  <si>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</si>
  <si>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</si>
  <si>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</si>
  <si>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</si>
  <si>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</si>
  <si>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</si>
  <si>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</si>
  <si>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</si>
  <si>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</si>
  <si>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</si>
  <si>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</si>
  <si>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</si>
  <si>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</si>
  <si>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</si>
  <si>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</si>
  <si>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</si>
  <si>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</si>
  <si>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</si>
  <si>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</si>
  <si>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</si>
  <si>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</si>
  <si>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</si>
  <si>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</si>
  <si>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</si>
  <si>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</si>
  <si>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</si>
  <si>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</si>
  <si>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</si>
  <si>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</si>
  <si>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</si>
  <si>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</si>
  <si>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</si>
  <si>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</si>
  <si>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</si>
  <si>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</si>
  <si>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</si>
  <si>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</si>
  <si>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</si>
  <si>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</si>
  <si>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</si>
  <si>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</si>
  <si>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</si>
  <si>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</si>
  <si>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</si>
  <si>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</si>
  <si>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</si>
  <si>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</si>
  <si>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</si>
  <si>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</si>
  <si>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</si>
  <si>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</si>
  <si>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</si>
  <si>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</si>
  <si>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</si>
  <si>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</si>
  <si>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</si>
  <si>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</si>
  <si>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</si>
  <si>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</si>
  <si>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</si>
  <si>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</si>
  <si>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</si>
  <si>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</si>
  <si>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</si>
  <si>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</si>
  <si>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</si>
  <si>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</si>
  <si>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</si>
  <si>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</si>
  <si>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</si>
  <si>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</si>
  <si>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</si>
  <si>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</si>
  <si>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</si>
  <si>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</si>
  <si>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</si>
  <si>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</si>
  <si>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</si>
  <si>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</si>
  <si>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</si>
  <si>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</si>
  <si>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</si>
  <si>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</si>
  <si>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</si>
  <si>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</si>
  <si>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</si>
  <si>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</si>
  <si>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</si>
  <si>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</si>
  <si>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</si>
  <si>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</si>
  <si>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</si>
  <si>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</si>
  <si>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</si>
  <si>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</si>
  <si>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</si>
  <si>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</si>
  <si>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</si>
  <si>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</si>
  <si>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</si>
  <si>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</si>
  <si>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</si>
  <si>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</si>
  <si>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</si>
  <si>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</si>
  <si>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</si>
  <si>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</si>
  <si>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</si>
  <si>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</si>
  <si>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</si>
  <si>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</si>
  <si>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</si>
  <si>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Requérant</t>
  </si>
  <si>
    <t>administrativeFile</t>
  </si>
  <si>
    <t>REGEX: P[0-9]{1,3}[YMWD]</t>
  </si>
  <si>
    <t>Interrogatoire médical</t>
  </si>
  <si>
    <t>ID partagé du patient concerné par la décision, lorsque le patient existe et est identifié</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</si>
  <si>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</si>
  <si>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</si>
  <si>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</si>
  <si>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</si>
  <si>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</si>
  <si>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</si>
  <si>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</si>
  <si>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</si>
  <si>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</si>
  <si>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</si>
  <si>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</si>
  <si>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</si>
  <si>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</si>
  <si>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</si>
  <si>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</si>
  <si>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</si>
  <si>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</si>
  <si>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</si>
  <si>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</si>
  <si>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</si>
  <si>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</si>
  <si>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</si>
  <si>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</si>
  <si>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</si>
  <si>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</si>
  <si>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</si>
  <si>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</si>
  <si>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</si>
  <si>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</si>
  <si>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</si>
  <si>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</si>
  <si>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</si>
  <si>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</si>
  <si>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</si>
  <si>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</si>
  <si>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</si>
  <si>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</si>
  <si>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</si>
  <si>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</si>
  <si>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</si>
  <si>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</si>
  <si>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</si>
  <si>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</si>
  <si>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</si>
  <si>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</si>
  <si>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</si>
  <si>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</si>
  <si>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</si>
  <si>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</si>
  <si>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</si>
  <si>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</si>
  <si>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</si>
  <si>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</si>
  <si>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</si>
  <si>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</si>
  <si>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</si>
  <si>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</si>
  <si>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</si>
  <si>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</si>
  <si>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</si>
  <si>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</si>
  <si>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</si>
  <si>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</si>
  <si>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</si>
  <si>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</si>
  <si>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</si>
  <si>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</si>
  <si>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</si>
  <si>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</si>
  <si>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</si>
  <si>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</si>
  <si>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</si>
  <si>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</si>
  <si>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</si>
  <si>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</si>
  <si>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</si>
  <si>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</si>
  <si>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</si>
  <si>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</si>
  <si>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</si>
  <si>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</si>
  <si>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</si>
  <si>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</si>
  <si>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</si>
  <si>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</si>
  <si>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</si>
  <si>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</si>
  <si>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</si>
  <si>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</si>
  <si>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</si>
  <si>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</si>
  <si>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</si>
  <si>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</si>
  <si>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</si>
  <si>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</si>
  <si>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</si>
  <si>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</si>
  <si>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</si>
  <si>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</si>
  <si>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</si>
  <si>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</si>
  <si>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</si>
  <si>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</si>
  <si>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</si>
  <si>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</si>
  <si>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</si>
  <si>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</si>
  <si>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</si>
  <si>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</si>
  <si>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</si>
  <si>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</si>
  <si>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</si>
  <si>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</si>
  <si>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</si>
  <si>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</si>
  <si>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</si>
  <si>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</si>
  <si>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</si>
  <si>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</si>
  <si>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</si>
  <si>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</si>
  <si>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</si>
  <si>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</si>
  <si>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</si>
  <si>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</si>
  <si>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</si>
  <si>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</si>
  <si>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</si>
  <si>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</si>
  <si>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</si>
  <si>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</si>
  <si>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</si>
  <si>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</si>
  <si>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</si>
  <si>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</si>
  <si>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</si>
  <si>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</si>
  <si>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</si>
  <si>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</si>
  <si>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</si>
  <si>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</si>
  <si>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</si>
  <si>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</si>
  <si>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</si>
  <si>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</si>
  <si>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</si>
  <si>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</si>
  <si>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</si>
  <si>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</si>
  <si>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</si>
  <si>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</si>
  <si>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</si>
  <si>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</si>
  <si>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</si>
  <si>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</si>
  <si>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</si>
  <si>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</si>
  <si>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</si>
  <si>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</si>
  <si>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</si>
  <si>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</si>
  <si>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</si>
  <si>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</si>
  <si>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</si>
  <si>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</si>
  <si>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</si>
  <si>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</si>
  <si>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</si>
  <si>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</si>
  <si>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</si>
  <si>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</si>
  <si>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</si>
  <si>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</si>
  <si>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</si>
  <si>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</si>
  <si>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</si>
  <si>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</si>
  <si>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</si>
  <si>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</si>
  <si>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</si>
  <si>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</si>
  <si>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</si>
  <si>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</si>
  <si>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</si>
  <si>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</si>
  <si>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</si>
  <si>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</si>
  <si>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</si>
  <si>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</si>
  <si>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</si>
  <si>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</si>
  <si>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</si>
  <si>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</si>
  <si>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</si>
  <si>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</si>
  <si>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</si>
  <si>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</si>
  <si>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</si>
  <si>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</si>
  <si>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</si>
  <si>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</si>
  <si>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</si>
  <si>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</si>
  <si>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</si>
  <si>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</si>
  <si>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</si>
  <si>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</si>
  <si>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</si>
  <si>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</si>
  <si>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</si>
  <si>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</si>
  <si>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</si>
  <si>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</si>
  <si>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</si>
  <si>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</si>
  <si>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</si>
  <si>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</si>
  <si>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</si>
  <si>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</si>
  <si>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</si>
  <si>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</si>
  <si>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</si>
  <si>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</si>
  <si>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</si>
  <si>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</si>
  <si>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</si>
  <si>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</si>
  <si>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</si>
  <si>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</si>
  <si>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</si>
  <si>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</si>
  <si>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</si>
  <si>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</si>
  <si>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</si>
  <si>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</si>
  <si>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</si>
  <si>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</si>
  <si>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</si>
  <si>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</si>
  <si>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</si>
  <si>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</si>
  <si>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</si>
  <si>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</si>
  <si>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</si>
  <si>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</si>
  <si>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</si>
  <si>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</si>
  <si>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</si>
  <si>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</si>
  <si>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</si>
  <si>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</si>
  <si>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</si>
  <si>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</si>
  <si>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</si>
  <si>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</si>
  <si>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</si>
  <si>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</si>
  <si>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</si>
  <si>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</si>
  <si>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</si>
  <si>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</si>
  <si>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</si>
  <si>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</si>
  <si>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</si>
  <si>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</si>
  <si>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</si>
  <si>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</si>
  <si>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</si>
  <si>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</si>
  <si>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</si>
  <si>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</si>
  <si>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</si>
  <si>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</si>
  <si>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</si>
  <si>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</si>
  <si>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</si>
  <si>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</si>
  <si>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</si>
  <si>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</si>
  <si>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</si>
  <si>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</si>
  <si>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</si>
  <si>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</si>
  <si>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</si>
  <si>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</si>
  <si>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</si>
  <si>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</si>
  <si>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</si>
  <si>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</si>
  <si>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</si>
  <si>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</si>
  <si>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</si>
  <si>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</si>
  <si>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</si>
  <si>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</si>
  <si>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</si>
  <si>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</si>
  <si>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</si>
  <si>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</si>
  <si>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</si>
  <si>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</si>
  <si>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</si>
  <si>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</si>
  <si>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</si>
  <si>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</si>
  <si>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</si>
  <si>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</si>
  <si>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</si>
  <si>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</si>
  <si>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</si>
  <si>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</si>
  <si>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</si>
  <si>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</si>
  <si>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</si>
  <si>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</si>
  <si>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</si>
  <si>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</si>
  <si>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</si>
  <si>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</si>
  <si>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</si>
  <si>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</si>
  <si>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</si>
  <si>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</si>
  <si>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</si>
  <si>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</si>
  <si>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</si>
  <si>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</si>
  <si>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</si>
  <si>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</si>
  <si>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</si>
  <si>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</si>
  <si>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</si>
  <si>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</si>
  <si>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</si>
  <si>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</si>
  <si>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</si>
  <si>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</si>
  <si>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</si>
  <si>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</si>
  <si>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</si>
  <si>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</si>
  <si>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</si>
  <si>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</si>
  <si>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</si>
  <si>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</si>
  <si>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</si>
  <si>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</si>
  <si>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</si>
  <si>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</si>
  <si>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</si>
  <si>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</si>
  <si>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</si>
  <si>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</si>
  <si>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</si>
  <si>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</si>
  <si>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</si>
  <si>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</si>
  <si>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</si>
  <si>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</si>
  <si>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</si>
  <si>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</si>
  <si>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</si>
  <si>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</si>
  <si>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</si>
  <si>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</si>
  <si>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</si>
  <si>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</si>
  <si>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</si>
  <si>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</si>
  <si>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</si>
  <si>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</si>
  <si>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</si>
  <si>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</si>
  <si>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</si>
  <si>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</si>
  <si>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</si>
  <si>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</si>
  <si>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</si>
  <si>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</si>
  <si>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</si>
  <si>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</si>
  <si>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</si>
  <si>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</si>
  <si>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</si>
  <si>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</si>
  <si>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</si>
  <si>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</si>
  <si>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</si>
  <si>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</si>
  <si>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</si>
  <si>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</si>
  <si>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</si>
  <si>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</si>
  <si>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</si>
  <si>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</si>
  <si>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</si>
  <si>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</si>
  <si>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</si>
  <si>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</si>
  <si>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</si>
  <si>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</si>
  <si>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</si>
  <si>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</si>
  <si>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</si>
  <si>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</si>
  <si>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</si>
  <si>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</si>
  <si>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</si>
  <si>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</si>
  <si>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</si>
  <si>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</si>
  <si>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</si>
  <si>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</si>
  <si>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</si>
  <si>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</si>
  <si>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</si>
  <si>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</si>
  <si>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</si>
  <si>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</si>
  <si>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</si>
  <si>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</si>
  <si>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</si>
  <si>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</si>
  <si>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</si>
  <si>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</si>
  <si>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</si>
  <si>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</si>
  <si>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</si>
  <si>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</si>
  <si>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</si>
  <si>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</si>
  <si>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</si>
  <si>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</si>
  <si>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</si>
  <si>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</si>
  <si>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</si>
  <si>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</si>
  <si>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</si>
  <si>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</si>
  <si>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</si>
  <si>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</si>
  <si>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</si>
  <si>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</si>
  <si>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</si>
  <si>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</si>
  <si>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</si>
  <si>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</si>
  <si>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</si>
  <si>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</si>
  <si>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</si>
  <si>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</si>
  <si>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</si>
  <si>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</si>
  <si>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</si>
  <si>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</si>
  <si>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</si>
  <si>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</si>
  <si>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</si>
  <si>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</si>
  <si>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</si>
  <si>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</si>
  <si>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</si>
  <si>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</si>
  <si>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</si>
  <si>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</si>
  <si>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</si>
  <si>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</si>
  <si>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</si>
  <si>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</si>
  <si>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</si>
  <si>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</si>
  <si>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</si>
  <si>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</si>
  <si>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</si>
  <si>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</si>
  <si>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</si>
  <si>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</si>
  <si>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</si>
  <si>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</si>
  <si>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</si>
  <si>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</si>
  <si>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</si>
  <si>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</si>
  <si>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</si>
  <si>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</si>
  <si>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</si>
  <si>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</si>
  <si>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</si>
  <si>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cityCode</t>
  </si>
  <si>
    <t>Lieu d'intervention</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</si>
  <si>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</si>
  <si>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</si>
  <si>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</si>
  <si>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</si>
  <si>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</si>
  <si>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</si>
  <si>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</si>
  <si>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</si>
  <si>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</si>
  <si>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</si>
  <si>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</si>
  <si>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</si>
  <si>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</si>
  <si>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</si>
  <si>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</si>
  <si>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</si>
  <si>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</si>
  <si>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</si>
  <si>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boolean</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</si>
  <si>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</si>
  <si>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</si>
  <si>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</si>
  <si>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</si>
  <si>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</si>
  <si>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</si>
  <si>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</si>
  <si>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</si>
  <si>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</si>
  <si>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</si>
  <si>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</si>
  <si>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</si>
  <si>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</si>
  <si>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</si>
  <si>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</si>
  <si>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</si>
  <si>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</si>
  <si>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</si>
  <si>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</si>
  <si>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</si>
  <si>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</si>
  <si>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</si>
  <si>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</si>
  <si>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</si>
  <si>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</si>
  <si>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</si>
  <si>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</si>
  <si>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</si>
  <si>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</si>
  <si>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</si>
  <si>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</si>
  <si>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</si>
  <si>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</si>
  <si>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</si>
  <si>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</si>
  <si>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</si>
  <si>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</si>
  <si>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</si>
  <si>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</si>
  <si>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</si>
  <si>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</si>
  <si>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</si>
  <si>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</si>
  <si>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</si>
  <si>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</si>
  <si>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</si>
  <si>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</si>
  <si>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</si>
  <si>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</si>
  <si>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</si>
  <si>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</si>
  <si>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</si>
  <si>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</si>
  <si>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</si>
  <si>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</si>
  <si>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</si>
  <si>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</si>
  <si>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</si>
  <si>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</si>
  <si>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</si>
  <si>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</si>
  <si>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</si>
  <si>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</si>
  <si>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</si>
  <si>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</si>
  <si>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</si>
  <si>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</si>
  <si>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</si>
  <si>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</si>
  <si>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</si>
  <si>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</si>
  <si>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</si>
  <si>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</si>
  <si>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</si>
  <si>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resourceCategory</t>
  </si>
  <si>
    <t>Type de vecteur</t>
  </si>
  <si>
    <t>resourceType</t>
  </si>
  <si>
    <t>resourceId</t>
  </si>
  <si>
    <t>Date et heure de départ vers la destination</t>
  </si>
  <si>
    <t>startTime</t>
  </si>
  <si>
    <t xml:space="preserve">Date et heure d’arrivée vers la destination </t>
  </si>
  <si>
    <t>arrivalTime</t>
  </si>
  <si>
    <t>RPIS</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</si>
  <si>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</si>
  <si>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</si>
  <si>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</si>
  <si>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</si>
  <si>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</si>
  <si>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</si>
  <si>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</si>
  <si>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</si>
  <si>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</si>
  <si>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</si>
  <si>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</si>
  <si>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</si>
  <si>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</si>
  <si>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</si>
  <si>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</si>
  <si>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</si>
  <si>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</si>
  <si>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</si>
  <si>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</si>
  <si>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</si>
  <si>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</si>
  <si>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</si>
  <si>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</si>
  <si>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</si>
  <si>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</si>
  <si>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</si>
  <si>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</si>
  <si>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</si>
  <si>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</si>
  <si>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</si>
  <si>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</si>
  <si>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</si>
  <si>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</si>
  <si>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</si>
  <si>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</si>
  <si>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</si>
  <si>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</si>
  <si>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</si>
  <si>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</si>
  <si>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</si>
  <si>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</si>
  <si>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</si>
  <si>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</si>
  <si>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Sexe du patient, suivant le libellé court de la nomenclature SEXE</t>
  </si>
  <si>
    <t>NIR</t>
  </si>
  <si>
    <t>Numéro d'inscription au Répertoire ou numéro de sécurité sociale, unique, transmis par la CNIL</t>
  </si>
  <si>
    <t>278112B050002</t>
  </si>
  <si>
    <t>nir</t>
  </si>
  <si>
    <t>Intervention</t>
  </si>
  <si>
    <t>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</si>
  <si>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</si>
  <si>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</si>
  <si>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</si>
  <si>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</si>
  <si>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</si>
  <si>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</si>
  <si>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</si>
  <si>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</si>
  <si>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</si>
  <si>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</si>
  <si>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</si>
  <si>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</si>
  <si>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</si>
  <si>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team</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</si>
  <si>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</si>
  <si>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</si>
  <si>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</si>
  <si>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</si>
  <si>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</si>
  <si>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</si>
  <si>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</si>
  <si>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</si>
  <si>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</si>
  <si>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</si>
  <si>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</si>
  <si>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</si>
  <si>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</si>
  <si>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</si>
  <si>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</si>
  <si>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</si>
  <si>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</si>
  <si>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</si>
  <si>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</si>
  <si>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</si>
  <si>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dateStatus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</si>
  <si>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</si>
  <si>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</si>
  <si>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</si>
  <si>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</si>
  <si>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</si>
  <si>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</si>
  <si>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</si>
  <si>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</si>
  <si>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Date et heure de disponibilité de l’équipe</t>
  </si>
  <si>
    <t>teamAvailable</t>
  </si>
  <si>
    <t>Date et heure de retour à la base SMUR</t>
  </si>
  <si>
    <t>Décision d'orientation</t>
  </si>
  <si>
    <t>TEMP</t>
  </si>
  <si>
    <t>destinationCountry</t>
  </si>
  <si>
    <t>Pays de destination</t>
  </si>
  <si>
    <t>A valoriser par le libellé court de la nomenclature SIGLPAYS</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</si>
  <si>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</si>
  <si>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</si>
  <si>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</si>
  <si>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</si>
  <si>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</si>
  <si>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</si>
  <si>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</si>
  <si>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</si>
  <si>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</si>
  <si>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</si>
  <si>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</si>
  <si>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</si>
  <si>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</si>
  <si>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</si>
  <si>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</si>
  <si>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</si>
  <si>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</si>
  <si>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Type de vecteur de transport</t>
  </si>
  <si>
    <t>Précise le type de véhicule terrestre / aérien / maritime engagé dans l'intervention.
A valoriser par un code de la nomenclature TYPVECT.</t>
  </si>
  <si>
    <t>AR, VLM, VSAV</t>
  </si>
  <si>
    <t>Niveau de médicalisation du transport</t>
  </si>
  <si>
    <t>Type d’équipe (médical, paramédicale, secouriste).
A valoriser par un code de la nomenclature NIVSOIN.</t>
  </si>
  <si>
    <t xml:space="preserve">FINESS juridique </t>
  </si>
  <si>
    <t>FINESS juridique établissement rattachement SMUR</t>
  </si>
  <si>
    <t xml:space="preserve">FINESS géographique </t>
  </si>
  <si>
    <t>FINESS géographique établissement rattachement SMUR ou antenne SMUR</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</si>
  <si>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</si>
  <si>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</si>
  <si>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</si>
  <si>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</si>
  <si>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</si>
  <si>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</si>
  <si>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</si>
  <si>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</si>
  <si>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</si>
  <si>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</si>
  <si>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</si>
  <si>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</si>
  <si>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</si>
  <si>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</si>
  <si>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</si>
  <si>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</si>
  <si>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</si>
  <si>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</si>
  <si>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</si>
  <si>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</si>
  <si>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</si>
  <si>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</si>
  <si>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</si>
  <si>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</si>
  <si>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</si>
  <si>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</si>
  <si>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</si>
  <si>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</si>
  <si>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</si>
  <si>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</si>
  <si>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</si>
  <si>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</si>
  <si>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</si>
  <si>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</si>
  <si>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</si>
  <si>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</si>
  <si>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</si>
  <si>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</si>
  <si>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</si>
  <si>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</si>
  <si>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</si>
  <si>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</si>
  <si>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</si>
  <si>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</si>
  <si>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</si>
  <si>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</si>
  <si>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</si>
  <si>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</si>
  <si>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</si>
  <si>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</si>
  <si>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</si>
  <si>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</si>
  <si>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</si>
  <si>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</si>
  <si>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</si>
  <si>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</si>
  <si>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</si>
  <si>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</si>
  <si>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</si>
  <si>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</si>
  <si>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</si>
  <si>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</si>
  <si>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</si>
  <si>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</si>
  <si>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</si>
  <si>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</si>
  <si>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</si>
  <si>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</si>
  <si>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</si>
  <si>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</si>
  <si>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</si>
  <si>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</si>
  <si>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</si>
  <si>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</si>
  <si>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</si>
  <si>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</si>
  <si>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</si>
  <si>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</si>
  <si>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</si>
  <si>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</si>
  <si>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</si>
  <si>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</si>
  <si>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</si>
  <si>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</si>
  <si>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</si>
  <si>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</si>
  <si>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</si>
  <si>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</si>
  <si>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</si>
  <si>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</si>
  <si>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</si>
  <si>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</si>
  <si>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</si>
  <si>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</si>
  <si>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</si>
  <si>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</si>
  <si>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</si>
  <si>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</si>
  <si>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</si>
  <si>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</si>
  <si>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</si>
  <si>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</si>
  <si>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</si>
  <si>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</si>
  <si>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</si>
  <si>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</si>
  <si>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</si>
  <si>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</si>
  <si>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</si>
  <si>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</si>
  <si>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</si>
  <si>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</si>
  <si>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</si>
  <si>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</si>
  <si>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</si>
  <si>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</si>
  <si>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</si>
  <si>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</si>
  <si>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</si>
  <si>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Type de structure SMUR</t>
  </si>
  <si>
    <t xml:space="preserve">9 = Antenne SMUR, 0 = SMUR général, 1 = SMUR pédiatrique, 2 = SMUR neonatal </t>
  </si>
  <si>
    <t>Type de devenir du patient</t>
  </si>
  <si>
    <t>Decision</t>
  </si>
  <si>
    <t>AR</t>
  </si>
  <si>
    <t>15-XX</t>
  </si>
  <si>
    <t>Statuts Vecteur</t>
  </si>
  <si>
    <t>15-RPIS</t>
  </si>
  <si>
    <t>error</t>
  </si>
  <si>
    <t>Identifiant du SMUR</t>
  </si>
  <si>
    <t>Type d'état de situation</t>
  </si>
  <si>
    <t>Décision de transport</t>
  </si>
  <si>
    <t>transportDetails</t>
  </si>
  <si>
    <t>Date et heure de l'état de situation du SMUR</t>
  </si>
  <si>
    <t>Décision d'orientation transport</t>
  </si>
  <si>
    <t>Colonne1</t>
  </si>
  <si>
    <t>Colonne2</t>
  </si>
  <si>
    <t>ID du SMUR</t>
  </si>
  <si>
    <t xml:space="preserve">Numéro du d'identification du SMUR
</t>
  </si>
  <si>
    <t>15-TSU</t>
  </si>
  <si>
    <t>fr.health.samu044.DRFR15DDXAAJJJ00000.P00</t>
  </si>
  <si>
    <t>ressourceId</t>
  </si>
  <si>
    <t>patientId</t>
  </si>
  <si>
    <t>ressourceFinessLegal</t>
  </si>
  <si>
    <t>ressourceFinessGeo</t>
  </si>
  <si>
    <t>smurStatus</t>
  </si>
  <si>
    <t>returnSmur</t>
  </si>
  <si>
    <t>arrivedDestination</t>
  </si>
  <si>
    <t>ressourceStructure</t>
  </si>
  <si>
    <t xml:space="preserve">Message : </t>
  </si>
  <si>
    <t>ID dossier partagé</t>
  </si>
  <si>
    <t>Objet du message (raison de l’envoi) : nomenclature à prévoir (demande de régulation, demande effecteur, statut, message information, etc.)</t>
  </si>
  <si>
    <t>Prévoir beaucoup de caractères (long) pour le format</t>
  </si>
  <si>
    <t>Exos/RRAMU</t>
  </si>
  <si>
    <t>nomenclature à prévoir  (AMU, SMP , NEONAT ; SNP..)</t>
  </si>
  <si>
    <t>ENUM: AMU, SMP, NEONAT, SNP</t>
  </si>
  <si>
    <t>Sert à indiquer à quelle filière du CRRA le dossier doit être adressé/affiché</t>
  </si>
  <si>
    <t>Indiquer s'il s'agit d'un dossier dit primaire (première intervention urgente) ou secondaire (par exemple TIH)</t>
  </si>
  <si>
    <t xml:space="preserve">Priorisation ARM </t>
  </si>
  <si>
    <t>Nouveau</t>
  </si>
  <si>
    <t xml:space="preserve">Passe l'ensemble des observations générales ARM du dossier en texte libre </t>
  </si>
  <si>
    <t>15,18,17,112,116</t>
  </si>
  <si>
    <t>Renommé</t>
  </si>
  <si>
    <t>Appelant</t>
  </si>
  <si>
    <t>Type d'apelant</t>
  </si>
  <si>
    <t>Balise</t>
  </si>
  <si>
    <t>Date Heure de création de la demande</t>
  </si>
  <si>
    <t>Groupe date heure de début de la demande</t>
  </si>
  <si>
    <t>Voir liste des demandes de concours identifiées</t>
  </si>
  <si>
    <t>Implémenter la liste des effets à obtenir ici</t>
  </si>
  <si>
    <t>mobilizedResources</t>
  </si>
  <si>
    <t>Name</t>
  </si>
  <si>
    <t>ID unique de la ressource engagé</t>
  </si>
  <si>
    <t>Nom de la ressource engagée</t>
  </si>
  <si>
    <t>Liste des ressources déjà engagées  sur l'intervention (y compris hors SAMU)</t>
  </si>
  <si>
    <t>Organisation</t>
  </si>
  <si>
    <t>Type de ressource mobilisée</t>
  </si>
  <si>
    <t>Organisation à laquelle appartient la ressource</t>
  </si>
  <si>
    <t>Ressource en intervention</t>
  </si>
  <si>
    <t>Réponse à la demande</t>
  </si>
  <si>
    <t>Délai</t>
  </si>
  <si>
    <t>Effet à obtenir</t>
  </si>
  <si>
    <t>Réponse</t>
  </si>
  <si>
    <t>oui/non / partiel</t>
  </si>
  <si>
    <t xml:space="preserve">ID de la demande </t>
  </si>
  <si>
    <t>Liste de toutes les ressources engagées en réponse à une demande 15-15</t>
  </si>
  <si>
    <t>Type d'échange</t>
  </si>
  <si>
    <t>Indiquer ici s'il s'agit d'une demande de ressource ou d'une réponse à demande de ressource</t>
  </si>
  <si>
    <t>Demande</t>
  </si>
  <si>
    <t>Identifiant unique de l'Echange de Ressource concerné. Le premier qui le créé à raison, ensuite il ne change pas.</t>
  </si>
  <si>
    <t>ENUM: Demande, Réponse, Partage</t>
  </si>
  <si>
    <t>ID de l'EDR / ID de la mission</t>
  </si>
  <si>
    <t>Demande de ressource</t>
  </si>
  <si>
    <t>Précisions sur la demande</t>
  </si>
  <si>
    <t>Voir liste des effets à obtenir identifiés</t>
  </si>
  <si>
    <t>Statut du vecteur</t>
  </si>
  <si>
    <t>Date/heure de changement de statut</t>
  </si>
  <si>
    <t>Disponibilité du vecteur</t>
  </si>
  <si>
    <t>Statuts Antares</t>
  </si>
  <si>
    <t>Indique si le vecteur est disponible / indisponible</t>
  </si>
  <si>
    <t>oui / non / oui partiel</t>
  </si>
  <si>
    <t>indique le délai nécessaire à la réponse</t>
  </si>
  <si>
    <t>Liste des vecteurs associés au message : soit les vecteurs déjà engagés lorsque le type d'échange est "partage". 
Soit les vecteurs engagés en réponse à une demande lorsque le type d'échange est "réponse"</t>
  </si>
  <si>
    <t>Vecteur/ressource</t>
  </si>
  <si>
    <t>Statut vecteur</t>
  </si>
  <si>
    <t>Identifiant de la demande de concours</t>
  </si>
  <si>
    <t>Ressource/Vecteur engagé</t>
  </si>
  <si>
    <t xml:space="preserve">ID </t>
  </si>
  <si>
    <t xml:space="preserve">Nom </t>
  </si>
  <si>
    <t>Equipe vecteur</t>
  </si>
  <si>
    <t>médical / paramédical</t>
  </si>
  <si>
    <t>Type de ressource mobilisée (nomenclature type de vecteur à implémenter pour l'instant)</t>
  </si>
  <si>
    <t>Informations complémentaires sur le patient</t>
  </si>
  <si>
    <t>Délai souhaité</t>
  </si>
  <si>
    <t xml:space="preserve">Type et valeur de l'URI permettant un rappel pour avoir plus d'informations : il peut s'agir du requérant, de la victime ou d'un témoin.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</si>
</sst>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i/>
      <sz val="11"/>
      <name val="Calibri"/>
      <family val="2"/>
      <scheme val="minor"/>
    </font>
    <font>
      <sz val="8"/>
      <name val="Tahoma"/>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sz val="9"/>
      <color indexed="81"/>
      <name val="Tahoma"/>
      <charset val="1"/>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50" fillId="2" borderId="0" applyBorder="0" applyProtection="0"/>
    <xf numFmtId="0" fontId="50" fillId="2" borderId="0" applyBorder="0" applyProtection="0"/>
    <xf numFmtId="0" fontId="10" fillId="2" borderId="0" applyBorder="0" applyProtection="0"/>
    <xf numFmtId="0" fontId="50" fillId="2" borderId="0" applyBorder="0" applyProtection="0"/>
    <xf numFmtId="0" fontId="10" fillId="2" borderId="0" applyBorder="0" applyProtection="0"/>
    <xf numFmtId="0" fontId="12" fillId="0" borderId="0" applyBorder="0" applyProtection="0"/>
    <xf numFmtId="0" fontId="13" fillId="0" borderId="0" applyBorder="0" applyProtection="0"/>
    <xf numFmtId="164" fontId="14" fillId="0" borderId="0" applyBorder="0" applyProtection="0"/>
    <xf numFmtId="0" fontId="50" fillId="2" borderId="0" applyBorder="0" applyProtection="0"/>
    <xf numFmtId="0" fontId="50" fillId="2" borderId="0" applyBorder="0" applyProtection="0"/>
    <xf numFmtId="0" fontId="50" fillId="2" borderId="0" applyBorder="0" applyProtection="0"/>
    <xf numFmtId="0" fontId="10" fillId="2" borderId="0" applyBorder="0" applyProtection="0"/>
    <xf numFmtId="0" fontId="11" fillId="0" borderId="0" applyBorder="0" applyProtection="0"/>
  </cellStyleXfs>
  <cellXfs count="791">
    <xf numFmtId="0" fontId="0" fillId="0" borderId="0" xfId="0"/>
    <xf numFmtId="0" fontId="16" fillId="0" borderId="0" xfId="0" applyFont="1" applyAlignment="1">
      <alignment wrapText="1"/>
    </xf>
    <xf numFmtId="0" fontId="16" fillId="0" borderId="0" xfId="0" applyFont="1"/>
    <xf numFmtId="0" fontId="15" fillId="0" borderId="0" xfId="0" applyFont="1"/>
    <xf numFmtId="0" fontId="13" fillId="0" borderId="0" xfId="0" applyFont="1" applyAlignment="1">
      <alignment vertical="center"/>
    </xf>
    <xf numFmtId="0" fontId="15" fillId="0" borderId="0" xfId="0" applyFont="1" applyAlignment="1">
      <alignment wrapText="1"/>
    </xf>
    <xf numFmtId="0" fontId="20" fillId="0" borderId="0" xfId="0" applyFont="1" applyAlignment="1">
      <alignment wrapText="1"/>
    </xf>
    <xf numFmtId="0" fontId="15" fillId="0" borderId="0" xfId="0" applyFont="1" applyAlignment="1">
      <alignment horizontal="center"/>
    </xf>
    <xf numFmtId="0" fontId="16" fillId="5" borderId="1" xfId="0" applyFont="1" applyFill="1" applyBorder="1" applyAlignment="1">
      <alignment vertical="center"/>
    </xf>
    <xf numFmtId="0" fontId="17"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21" fillId="5" borderId="1" xfId="0" applyFont="1" applyFill="1" applyBorder="1" applyAlignment="1">
      <alignment vertical="center"/>
    </xf>
    <xf numFmtId="0" fontId="18" fillId="5" borderId="0" xfId="0" applyFont="1" applyFill="1" applyAlignment="1">
      <alignment vertical="center" wrapText="1"/>
    </xf>
    <xf numFmtId="0" fontId="15" fillId="5" borderId="0" xfId="0" applyFont="1" applyFill="1" applyAlignment="1">
      <alignment horizontal="center" vertical="center"/>
    </xf>
    <xf numFmtId="0" fontId="15" fillId="5" borderId="0" xfId="0" applyFont="1" applyFill="1" applyAlignment="1">
      <alignment vertical="center"/>
    </xf>
    <xf numFmtId="0" fontId="16" fillId="0" borderId="1" xfId="0" applyFont="1" applyBorder="1" applyAlignment="1">
      <alignment vertical="center"/>
    </xf>
    <xf numFmtId="0" fontId="22" fillId="0" borderId="1" xfId="0" applyFont="1" applyBorder="1" applyAlignment="1">
      <alignment horizontal="left" vertical="center"/>
    </xf>
    <xf numFmtId="0" fontId="23" fillId="4" borderId="1" xfId="0" applyFont="1" applyFill="1" applyBorder="1" applyAlignment="1">
      <alignment vertical="center"/>
    </xf>
    <xf numFmtId="0" fontId="22" fillId="4" borderId="1" xfId="0" applyFont="1" applyFill="1" applyBorder="1" applyAlignment="1">
      <alignment vertical="center"/>
    </xf>
    <xf numFmtId="0" fontId="13" fillId="4" borderId="1" xfId="0" applyFont="1" applyFill="1" applyBorder="1" applyAlignment="1">
      <alignment horizontal="left" vertical="center"/>
    </xf>
    <xf numFmtId="0" fontId="21" fillId="4" borderId="1" xfId="0" applyFont="1" applyFill="1" applyBorder="1" applyAlignment="1">
      <alignment vertical="center"/>
    </xf>
    <xf numFmtId="0" fontId="18" fillId="0" borderId="1" xfId="0" applyFont="1" applyBorder="1" applyAlignment="1">
      <alignment vertical="center"/>
    </xf>
    <xf numFmtId="0" fontId="0" fillId="0" borderId="1" xfId="0" applyBorder="1"/>
    <xf numFmtId="0" fontId="24" fillId="0" borderId="1" xfId="0" applyFont="1" applyBorder="1" applyAlignment="1">
      <alignment horizontal="center" vertical="center" wrapText="1"/>
    </xf>
    <xf numFmtId="0" fontId="25" fillId="0" borderId="1" xfId="0" applyFont="1" applyBorder="1" applyAlignment="1">
      <alignment vertical="center" wrapText="1"/>
    </xf>
    <xf numFmtId="0" fontId="18" fillId="0" borderId="0" xfId="0" applyFont="1" applyAlignment="1">
      <alignment vertical="center" wrapText="1"/>
    </xf>
    <xf numFmtId="0" fontId="15" fillId="0" borderId="0" xfId="0" applyFont="1" applyAlignment="1">
      <alignment horizontal="center" vertical="center"/>
    </xf>
    <xf numFmtId="0" fontId="15" fillId="0" borderId="0" xfId="0" applyFont="1" applyAlignment="1">
      <alignment vertical="center"/>
    </xf>
    <xf numFmtId="0" fontId="16" fillId="5" borderId="1" xfId="0" applyFont="1" applyFill="1" applyBorder="1"/>
    <xf numFmtId="0" fontId="18" fillId="5" borderId="1" xfId="0" applyFont="1" applyFill="1" applyBorder="1"/>
    <xf numFmtId="0" fontId="18" fillId="5" borderId="1" xfId="0" applyFont="1" applyFill="1" applyBorder="1" applyAlignment="1">
      <alignment wrapText="1"/>
    </xf>
    <xf numFmtId="0" fontId="18" fillId="5" borderId="0" xfId="0" applyFont="1" applyFill="1" applyAlignment="1">
      <alignment wrapText="1"/>
    </xf>
    <xf numFmtId="0" fontId="18" fillId="6" borderId="0" xfId="0" applyFont="1" applyFill="1" applyAlignment="1">
      <alignment horizontal="center" vertical="center" wrapText="1"/>
    </xf>
    <xf numFmtId="0" fontId="15" fillId="5" borderId="0" xfId="0" applyFont="1" applyFill="1"/>
    <xf numFmtId="0" fontId="16" fillId="0" borderId="1" xfId="0" applyFont="1" applyBorder="1"/>
    <xf numFmtId="0" fontId="15" fillId="0" borderId="1" xfId="0" applyFont="1" applyBorder="1"/>
    <xf numFmtId="0" fontId="13" fillId="7" borderId="1" xfId="0" applyFont="1" applyFill="1" applyBorder="1" applyAlignment="1">
      <alignment vertical="center"/>
    </xf>
    <xf numFmtId="0" fontId="18" fillId="0" borderId="0" xfId="0" applyFont="1"/>
    <xf numFmtId="0" fontId="18" fillId="0" borderId="0" xfId="0" applyFont="1" applyAlignment="1">
      <alignment wrapText="1"/>
    </xf>
    <xf numFmtId="0" fontId="26" fillId="0" borderId="0" xfId="0" applyFont="1" applyAlignment="1">
      <alignment horizontal="center" vertical="center" wrapText="1"/>
    </xf>
    <xf numFmtId="0" fontId="18" fillId="0" borderId="0" xfId="0" applyFont="1" applyAlignment="1">
      <alignment horizontal="center" vertical="center" wrapText="1"/>
    </xf>
    <xf numFmtId="0" fontId="16" fillId="0" borderId="2" xfId="0" applyFont="1" applyBorder="1"/>
    <xf numFmtId="0" fontId="13" fillId="7" borderId="1" xfId="0" applyFont="1" applyFill="1" applyBorder="1" applyAlignment="1">
      <alignment vertical="center" wrapText="1"/>
    </xf>
    <xf numFmtId="0" fontId="26" fillId="8" borderId="2" xfId="0" applyFont="1" applyFill="1" applyBorder="1" applyAlignment="1">
      <alignment horizontal="center" vertical="center" wrapText="1"/>
    </xf>
    <xf numFmtId="49" fontId="15" fillId="0" borderId="1" xfId="0" applyNumberFormat="1" applyFont="1" applyBorder="1"/>
    <xf numFmtId="0" fontId="21" fillId="0" borderId="1" xfId="0" applyFont="1" applyBorder="1" applyAlignment="1">
      <alignment vertical="center"/>
    </xf>
    <xf numFmtId="0" fontId="15" fillId="4" borderId="1" xfId="0" applyFont="1" applyFill="1" applyBorder="1"/>
    <xf numFmtId="0" fontId="15" fillId="4" borderId="1" xfId="0" applyFont="1" applyFill="1" applyBorder="1" applyAlignment="1">
      <alignment wrapText="1"/>
    </xf>
    <xf numFmtId="0" fontId="20" fillId="4" borderId="1" xfId="0" applyFont="1" applyFill="1" applyBorder="1" applyAlignment="1">
      <alignment wrapText="1"/>
    </xf>
    <xf numFmtId="0" fontId="13" fillId="0" borderId="1" xfId="0" applyFont="1" applyBorder="1" applyAlignment="1">
      <alignment vertical="center"/>
    </xf>
    <xf numFmtId="0" fontId="13" fillId="9" borderId="1" xfId="0" applyFont="1" applyFill="1" applyBorder="1" applyAlignment="1">
      <alignment vertical="center"/>
    </xf>
    <xf numFmtId="0" fontId="16" fillId="0" borderId="1" xfId="0" applyFont="1" applyBorder="1" applyAlignment="1">
      <alignment wrapText="1"/>
    </xf>
    <xf numFmtId="0" fontId="15" fillId="0" borderId="1" xfId="0" applyFont="1" applyBorder="1" applyAlignment="1">
      <alignment wrapText="1"/>
    </xf>
    <xf numFmtId="49" fontId="15" fillId="0" borderId="1" xfId="0" applyNumberFormat="1" applyFont="1" applyBorder="1" applyAlignment="1">
      <alignment wrapText="1"/>
    </xf>
    <xf numFmtId="0" fontId="13" fillId="9" borderId="1" xfId="0" applyFont="1" applyFill="1" applyBorder="1" applyAlignment="1">
      <alignment vertical="center" wrapText="1"/>
    </xf>
    <xf numFmtId="0" fontId="15" fillId="0" borderId="0" xfId="0" applyFont="1" applyAlignment="1">
      <alignment horizontal="center" wrapText="1"/>
    </xf>
    <xf numFmtId="0" fontId="0" fillId="0" borderId="0" xfId="0" applyAlignment="1">
      <alignment wrapText="1"/>
    </xf>
    <xf numFmtId="0" fontId="28" fillId="0" borderId="0" xfId="0" applyFont="1" applyAlignment="1">
      <alignment wrapText="1"/>
    </xf>
    <xf numFmtId="0" fontId="13" fillId="4" borderId="1" xfId="0" applyFont="1" applyFill="1" applyBorder="1" applyAlignment="1">
      <alignment vertical="center"/>
    </xf>
    <xf numFmtId="0" fontId="13" fillId="7" borderId="0" xfId="0" applyFont="1" applyFill="1" applyAlignment="1">
      <alignment vertical="center" wrapText="1"/>
    </xf>
    <xf numFmtId="0" fontId="29" fillId="0" borderId="0" xfId="0" applyFont="1"/>
    <xf numFmtId="49" fontId="15" fillId="0" borderId="0" xfId="0" applyNumberFormat="1" applyFont="1"/>
    <xf numFmtId="0" fontId="13" fillId="0" borderId="1" xfId="0" applyFont="1" applyBorder="1" applyAlignment="1">
      <alignment vertical="center" wrapText="1"/>
    </xf>
    <xf numFmtId="0" fontId="30" fillId="0" borderId="0" xfId="0" applyFont="1" applyAlignment="1">
      <alignment wrapText="1"/>
    </xf>
    <xf numFmtId="0" fontId="0" fillId="10" borderId="2" xfId="0" applyFill="1" applyBorder="1"/>
    <xf numFmtId="0" fontId="21" fillId="7" borderId="1" xfId="0" applyFont="1" applyFill="1" applyBorder="1" applyAlignment="1">
      <alignment vertical="center"/>
    </xf>
    <xf numFmtId="0" fontId="15" fillId="4" borderId="0" xfId="0" applyFont="1" applyFill="1" applyAlignment="1">
      <alignment wrapText="1"/>
    </xf>
    <xf numFmtId="0" fontId="0" fillId="8" borderId="2" xfId="0" applyFill="1" applyBorder="1"/>
    <xf numFmtId="0" fontId="13" fillId="4" borderId="1" xfId="0" applyFont="1" applyFill="1" applyBorder="1" applyAlignment="1">
      <alignment wrapText="1"/>
    </xf>
    <xf numFmtId="0" fontId="13" fillId="7" borderId="0" xfId="0" applyFont="1" applyFill="1" applyAlignment="1">
      <alignment vertical="center"/>
    </xf>
    <xf numFmtId="0" fontId="15" fillId="3" borderId="1" xfId="0" applyFont="1" applyFill="1" applyBorder="1"/>
    <xf numFmtId="0" fontId="16" fillId="8" borderId="2" xfId="0" applyFont="1" applyFill="1" applyBorder="1" applyAlignment="1">
      <alignment horizontal="center"/>
    </xf>
    <xf numFmtId="0" fontId="16" fillId="8" borderId="0" xfId="0" applyFont="1" applyFill="1" applyAlignment="1">
      <alignment horizontal="center"/>
    </xf>
    <xf numFmtId="0" fontId="16" fillId="8" borderId="0" xfId="0" applyFont="1" applyFill="1" applyAlignment="1">
      <alignment horizontal="center" vertical="center"/>
    </xf>
    <xf numFmtId="0" fontId="0" fillId="8" borderId="0" xfId="0" applyFill="1"/>
    <xf numFmtId="0" fontId="31" fillId="0" borderId="0" xfId="0" applyFont="1"/>
    <xf numFmtId="0" fontId="19" fillId="0" borderId="0" xfId="0" applyFont="1"/>
    <xf numFmtId="0" fontId="19" fillId="0" borderId="1" xfId="0" applyFont="1" applyBorder="1"/>
    <xf numFmtId="0" fontId="32" fillId="7" borderId="1" xfId="0" applyFont="1" applyFill="1" applyBorder="1" applyAlignment="1">
      <alignment vertical="center"/>
    </xf>
    <xf numFmtId="0" fontId="19" fillId="0" borderId="0" xfId="0" applyFont="1" applyAlignment="1">
      <alignment wrapText="1"/>
    </xf>
    <xf numFmtId="0" fontId="19" fillId="0" borderId="0" xfId="0" applyFont="1" applyAlignment="1">
      <alignment horizontal="center"/>
    </xf>
    <xf numFmtId="0" fontId="33" fillId="0" borderId="0" xfId="0" applyFont="1"/>
    <xf numFmtId="0" fontId="21" fillId="5" borderId="1" xfId="0" applyFont="1" applyFill="1" applyBorder="1" applyAlignment="1">
      <alignment vertical="center" wrapText="1"/>
    </xf>
    <xf numFmtId="0" fontId="18" fillId="5" borderId="1" xfId="0" applyFont="1" applyFill="1" applyBorder="1" applyAlignment="1">
      <alignment horizontal="center" vertical="center"/>
    </xf>
    <xf numFmtId="0" fontId="34" fillId="0" borderId="3" xfId="0" applyFont="1" applyBorder="1"/>
    <xf numFmtId="0" fontId="0" fillId="0" borderId="3" xfId="0" applyBorder="1" applyAlignment="1">
      <alignment wrapText="1"/>
    </xf>
    <xf numFmtId="0" fontId="35" fillId="0" borderId="0" xfId="0" applyFont="1"/>
    <xf numFmtId="0" fontId="36" fillId="0" borderId="0" xfId="0" applyFont="1"/>
    <xf numFmtId="0" fontId="37" fillId="0" borderId="0" xfId="0" applyFont="1"/>
    <xf numFmtId="0" fontId="37" fillId="0" borderId="0" xfId="0" applyFont="1" applyAlignment="1">
      <alignment vertical="center"/>
    </xf>
    <xf numFmtId="0" fontId="38" fillId="0" borderId="0" xfId="0" applyFont="1"/>
    <xf numFmtId="0" fontId="39" fillId="0" borderId="0" xfId="0" applyFont="1"/>
    <xf numFmtId="0" fontId="38" fillId="0" borderId="0" xfId="0" applyFont="1" applyAlignment="1">
      <alignment vertical="center"/>
    </xf>
    <xf numFmtId="0" fontId="40" fillId="0" borderId="0" xfId="0" applyFont="1"/>
    <xf numFmtId="0" fontId="0" fillId="0" borderId="0" xfId="0" applyAlignment="1">
      <alignment horizontal="center"/>
    </xf>
    <xf numFmtId="0" fontId="41" fillId="0" borderId="0" xfId="0" applyFont="1" applyAlignment="1">
      <alignment wrapText="1"/>
    </xf>
    <xf numFmtId="0" fontId="21" fillId="5" borderId="1" xfId="0" applyFont="1" applyFill="1" applyBorder="1" applyAlignment="1">
      <alignment wrapText="1"/>
    </xf>
    <xf numFmtId="0" fontId="0" fillId="5" borderId="0" xfId="0" applyFill="1"/>
    <xf numFmtId="0" fontId="21" fillId="4" borderId="1" xfId="0" applyFont="1" applyFill="1" applyBorder="1" applyAlignment="1">
      <alignment wrapText="1"/>
    </xf>
    <xf numFmtId="0" fontId="0" fillId="0" borderId="1" xfId="0" applyBorder="1" applyAlignment="1">
      <alignment horizontal="center"/>
    </xf>
    <xf numFmtId="0" fontId="42" fillId="0" borderId="1" xfId="0" applyFont="1" applyBorder="1" applyAlignment="1">
      <alignment horizontal="center" wrapText="1"/>
    </xf>
    <xf numFmtId="0" fontId="25" fillId="0" borderId="0" xfId="0" applyFont="1" applyAlignment="1">
      <alignment vertical="center" wrapText="1"/>
    </xf>
    <xf numFmtId="0" fontId="18" fillId="5" borderId="1" xfId="0" applyFont="1" applyFill="1" applyBorder="1" applyAlignment="1">
      <alignment horizontal="center"/>
    </xf>
    <xf numFmtId="0" fontId="18" fillId="5" borderId="1" xfId="0" applyFont="1" applyFill="1" applyBorder="1" applyAlignment="1">
      <alignment horizontal="center" wrapText="1"/>
    </xf>
    <xf numFmtId="0" fontId="43" fillId="5" borderId="1" xfId="0" applyFont="1" applyFill="1" applyBorder="1" applyAlignment="1">
      <alignment wrapText="1"/>
    </xf>
    <xf numFmtId="0" fontId="18" fillId="5" borderId="1" xfId="0" applyFont="1" applyFill="1" applyBorder="1" applyAlignment="1">
      <alignment horizontal="center" vertical="center" wrapText="1"/>
    </xf>
    <xf numFmtId="0" fontId="18" fillId="5" borderId="1" xfId="0" applyFont="1" applyFill="1" applyBorder="1" applyAlignment="1">
      <alignment vertical="center" wrapText="1"/>
    </xf>
    <xf numFmtId="0" fontId="18" fillId="5" borderId="4" xfId="0" applyFont="1" applyFill="1" applyBorder="1" applyAlignment="1">
      <alignment vertical="center" wrapText="1"/>
    </xf>
    <xf numFmtId="0" fontId="13" fillId="0" borderId="1" xfId="0" applyFont="1" applyBorder="1" applyAlignment="1">
      <alignment wrapText="1"/>
    </xf>
    <xf numFmtId="0" fontId="39" fillId="0" borderId="0" xfId="0" applyFont="1" applyAlignment="1">
      <alignment wrapText="1"/>
    </xf>
    <xf numFmtId="0" fontId="16" fillId="4" borderId="1" xfId="0" applyFont="1" applyFill="1" applyBorder="1" applyAlignment="1">
      <alignment horizontal="center"/>
    </xf>
    <xf numFmtId="0" fontId="44" fillId="0" borderId="0" xfId="0" applyFont="1" applyAlignment="1">
      <alignment wrapText="1"/>
    </xf>
    <xf numFmtId="0" fontId="0" fillId="11" borderId="0" xfId="0" applyFill="1"/>
    <xf numFmtId="0" fontId="44" fillId="0" borderId="1" xfId="0" applyFont="1" applyBorder="1" applyAlignment="1">
      <alignment vertical="center" wrapText="1"/>
    </xf>
    <xf numFmtId="0" fontId="44" fillId="0" borderId="1" xfId="0" applyFont="1" applyBorder="1" applyAlignment="1">
      <alignment wrapText="1"/>
    </xf>
    <xf numFmtId="0" fontId="40" fillId="0" borderId="0" xfId="0" applyFont="1" applyAlignment="1">
      <alignment wrapText="1"/>
    </xf>
    <xf numFmtId="0" fontId="44" fillId="0" borderId="0" xfId="0" applyFont="1"/>
    <xf numFmtId="0" fontId="15" fillId="4" borderId="1" xfId="0" applyFont="1" applyFill="1" applyBorder="1" applyAlignment="1">
      <alignment horizontal="center" wrapText="1"/>
    </xf>
    <xf numFmtId="0" fontId="16" fillId="4" borderId="1" xfId="0" applyFont="1" applyFill="1" applyBorder="1" applyAlignment="1">
      <alignment horizontal="center" wrapText="1"/>
    </xf>
    <xf numFmtId="0" fontId="46" fillId="0" borderId="2" xfId="0" applyFont="1" applyBorder="1"/>
    <xf numFmtId="0" fontId="46" fillId="0" borderId="1" xfId="0" applyFont="1" applyBorder="1"/>
    <xf numFmtId="0" fontId="44" fillId="0" borderId="0" xfId="0" applyFont="1" applyAlignment="1">
      <alignment horizontal="left"/>
    </xf>
    <xf numFmtId="0" fontId="44" fillId="0" borderId="1" xfId="0" applyFont="1" applyBorder="1"/>
    <xf numFmtId="0" fontId="46" fillId="4" borderId="1" xfId="0" applyFont="1" applyFill="1" applyBorder="1" applyAlignment="1">
      <alignment horizontal="center"/>
    </xf>
    <xf numFmtId="0" fontId="44" fillId="0" borderId="0" xfId="0" applyFont="1" applyAlignment="1">
      <alignment horizontal="center" wrapText="1"/>
    </xf>
    <xf numFmtId="0" fontId="47" fillId="4" borderId="1" xfId="0" applyFont="1" applyFill="1" applyBorder="1" applyAlignment="1">
      <alignment horizontal="center"/>
    </xf>
    <xf numFmtId="0" fontId="46" fillId="0" borderId="0" xfId="0" applyFont="1" applyAlignment="1">
      <alignment horizontal="center"/>
    </xf>
    <xf numFmtId="0" fontId="41" fillId="0" borderId="0" xfId="0" applyFont="1"/>
    <xf numFmtId="0" fontId="42" fillId="4" borderId="1" xfId="0" applyFont="1" applyFill="1" applyBorder="1"/>
    <xf numFmtId="0" fontId="42" fillId="0" borderId="1" xfId="0" applyFont="1" applyBorder="1"/>
    <xf numFmtId="0" fontId="13" fillId="0" borderId="0" xfId="0" applyFont="1"/>
    <xf numFmtId="0" fontId="13" fillId="12" borderId="0" xfId="0" applyFont="1" applyFill="1" applyAlignment="1">
      <alignment vertical="center"/>
    </xf>
    <xf numFmtId="0" fontId="18" fillId="12" borderId="0" xfId="0" applyFont="1" applyFill="1" applyAlignment="1">
      <alignment vertical="center"/>
    </xf>
    <xf numFmtId="0" fontId="13" fillId="12" borderId="0" xfId="0" applyFont="1" applyFill="1"/>
    <xf numFmtId="0" fontId="13" fillId="12" borderId="5" xfId="0" applyFont="1" applyFill="1" applyBorder="1"/>
    <xf numFmtId="0" fontId="42" fillId="0" borderId="4" xfId="0" applyFont="1" applyBorder="1"/>
    <xf numFmtId="0" fontId="49" fillId="0" borderId="1" xfId="0" applyFont="1" applyBorder="1"/>
    <xf numFmtId="0" fontId="49" fillId="0" borderId="6" xfId="0" applyFont="1" applyBorder="1"/>
    <xf numFmtId="0" fontId="51" fillId="0" borderId="0" xfId="0" applyFont="1"/>
    <xf numFmtId="0" fontId="51" fillId="0" borderId="0" xfId="0" applyFont="1" applyAlignment="1">
      <alignment wrapText="1"/>
    </xf>
    <xf numFmtId="0" fontId="53" fillId="0" borderId="1" xfId="0" applyFont="1" applyBorder="1"/>
    <xf numFmtId="0" fontId="54" fillId="0" borderId="1" xfId="0" applyFont="1" applyBorder="1"/>
    <xf numFmtId="0" fontId="55" fillId="0" borderId="1" xfId="0" applyFont="1" applyBorder="1"/>
    <xf numFmtId="0" fontId="56" fillId="0" borderId="0" xfId="0" applyFont="1"/>
    <xf numFmtId="0" fontId="57" fillId="0" borderId="0" xfId="0" applyFont="1"/>
    <xf numFmtId="0" fontId="57" fillId="0" borderId="6" xfId="0" applyFont="1" applyBorder="1"/>
    <xf numFmtId="0" fontId="58" fillId="0" borderId="0" xfId="0" applyFont="1"/>
    <xf numFmtId="0" fontId="58" fillId="0" borderId="0" xfId="0" applyFont="1" applyAlignment="1">
      <alignment wrapText="1"/>
    </xf>
    <xf numFmtId="0" fontId="59" fillId="0" borderId="0" xfId="0" applyFont="1"/>
    <xf numFmtId="0" fontId="60" fillId="14" borderId="0" xfId="0" applyFont="1" applyFill="1"/>
    <xf numFmtId="0" fontId="60" fillId="17" borderId="0" xfId="0" applyFont="1" applyFill="1"/>
    <xf numFmtId="0" fontId="60" fillId="16" borderId="0" xfId="0" applyFont="1" applyFill="1"/>
    <xf numFmtId="0" fontId="42" fillId="18" borderId="1" xfId="0" applyFont="1" applyFill="1" applyBorder="1"/>
    <xf numFmtId="0" fontId="51" fillId="0" borderId="0" xfId="0" applyFont="1" applyAlignment="1">
      <alignment horizontal="left" wrapText="1"/>
    </xf>
    <xf numFmtId="0" fontId="15" fillId="0" borderId="0" xfId="0" applyFont="1" applyAlignment="1">
      <alignment horizontal="left" wrapText="1"/>
    </xf>
    <xf numFmtId="0" fontId="51" fillId="0" borderId="0" xfId="0" applyFont="1" applyAlignment="1">
      <alignment horizontal="center" wrapText="1"/>
    </xf>
    <xf numFmtId="9" fontId="41" fillId="0" borderId="0" xfId="0" applyNumberFormat="1" applyFont="1"/>
    <xf numFmtId="0" fontId="67" fillId="0" borderId="0" xfId="0" applyFont="1"/>
    <xf numFmtId="0" fontId="41" fillId="0" borderId="0" xfId="0" applyFont="1" applyAlignment="1">
      <alignment horizontal="left" wrapText="1"/>
    </xf>
    <xf numFmtId="0" fontId="58" fillId="0" borderId="0" xfId="0" applyFont="1" applyAlignment="1">
      <alignment horizontal="left" wrapText="1"/>
    </xf>
    <xf numFmtId="0" fontId="44" fillId="0" borderId="0" xfId="0" applyFont="1" applyAlignment="1">
      <alignment horizontal="left" wrapText="1"/>
    </xf>
    <xf numFmtId="0" fontId="69" fillId="15" borderId="10" xfId="0" applyFont="1" applyFill="1" applyBorder="1"/>
    <xf numFmtId="0" fontId="67" fillId="0" borderId="11" xfId="0" applyFont="1" applyBorder="1"/>
    <xf numFmtId="0" fontId="70" fillId="0" borderId="0" xfId="0" applyFont="1"/>
    <xf numFmtId="0" fontId="67" fillId="0" borderId="12" xfId="0" applyFont="1" applyBorder="1"/>
    <xf numFmtId="0" fontId="67" fillId="0" borderId="13" xfId="0" applyFont="1" applyBorder="1"/>
    <xf numFmtId="0" fontId="70" fillId="0" borderId="14" xfId="0" applyFont="1" applyBorder="1"/>
    <xf numFmtId="0" fontId="67" fillId="0" borderId="15" xfId="0" applyFont="1" applyBorder="1"/>
    <xf numFmtId="0" fontId="70" fillId="20" borderId="0" xfId="0" applyFont="1" applyFill="1"/>
    <xf numFmtId="0" fontId="68" fillId="0" borderId="0" xfId="0" applyFont="1"/>
    <xf numFmtId="0" fontId="41" fillId="5" borderId="0" xfId="0" applyFont="1" applyFill="1" applyAlignment="1">
      <alignment horizontal="center" vertical="center"/>
    </xf>
    <xf numFmtId="0" fontId="43" fillId="5" borderId="0" xfId="0" applyFont="1" applyFill="1" applyAlignment="1">
      <alignment horizontal="center" vertical="center"/>
    </xf>
    <xf numFmtId="0" fontId="41" fillId="0" borderId="0" xfId="0" applyFont="1" applyAlignment="1">
      <alignment horizontal="center" vertical="center" wrapText="1"/>
    </xf>
    <xf numFmtId="0" fontId="41" fillId="0" borderId="0" xfId="0" applyFont="1" applyAlignment="1">
      <alignment horizontal="center" vertical="center"/>
    </xf>
    <xf numFmtId="0" fontId="0" fillId="0" borderId="0" xfId="0" applyAlignment="1">
      <alignment horizontal="center" vertical="center"/>
    </xf>
    <xf numFmtId="0" fontId="51" fillId="0" borderId="16" xfId="0" applyFont="1" applyBorder="1" applyAlignment="1">
      <alignment horizontal="center" wrapText="1"/>
    </xf>
    <xf numFmtId="0" fontId="51" fillId="0" borderId="0" xfId="0" applyFont="1" applyAlignment="1">
      <alignment horizontal="left" vertical="top" wrapText="1"/>
    </xf>
    <xf numFmtId="0" fontId="15" fillId="0" borderId="0" xfId="0" applyFont="1" applyAlignment="1">
      <alignment horizontal="left" vertical="top" wrapText="1"/>
    </xf>
    <xf numFmtId="0" fontId="41" fillId="0" borderId="0" xfId="0" applyFont="1" applyAlignment="1">
      <alignment horizontal="left" vertical="top" wrapText="1"/>
    </xf>
    <xf numFmtId="0" fontId="44" fillId="0" borderId="0" xfId="0" applyFont="1" applyAlignment="1">
      <alignment horizontal="left" vertical="top" wrapText="1"/>
    </xf>
    <xf numFmtId="0" fontId="58" fillId="0" borderId="0" xfId="0" applyFont="1" applyAlignment="1">
      <alignment horizontal="left" vertical="top" wrapText="1"/>
    </xf>
    <xf numFmtId="0" fontId="51" fillId="0" borderId="16" xfId="0" applyFont="1" applyBorder="1" applyAlignment="1">
      <alignment horizontal="left" wrapText="1"/>
    </xf>
    <xf numFmtId="0" fontId="41" fillId="21" borderId="0" xfId="0" applyFont="1" applyFill="1" applyAlignment="1">
      <alignment horizontal="center" vertical="center" wrapText="1"/>
    </xf>
    <xf numFmtId="0" fontId="66" fillId="23" borderId="0" xfId="0" applyFont="1" applyFill="1" applyAlignment="1">
      <alignment horizontal="center" vertical="center" wrapText="1"/>
    </xf>
    <xf numFmtId="0" fontId="66" fillId="22" borderId="16" xfId="0" applyFont="1" applyFill="1" applyBorder="1" applyAlignment="1">
      <alignment horizontal="center" vertical="center" wrapText="1"/>
    </xf>
    <xf numFmtId="0" fontId="58" fillId="0" borderId="0" xfId="0" applyFont="1" applyAlignment="1">
      <alignment horizontal="center" vertical="center" wrapText="1"/>
    </xf>
    <xf numFmtId="0" fontId="51" fillId="0" borderId="0" xfId="0" applyFont="1" applyAlignment="1">
      <alignment horizontal="center" vertical="center" wrapText="1"/>
    </xf>
    <xf numFmtId="0" fontId="15" fillId="0" borderId="0" xfId="0" applyFont="1" applyAlignment="1">
      <alignment horizontal="center" vertical="center" wrapText="1"/>
    </xf>
    <xf numFmtId="0" fontId="44" fillId="0" borderId="0" xfId="0" applyFont="1" applyAlignment="1">
      <alignment horizontal="center" vertical="center"/>
    </xf>
    <xf numFmtId="0" fontId="44" fillId="0" borderId="0" xfId="0" applyFont="1" applyAlignment="1">
      <alignment horizontal="center" vertical="center" wrapText="1"/>
    </xf>
    <xf numFmtId="49" fontId="73" fillId="0" borderId="0" xfId="0" applyNumberFormat="1" applyFont="1" applyAlignment="1">
      <alignment horizontal="center" vertical="center"/>
    </xf>
    <xf numFmtId="49" fontId="73" fillId="0" borderId="0" xfId="0" applyNumberFormat="1" applyFont="1" applyAlignment="1">
      <alignment vertical="center"/>
    </xf>
    <xf numFmtId="49" fontId="73" fillId="0" borderId="0" xfId="0" applyNumberFormat="1" applyFont="1"/>
    <xf numFmtId="49" fontId="77" fillId="0" borderId="0" xfId="0" applyNumberFormat="1" applyFont="1"/>
    <xf numFmtId="49" fontId="73" fillId="0" borderId="0" xfId="0" applyNumberFormat="1" applyFont="1" applyAlignment="1">
      <alignment horizontal="left" vertical="top"/>
    </xf>
    <xf numFmtId="49" fontId="77" fillId="0" borderId="0" xfId="0" applyNumberFormat="1" applyFont="1" applyAlignment="1">
      <alignment horizontal="left" vertical="top"/>
    </xf>
    <xf numFmtId="49" fontId="79" fillId="0" borderId="0" xfId="0" applyNumberFormat="1" applyFont="1"/>
    <xf numFmtId="49" fontId="73" fillId="0" borderId="0" xfId="0" applyNumberFormat="1" applyFont="1" applyAlignment="1">
      <alignment horizontal="center"/>
    </xf>
    <xf numFmtId="49" fontId="74" fillId="0" borderId="0" xfId="0" applyNumberFormat="1" applyFont="1"/>
    <xf numFmtId="49" fontId="75" fillId="0" borderId="0" xfId="0" applyNumberFormat="1" applyFont="1" applyAlignment="1">
      <alignment vertical="top"/>
    </xf>
    <xf numFmtId="49" fontId="75" fillId="0" borderId="0" xfId="0" applyNumberFormat="1" applyFont="1" applyAlignment="1">
      <alignment vertical="top" wrapText="1"/>
    </xf>
    <xf numFmtId="49" fontId="73" fillId="0" borderId="0" xfId="0" applyNumberFormat="1" applyFont="1" applyAlignment="1">
      <alignment wrapText="1"/>
    </xf>
    <xf numFmtId="49" fontId="73" fillId="0" borderId="0" xfId="0" applyNumberFormat="1" applyFont="1" applyAlignment="1">
      <alignment vertical="top"/>
    </xf>
    <xf numFmtId="49" fontId="73" fillId="0" borderId="0" xfId="0" applyNumberFormat="1" applyFont="1" applyAlignment="1">
      <alignment vertical="top" wrapText="1"/>
    </xf>
    <xf numFmtId="49" fontId="78" fillId="0" borderId="0" xfId="0" applyNumberFormat="1" applyFont="1" applyAlignment="1">
      <alignment vertical="center" wrapText="1"/>
    </xf>
    <xf numFmtId="49" fontId="73" fillId="0" borderId="23" xfId="0" applyNumberFormat="1" applyFont="1" applyBorder="1" applyAlignment="1">
      <alignment vertical="center" wrapText="1"/>
    </xf>
    <xf numFmtId="49" fontId="73" fillId="0" borderId="23" xfId="0" applyNumberFormat="1" applyFont="1" applyBorder="1" applyAlignment="1">
      <alignment horizontal="center" vertical="center"/>
    </xf>
    <xf numFmtId="49" fontId="73" fillId="0" borderId="23" xfId="0" applyNumberFormat="1" applyFont="1" applyBorder="1" applyAlignment="1">
      <alignment vertical="center"/>
    </xf>
    <xf numFmtId="49" fontId="73" fillId="0" borderId="23" xfId="0" applyNumberFormat="1" applyFont="1" applyBorder="1" applyAlignment="1">
      <alignment horizontal="left" vertical="center" wrapText="1"/>
    </xf>
    <xf numFmtId="49" fontId="73" fillId="0" borderId="24" xfId="0" applyNumberFormat="1" applyFont="1" applyBorder="1" applyAlignment="1">
      <alignment vertical="center" wrapText="1"/>
    </xf>
    <xf numFmtId="49" fontId="73" fillId="0" borderId="24" xfId="0" applyNumberFormat="1" applyFont="1" applyBorder="1" applyAlignment="1">
      <alignment horizontal="center" vertical="center"/>
    </xf>
    <xf numFmtId="49" fontId="82" fillId="0" borderId="25" xfId="0" applyNumberFormat="1" applyFont="1" applyBorder="1" applyAlignment="1">
      <alignment horizontal="center" vertical="center" wrapText="1"/>
    </xf>
    <xf numFmtId="49" fontId="82" fillId="0" borderId="26" xfId="0" applyNumberFormat="1" applyFont="1" applyBorder="1" applyAlignment="1">
      <alignment horizontal="center" vertical="center" wrapText="1"/>
    </xf>
    <xf numFmtId="49" fontId="82" fillId="0" borderId="27" xfId="0" applyNumberFormat="1" applyFont="1" applyBorder="1" applyAlignment="1">
      <alignment horizontal="center" vertical="center" wrapText="1"/>
    </xf>
    <xf numFmtId="49" fontId="73" fillId="24" borderId="23" xfId="0" applyNumberFormat="1" applyFont="1" applyFill="1" applyBorder="1" applyAlignment="1">
      <alignment vertical="center" wrapText="1"/>
    </xf>
    <xf numFmtId="0" fontId="71"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67"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3" fillId="0" borderId="0" xfId="0" applyFont="1" applyAlignment="1">
      <alignment horizontal="left"/>
    </xf>
    <xf numFmtId="0" fontId="86" fillId="0" borderId="11" xfId="0" applyFont="1" applyBorder="1" applyAlignment="1">
      <alignment vertical="center"/>
    </xf>
    <xf numFmtId="0" fontId="61" fillId="0" borderId="0" xfId="0" applyFont="1"/>
    <xf numFmtId="0" fontId="61" fillId="0" borderId="0" xfId="0" applyFont="1" applyAlignment="1">
      <alignment wrapText="1"/>
    </xf>
    <xf numFmtId="0" fontId="0" fillId="25" borderId="0" xfId="0" applyFill="1"/>
    <xf numFmtId="0" fontId="48" fillId="0" borderId="0" xfId="0" applyFont="1" applyAlignment="1">
      <alignment vertical="center" wrapText="1"/>
    </xf>
    <xf numFmtId="0" fontId="87" fillId="0" borderId="0" xfId="0" applyFont="1"/>
    <xf numFmtId="0" fontId="88" fillId="23" borderId="0" xfId="0" applyFont="1" applyFill="1" applyAlignment="1">
      <alignment horizontal="center" vertical="center" wrapText="1"/>
    </xf>
    <xf numFmtId="0" fontId="61" fillId="25" borderId="0" xfId="0" applyFont="1" applyFill="1"/>
    <xf numFmtId="0" fontId="9" fillId="0" borderId="0" xfId="0" applyFont="1"/>
    <xf numFmtId="0" fontId="61" fillId="26" borderId="0" xfId="0" applyFont="1" applyFill="1"/>
    <xf numFmtId="0" fontId="61" fillId="5" borderId="0" xfId="0" applyFont="1" applyFill="1" applyAlignment="1">
      <alignment horizontal="center" vertical="center"/>
    </xf>
    <xf numFmtId="0" fontId="61" fillId="0" borderId="0" xfId="0" applyFont="1" applyAlignment="1">
      <alignment horizontal="center" vertical="center" wrapText="1"/>
    </xf>
    <xf numFmtId="0" fontId="61" fillId="21" borderId="0" xfId="0" applyFont="1" applyFill="1" applyAlignment="1">
      <alignment horizontal="center" vertical="center" wrapText="1"/>
    </xf>
    <xf numFmtId="0" fontId="88" fillId="22" borderId="16" xfId="0" applyFont="1" applyFill="1" applyBorder="1" applyAlignment="1">
      <alignment horizontal="center" vertical="center" wrapText="1"/>
    </xf>
    <xf numFmtId="0" fontId="61" fillId="21" borderId="1" xfId="0" applyFont="1" applyFill="1" applyBorder="1" applyAlignment="1">
      <alignment horizontal="center" vertical="center" wrapText="1"/>
    </xf>
    <xf numFmtId="0" fontId="61" fillId="0" borderId="0" xfId="0" applyFont="1" applyAlignment="1">
      <alignment horizontal="center" vertical="center"/>
    </xf>
    <xf numFmtId="0" fontId="61" fillId="0" borderId="0" xfId="0" applyFont="1" applyAlignment="1">
      <alignment horizontal="left" wrapText="1"/>
    </xf>
    <xf numFmtId="0" fontId="89" fillId="0" borderId="0" xfId="0" applyFont="1" applyAlignment="1">
      <alignment horizontal="left"/>
    </xf>
    <xf numFmtId="0" fontId="92" fillId="0" borderId="0" xfId="0" applyFont="1" applyAlignment="1">
      <alignment horizontal="left"/>
    </xf>
    <xf numFmtId="0" fontId="94" fillId="0" borderId="0" xfId="0" applyFont="1" applyAlignment="1">
      <alignment horizontal="left"/>
    </xf>
    <xf numFmtId="0" fontId="95" fillId="0" borderId="0" xfId="0" applyFont="1" applyAlignment="1">
      <alignment wrapText="1"/>
    </xf>
    <xf numFmtId="0" fontId="65" fillId="0" borderId="0" xfId="0" applyFont="1"/>
    <xf numFmtId="0" fontId="64" fillId="0" borderId="16" xfId="0" applyFont="1" applyBorder="1" applyAlignment="1">
      <alignment horizontal="left" wrapText="1"/>
    </xf>
    <xf numFmtId="0" fontId="96" fillId="0" borderId="0" xfId="13" applyFont="1"/>
    <xf numFmtId="0" fontId="97" fillId="0" borderId="0" xfId="0" applyFont="1" applyAlignment="1">
      <alignment horizontal="left"/>
    </xf>
    <xf numFmtId="0" fontId="95" fillId="0" borderId="0" xfId="0" applyFont="1" applyAlignment="1">
      <alignment horizontal="left" vertical="top" wrapText="1"/>
    </xf>
    <xf numFmtId="0" fontId="64" fillId="0" borderId="0" xfId="0" applyFont="1"/>
    <xf numFmtId="0" fontId="98" fillId="0" borderId="0" xfId="0" applyFont="1" applyAlignment="1">
      <alignment horizontal="left"/>
    </xf>
    <xf numFmtId="0" fontId="98" fillId="0" borderId="0" xfId="0" applyFont="1"/>
    <xf numFmtId="0" fontId="95" fillId="0" borderId="0" xfId="0" applyFont="1" applyAlignment="1">
      <alignment horizontal="center" vertical="center" wrapText="1"/>
    </xf>
    <xf numFmtId="0" fontId="61" fillId="0" borderId="0" xfId="0" applyFont="1" applyAlignment="1">
      <alignment horizontal="left" vertical="top"/>
    </xf>
    <xf numFmtId="0" fontId="63" fillId="0" borderId="0" xfId="0" applyFont="1"/>
    <xf numFmtId="0" fontId="64" fillId="0" borderId="0" xfId="0" applyFont="1" applyAlignment="1">
      <alignment wrapText="1"/>
    </xf>
    <xf numFmtId="0" fontId="62" fillId="0" borderId="0" xfId="0" applyFont="1"/>
    <xf numFmtId="0" fontId="99" fillId="0" borderId="0" xfId="0" applyFont="1"/>
    <xf numFmtId="0" fontId="100" fillId="0" borderId="0" xfId="0" applyFont="1"/>
    <xf numFmtId="0" fontId="92" fillId="19" borderId="7" xfId="0" applyFont="1" applyFill="1" applyBorder="1" applyAlignment="1">
      <alignment wrapText="1"/>
    </xf>
    <xf numFmtId="0" fontId="67" fillId="0" borderId="16" xfId="0" applyFont="1" applyBorder="1" applyAlignment="1">
      <alignment horizontal="center" wrapText="1"/>
    </xf>
    <xf numFmtId="0" fontId="67" fillId="0" borderId="16" xfId="0" applyFont="1" applyBorder="1" applyAlignment="1">
      <alignment horizontal="left" wrapText="1"/>
    </xf>
    <xf numFmtId="0" fontId="101" fillId="0" borderId="0" xfId="0" applyFont="1" applyAlignment="1">
      <alignment horizontal="left"/>
    </xf>
    <xf numFmtId="0" fontId="67" fillId="0" borderId="0" xfId="0" applyFont="1" applyAlignment="1">
      <alignment wrapText="1"/>
    </xf>
    <xf numFmtId="0" fontId="67" fillId="0" borderId="0" xfId="0" applyFont="1" applyAlignment="1">
      <alignment horizontal="left" wrapText="1"/>
    </xf>
    <xf numFmtId="0" fontId="67" fillId="0" borderId="0" xfId="0" applyFont="1" applyAlignment="1">
      <alignment horizontal="center" vertical="center" wrapText="1"/>
    </xf>
    <xf numFmtId="0" fontId="67" fillId="0" borderId="0" xfId="0" applyFont="1" applyAlignment="1">
      <alignment horizontal="left" vertical="top" wrapText="1"/>
    </xf>
    <xf numFmtId="0" fontId="67" fillId="0" borderId="0" xfId="0" applyFont="1" applyAlignment="1">
      <alignment horizontal="left" vertical="center" wrapText="1"/>
    </xf>
    <xf numFmtId="0" fontId="67" fillId="0" borderId="0" xfId="0" applyFont="1" applyAlignment="1">
      <alignment horizontal="center" wrapText="1"/>
    </xf>
    <xf numFmtId="0" fontId="67" fillId="0" borderId="0" xfId="0" applyFont="1" applyAlignment="1">
      <alignment vertical="top" wrapText="1"/>
    </xf>
    <xf numFmtId="0" fontId="102" fillId="0" borderId="0" xfId="0" applyFont="1" applyAlignment="1">
      <alignment horizontal="left"/>
    </xf>
    <xf numFmtId="0" fontId="61" fillId="0" borderId="0" xfId="0" applyFont="1" applyAlignment="1">
      <alignment horizontal="left" vertical="top" wrapText="1"/>
    </xf>
    <xf numFmtId="0" fontId="49" fillId="0" borderId="0" xfId="0" applyFont="1"/>
    <xf numFmtId="0" fontId="61" fillId="0" borderId="0" xfId="0" quotePrefix="1" applyFont="1" applyAlignment="1">
      <alignment wrapText="1"/>
    </xf>
    <xf numFmtId="0" fontId="61" fillId="0" borderId="0" xfId="0" applyFont="1" applyAlignment="1">
      <alignment horizontal="center" wrapText="1"/>
    </xf>
    <xf numFmtId="0" fontId="103" fillId="0" borderId="0" xfId="0" applyFont="1" applyAlignment="1">
      <alignment wrapText="1"/>
    </xf>
    <xf numFmtId="0" fontId="104" fillId="0" borderId="0" xfId="13" applyFont="1"/>
    <xf numFmtId="0" fontId="98" fillId="0" borderId="0" xfId="0" applyFont="1" applyAlignment="1">
      <alignment wrapText="1"/>
    </xf>
    <xf numFmtId="0" fontId="41" fillId="0" borderId="0" xfId="0" applyFont="1" applyAlignment="1">
      <alignment horizontal="center" wrapText="1"/>
    </xf>
    <xf numFmtId="0" fontId="90" fillId="5" borderId="0" xfId="0" applyFont="1" applyFill="1" applyAlignment="1">
      <alignment horizontal="center" vertical="center" wrapText="1"/>
    </xf>
    <xf numFmtId="0" fontId="58" fillId="0" borderId="0" xfId="0" applyFont="1" applyAlignment="1">
      <alignment horizontal="center" wrapText="1"/>
    </xf>
    <xf numFmtId="0" fontId="93" fillId="0" borderId="0" xfId="0" applyFont="1" applyAlignment="1">
      <alignment horizontal="center" wrapText="1"/>
    </xf>
    <xf numFmtId="0" fontId="92" fillId="0" borderId="0" xfId="0" applyFont="1" applyAlignment="1">
      <alignment horizontal="center" wrapText="1"/>
    </xf>
    <xf numFmtId="0" fontId="95" fillId="0" borderId="0" xfId="0" applyFont="1" applyAlignment="1">
      <alignment horizontal="center" wrapText="1"/>
    </xf>
    <xf numFmtId="0" fontId="61" fillId="0" borderId="0" xfId="0" applyFont="1" applyAlignment="1">
      <alignment horizontal="left" vertical="center" wrapText="1"/>
    </xf>
    <xf numFmtId="0" fontId="41" fillId="0" borderId="0" xfId="0" applyFont="1" applyProtection="1">
      <protection locked="0"/>
    </xf>
    <xf numFmtId="0" fontId="105" fillId="0" borderId="0" xfId="0" applyFont="1"/>
    <xf numFmtId="0" fontId="106" fillId="0" borderId="0" xfId="0" applyFont="1"/>
    <xf numFmtId="49" fontId="73" fillId="0" borderId="24" xfId="0" applyNumberFormat="1" applyFont="1" applyBorder="1" applyAlignment="1">
      <alignment horizontal="left" vertical="center" wrapText="1"/>
    </xf>
    <xf numFmtId="0" fontId="51" fillId="26" borderId="0" xfId="0" applyFont="1" applyFill="1" applyAlignment="1">
      <alignment horizontal="center" wrapText="1"/>
    </xf>
    <xf numFmtId="0" fontId="15" fillId="26" borderId="0" xfId="0" applyFont="1" applyFill="1"/>
    <xf numFmtId="0" fontId="68" fillId="27" borderId="0" xfId="0" applyFont="1" applyFill="1"/>
    <xf numFmtId="49" fontId="73" fillId="0" borderId="23" xfId="0" applyNumberFormat="1" applyFont="1" applyBorder="1" applyAlignment="1">
      <alignment horizontal="center" vertical="center" wrapText="1"/>
    </xf>
    <xf numFmtId="49" fontId="73" fillId="0" borderId="23" xfId="0" applyNumberFormat="1" applyFont="1" applyBorder="1" applyAlignment="1">
      <alignment horizontal="left" vertical="center"/>
    </xf>
    <xf numFmtId="0" fontId="42" fillId="28" borderId="0" xfId="0" applyFont="1" applyFill="1"/>
    <xf numFmtId="0" fontId="48" fillId="29" borderId="0" xfId="0" applyFont="1" applyFill="1" applyAlignment="1">
      <alignment wrapText="1"/>
    </xf>
    <xf numFmtId="0" fontId="53" fillId="0" borderId="28" xfId="0" applyFont="1" applyBorder="1"/>
    <xf numFmtId="0" fontId="42" fillId="30" borderId="0" xfId="0" applyFont="1" applyFill="1"/>
    <xf numFmtId="0" fontId="54" fillId="0" borderId="28" xfId="0" applyFont="1" applyBorder="1"/>
    <xf numFmtId="0" fontId="42" fillId="31" borderId="0" xfId="0" applyFont="1" applyFill="1"/>
    <xf numFmtId="0" fontId="107" fillId="0" borderId="28" xfId="0" applyFont="1" applyBorder="1"/>
    <xf numFmtId="0" fontId="42" fillId="32" borderId="1" xfId="0" applyFont="1" applyFill="1" applyBorder="1"/>
    <xf numFmtId="0" fontId="57" fillId="0" borderId="4" xfId="0" applyFont="1" applyBorder="1"/>
    <xf numFmtId="0" fontId="108" fillId="0" borderId="0" xfId="0" applyFont="1"/>
    <xf numFmtId="0" fontId="49" fillId="0" borderId="29" xfId="0" applyFont="1" applyBorder="1"/>
    <xf numFmtId="0" fontId="43" fillId="0" borderId="0" xfId="0" applyFont="1" applyAlignment="1">
      <alignment wrapText="1"/>
    </xf>
    <xf numFmtId="0" fontId="18" fillId="5" borderId="30" xfId="0" applyFont="1" applyFill="1" applyBorder="1"/>
    <xf numFmtId="0" fontId="18" fillId="5" borderId="7" xfId="0" applyFont="1" applyFill="1" applyBorder="1"/>
    <xf numFmtId="0" fontId="18" fillId="36" borderId="7" xfId="0" applyFont="1" applyFill="1" applyBorder="1" applyAlignment="1">
      <alignment wrapText="1"/>
    </xf>
    <xf numFmtId="0" fontId="18" fillId="33" borderId="7" xfId="0" applyFont="1" applyFill="1" applyBorder="1" applyAlignment="1">
      <alignment wrapText="1"/>
    </xf>
    <xf numFmtId="0" fontId="18" fillId="37" borderId="7" xfId="0" applyFont="1" applyFill="1" applyBorder="1" applyAlignment="1">
      <alignment wrapText="1"/>
    </xf>
    <xf numFmtId="0" fontId="18" fillId="34" borderId="7" xfId="0" applyFont="1" applyFill="1" applyBorder="1" applyAlignment="1">
      <alignment wrapText="1"/>
    </xf>
    <xf numFmtId="0" fontId="18" fillId="38" borderId="7" xfId="0" applyFont="1" applyFill="1" applyBorder="1"/>
    <xf numFmtId="0" fontId="18" fillId="35" borderId="7" xfId="0" applyFont="1" applyFill="1" applyBorder="1" applyAlignment="1">
      <alignment wrapText="1"/>
    </xf>
    <xf numFmtId="0" fontId="18" fillId="35" borderId="1" xfId="0" applyFont="1" applyFill="1" applyBorder="1" applyAlignment="1">
      <alignment wrapText="1"/>
    </xf>
    <xf numFmtId="0" fontId="110" fillId="0" borderId="0" xfId="0" applyFont="1"/>
    <xf numFmtId="0" fontId="13" fillId="39" borderId="7" xfId="0" applyFont="1" applyFill="1" applyBorder="1"/>
    <xf numFmtId="0" fontId="13" fillId="19" borderId="7" xfId="0" applyFont="1" applyFill="1" applyBorder="1" applyAlignment="1">
      <alignment wrapText="1"/>
    </xf>
    <xf numFmtId="0" fontId="13" fillId="19" borderId="7" xfId="0" quotePrefix="1" applyFont="1" applyFill="1" applyBorder="1" applyAlignment="1">
      <alignment wrapText="1"/>
    </xf>
    <xf numFmtId="0" fontId="32" fillId="40" borderId="7" xfId="0" applyFont="1" applyFill="1" applyBorder="1"/>
    <xf numFmtId="0" fontId="13" fillId="41" borderId="7" xfId="0" applyFont="1" applyFill="1" applyBorder="1" applyAlignment="1">
      <alignment wrapText="1"/>
    </xf>
    <xf numFmtId="0" fontId="13" fillId="42" borderId="7" xfId="0" applyFont="1" applyFill="1" applyBorder="1"/>
    <xf numFmtId="0" fontId="13" fillId="31" borderId="7" xfId="0" applyFont="1" applyFill="1" applyBorder="1"/>
    <xf numFmtId="0" fontId="13" fillId="0" borderId="7" xfId="0" applyFont="1" applyBorder="1" applyAlignment="1">
      <alignment wrapText="1"/>
    </xf>
    <xf numFmtId="0" fontId="13" fillId="0" borderId="7" xfId="0" quotePrefix="1" applyFont="1" applyBorder="1" applyAlignment="1">
      <alignment wrapText="1"/>
    </xf>
    <xf numFmtId="0" fontId="13" fillId="28" borderId="7" xfId="0" applyFont="1" applyFill="1" applyBorder="1" applyAlignment="1">
      <alignment wrapText="1"/>
    </xf>
    <xf numFmtId="0" fontId="13" fillId="43" borderId="7" xfId="0" applyFont="1" applyFill="1" applyBorder="1"/>
    <xf numFmtId="0" fontId="13" fillId="44" borderId="7" xfId="0" applyFont="1" applyFill="1" applyBorder="1" applyAlignment="1">
      <alignment wrapText="1"/>
    </xf>
    <xf numFmtId="0" fontId="38" fillId="41" borderId="7" xfId="0" applyFont="1" applyFill="1" applyBorder="1" applyAlignment="1">
      <alignment wrapText="1"/>
    </xf>
    <xf numFmtId="0" fontId="38" fillId="44" borderId="7" xfId="0" applyFont="1" applyFill="1" applyBorder="1" applyAlignment="1">
      <alignment wrapText="1"/>
    </xf>
    <xf numFmtId="0" fontId="13" fillId="45" borderId="7" xfId="0" applyFont="1" applyFill="1" applyBorder="1" applyAlignment="1">
      <alignment wrapText="1"/>
    </xf>
    <xf numFmtId="0" fontId="13" fillId="31" borderId="7" xfId="0" applyFont="1" applyFill="1" applyBorder="1" applyAlignment="1">
      <alignment wrapText="1"/>
    </xf>
    <xf numFmtId="0" fontId="13" fillId="42" borderId="7" xfId="0" applyFont="1" applyFill="1" applyBorder="1" applyAlignment="1">
      <alignment wrapText="1"/>
    </xf>
    <xf numFmtId="0" fontId="13" fillId="46" borderId="7" xfId="0" applyFont="1" applyFill="1" applyBorder="1" applyAlignment="1">
      <alignment wrapText="1"/>
    </xf>
    <xf numFmtId="0" fontId="38" fillId="46" borderId="7" xfId="0" applyFont="1" applyFill="1" applyBorder="1" applyAlignment="1">
      <alignment wrapText="1"/>
    </xf>
    <xf numFmtId="0" fontId="38" fillId="28" borderId="7" xfId="0" applyFont="1" applyFill="1" applyBorder="1" applyAlignment="1">
      <alignment wrapText="1"/>
    </xf>
    <xf numFmtId="0" fontId="13" fillId="30" borderId="7" xfId="0" applyFont="1" applyFill="1" applyBorder="1"/>
    <xf numFmtId="0" fontId="13" fillId="30" borderId="0" xfId="0" applyFont="1" applyFill="1"/>
    <xf numFmtId="0" fontId="13" fillId="40" borderId="7" xfId="0" applyFont="1" applyFill="1" applyBorder="1" applyAlignment="1">
      <alignment wrapText="1"/>
    </xf>
    <xf numFmtId="0" fontId="13" fillId="31" borderId="0" xfId="0" applyFont="1" applyFill="1"/>
    <xf numFmtId="0" fontId="13" fillId="43" borderId="0" xfId="0" applyFont="1" applyFill="1"/>
    <xf numFmtId="0" fontId="38" fillId="0" borderId="7" xfId="0" applyFont="1" applyBorder="1" applyAlignment="1">
      <alignment wrapText="1"/>
    </xf>
    <xf numFmtId="0" fontId="13" fillId="19" borderId="7" xfId="0" applyFont="1" applyFill="1" applyBorder="1"/>
    <xf numFmtId="0" fontId="13" fillId="40" borderId="7" xfId="0" applyFont="1" applyFill="1" applyBorder="1"/>
    <xf numFmtId="0" fontId="13" fillId="43" borderId="7" xfId="0" applyFont="1" applyFill="1" applyBorder="1" applyAlignment="1">
      <alignment wrapText="1"/>
    </xf>
    <xf numFmtId="0" fontId="13" fillId="0" borderId="7" xfId="0" applyFont="1" applyBorder="1"/>
    <xf numFmtId="0" fontId="13" fillId="19" borderId="0" xfId="0" applyFont="1" applyFill="1"/>
    <xf numFmtId="0" fontId="13" fillId="45" borderId="7" xfId="0" applyFont="1" applyFill="1" applyBorder="1"/>
    <xf numFmtId="0" fontId="38" fillId="31" borderId="7" xfId="0" applyFont="1" applyFill="1" applyBorder="1" applyAlignment="1">
      <alignment wrapText="1"/>
    </xf>
    <xf numFmtId="0" fontId="38" fillId="19" borderId="7" xfId="0" applyFont="1" applyFill="1" applyBorder="1" applyAlignment="1">
      <alignment wrapText="1"/>
    </xf>
    <xf numFmtId="0" fontId="111" fillId="43" borderId="7" xfId="0" applyFont="1" applyFill="1" applyBorder="1" applyAlignment="1">
      <alignment wrapText="1"/>
    </xf>
    <xf numFmtId="0" fontId="13" fillId="28" borderId="7" xfId="0" applyFont="1" applyFill="1" applyBorder="1"/>
    <xf numFmtId="0" fontId="111" fillId="28" borderId="7" xfId="0" applyFont="1" applyFill="1" applyBorder="1" applyAlignment="1">
      <alignment wrapText="1"/>
    </xf>
    <xf numFmtId="0" fontId="13" fillId="41" borderId="7" xfId="0" applyFont="1" applyFill="1" applyBorder="1"/>
    <xf numFmtId="0" fontId="13" fillId="41" borderId="0" xfId="0" applyFont="1" applyFill="1"/>
    <xf numFmtId="0" fontId="111" fillId="19" borderId="7" xfId="0" applyFont="1" applyFill="1" applyBorder="1" applyAlignment="1">
      <alignment wrapText="1"/>
    </xf>
    <xf numFmtId="0" fontId="111" fillId="31" borderId="7" xfId="0" applyFont="1" applyFill="1" applyBorder="1" applyAlignment="1">
      <alignment wrapText="1"/>
    </xf>
    <xf numFmtId="0" fontId="111" fillId="46" borderId="7" xfId="0" applyFont="1" applyFill="1" applyBorder="1" applyAlignment="1">
      <alignment wrapText="1"/>
    </xf>
    <xf numFmtId="0" fontId="111" fillId="44" borderId="7" xfId="0" applyFont="1" applyFill="1" applyBorder="1" applyAlignment="1">
      <alignment wrapText="1"/>
    </xf>
    <xf numFmtId="0" fontId="111" fillId="41" borderId="7" xfId="0" applyFont="1" applyFill="1" applyBorder="1" applyAlignment="1">
      <alignment wrapText="1"/>
    </xf>
    <xf numFmtId="0" fontId="21" fillId="0" borderId="31" xfId="0" applyFont="1" applyBorder="1" applyAlignment="1">
      <alignment wrapText="1"/>
    </xf>
    <xf numFmtId="0" fontId="21" fillId="0" borderId="32" xfId="0" applyFont="1" applyBorder="1" applyAlignment="1">
      <alignment wrapText="1"/>
    </xf>
    <xf numFmtId="0" fontId="21" fillId="42" borderId="32" xfId="0" applyFont="1" applyFill="1" applyBorder="1"/>
    <xf numFmtId="0" fontId="0" fillId="42" borderId="0" xfId="0" applyFill="1"/>
    <xf numFmtId="0" fontId="42" fillId="4" borderId="33" xfId="0" applyFont="1" applyFill="1" applyBorder="1"/>
    <xf numFmtId="0" fontId="42" fillId="0" borderId="33" xfId="0" applyFont="1" applyBorder="1"/>
    <xf numFmtId="0" fontId="42" fillId="0" borderId="28" xfId="0" applyFont="1" applyBorder="1"/>
    <xf numFmtId="0" fontId="42" fillId="0" borderId="34" xfId="0" applyFont="1" applyBorder="1"/>
    <xf numFmtId="0" fontId="42" fillId="4" borderId="28" xfId="0" applyFont="1" applyFill="1" applyBorder="1"/>
    <xf numFmtId="0" fontId="42" fillId="4" borderId="34" xfId="0" applyFont="1" applyFill="1" applyBorder="1"/>
    <xf numFmtId="0" fontId="44" fillId="0" borderId="28" xfId="0" applyFont="1" applyBorder="1"/>
    <xf numFmtId="0" fontId="44" fillId="0" borderId="34" xfId="0" applyFont="1" applyBorder="1"/>
    <xf numFmtId="0" fontId="42" fillId="0" borderId="35" xfId="0" applyFont="1" applyBorder="1"/>
    <xf numFmtId="0" fontId="18" fillId="47" borderId="7" xfId="0" applyFont="1" applyFill="1" applyBorder="1" applyAlignment="1">
      <alignment wrapText="1"/>
    </xf>
    <xf numFmtId="0" fontId="64" fillId="0" borderId="0" xfId="0" applyFont="1" applyAlignment="1">
      <alignment horizontal="center" wrapText="1"/>
    </xf>
    <xf numFmtId="0" fontId="64" fillId="0" borderId="16" xfId="0" applyFont="1" applyBorder="1" applyAlignment="1">
      <alignment horizontal="center" wrapText="1"/>
    </xf>
    <xf numFmtId="0" fontId="13" fillId="0" borderId="7" xfId="0" applyFont="1" applyBorder="1" applyAlignment="1">
      <alignment horizontal="left" wrapText="1"/>
    </xf>
    <xf numFmtId="0" fontId="64" fillId="0" borderId="0" xfId="0" applyFont="1" applyAlignment="1">
      <alignment horizontal="center" vertical="center" wrapText="1"/>
    </xf>
    <xf numFmtId="0" fontId="42" fillId="0" borderId="6" xfId="0" applyFont="1" applyBorder="1"/>
    <xf numFmtId="0" fontId="95" fillId="0" borderId="0" xfId="0" applyFont="1" applyAlignment="1">
      <alignment horizontal="left" wrapText="1"/>
    </xf>
    <xf numFmtId="0" fontId="64" fillId="0" borderId="0" xfId="0" applyFont="1" applyAlignment="1">
      <alignment horizontal="left" vertical="top" wrapText="1"/>
    </xf>
    <xf numFmtId="0" fontId="64" fillId="19" borderId="7" xfId="0" applyFont="1" applyFill="1" applyBorder="1" applyAlignment="1">
      <alignment wrapText="1"/>
    </xf>
    <xf numFmtId="0" fontId="90" fillId="5" borderId="0" xfId="0" applyFont="1" applyFill="1" applyAlignment="1">
      <alignment horizontal="center" vertical="center"/>
    </xf>
    <xf numFmtId="0" fontId="62" fillId="0" borderId="0" xfId="0" applyFont="1" applyAlignment="1">
      <alignment wrapText="1"/>
    </xf>
    <xf numFmtId="0" fontId="62" fillId="0" borderId="0" xfId="0" applyFont="1" applyAlignment="1">
      <alignment horizontal="left" vertical="top" wrapText="1"/>
    </xf>
    <xf numFmtId="0" fontId="62" fillId="20" borderId="0" xfId="0" applyFont="1" applyFill="1" applyAlignment="1">
      <alignment horizontal="left" vertical="top" wrapText="1"/>
    </xf>
    <xf numFmtId="0" fontId="116" fillId="0" borderId="0" xfId="0" applyFont="1" applyAlignment="1">
      <alignment wrapText="1"/>
    </xf>
    <xf numFmtId="0" fontId="117" fillId="0" borderId="0" xfId="0" applyFont="1" applyAlignment="1">
      <alignment horizontal="left" vertical="top" wrapText="1"/>
    </xf>
    <xf numFmtId="0" fontId="115" fillId="20" borderId="0" xfId="0" applyFont="1" applyFill="1" applyAlignment="1">
      <alignment wrapText="1"/>
    </xf>
    <xf numFmtId="0" fontId="117" fillId="0" borderId="0" xfId="0" applyFont="1" applyAlignment="1">
      <alignment wrapText="1"/>
    </xf>
    <xf numFmtId="0" fontId="101" fillId="0" borderId="0" xfId="0" applyFont="1" applyAlignment="1">
      <alignment wrapText="1"/>
    </xf>
    <xf numFmtId="0" fontId="62" fillId="20" borderId="0" xfId="0" applyFont="1" applyFill="1" applyAlignment="1">
      <alignment wrapText="1"/>
    </xf>
    <xf numFmtId="0" fontId="117" fillId="24" borderId="0" xfId="0" applyFont="1" applyFill="1" applyAlignment="1">
      <alignment horizontal="left" vertical="top" wrapText="1"/>
    </xf>
    <xf numFmtId="0" fontId="13" fillId="48" borderId="7" xfId="0" applyFont="1" applyFill="1" applyBorder="1" applyAlignment="1">
      <alignment vertical="center"/>
    </xf>
    <xf numFmtId="0" fontId="13" fillId="49" borderId="7" xfId="0" applyFont="1" applyFill="1" applyBorder="1" applyAlignment="1">
      <alignment wrapText="1"/>
    </xf>
    <xf numFmtId="0" fontId="13" fillId="50" borderId="7" xfId="0" applyFont="1" applyFill="1" applyBorder="1" applyAlignment="1">
      <alignment wrapText="1"/>
    </xf>
    <xf numFmtId="0" fontId="111" fillId="31" borderId="7" xfId="0" applyFont="1" applyFill="1" applyBorder="1" applyAlignment="1">
      <alignment vertical="center"/>
    </xf>
    <xf numFmtId="0" fontId="111" fillId="48" borderId="7" xfId="0" applyFont="1" applyFill="1" applyBorder="1" applyAlignment="1">
      <alignment vertical="center"/>
    </xf>
    <xf numFmtId="0" fontId="111" fillId="43" borderId="7" xfId="0" applyFont="1" applyFill="1" applyBorder="1" applyAlignment="1">
      <alignment vertical="center"/>
    </xf>
    <xf numFmtId="0" fontId="13" fillId="51" borderId="7" xfId="0" applyFont="1" applyFill="1" applyBorder="1" applyAlignment="1">
      <alignment wrapText="1"/>
    </xf>
    <xf numFmtId="0" fontId="13" fillId="52" borderId="7" xfId="0" applyFont="1" applyFill="1" applyBorder="1" applyAlignment="1">
      <alignment wrapText="1"/>
    </xf>
    <xf numFmtId="0" fontId="13" fillId="51" borderId="7" xfId="0" quotePrefix="1" applyFont="1" applyFill="1" applyBorder="1" applyAlignment="1">
      <alignment wrapText="1"/>
    </xf>
    <xf numFmtId="0" fontId="13" fillId="52" borderId="7" xfId="0" applyFont="1" applyFill="1" applyBorder="1" applyAlignment="1">
      <alignment horizontal="left" wrapText="1"/>
    </xf>
    <xf numFmtId="0" fontId="18" fillId="5" borderId="30" xfId="0" applyFont="1" applyFill="1" applyBorder="1" applyAlignment="1">
      <alignment horizontal="center" vertical="center"/>
    </xf>
    <xf numFmtId="0" fontId="88" fillId="15" borderId="0" xfId="0" applyFont="1" applyFill="1" applyAlignment="1">
      <alignment horizontal="center" vertical="center" wrapText="1"/>
    </xf>
    <xf numFmtId="0" fontId="88" fillId="15" borderId="0" xfId="0" applyFont="1" applyFill="1" applyAlignment="1">
      <alignment horizontal="left" vertical="center" wrapText="1"/>
    </xf>
    <xf numFmtId="0" fontId="13" fillId="24" borderId="0" xfId="0" applyFont="1" applyFill="1" applyAlignment="1">
      <alignment vertical="center"/>
    </xf>
    <xf numFmtId="0" fontId="13" fillId="24" borderId="0" xfId="0" applyFont="1" applyFill="1" applyAlignment="1">
      <alignment horizontal="center" vertical="center"/>
    </xf>
    <xf numFmtId="0" fontId="68" fillId="53" borderId="0" xfId="0" applyFont="1" applyFill="1"/>
    <xf numFmtId="0" fontId="120" fillId="0" borderId="0" xfId="0" applyFont="1" applyAlignment="1">
      <alignment wrapText="1"/>
    </xf>
    <xf numFmtId="0" fontId="42" fillId="0" borderId="29" xfId="0" applyFont="1" applyBorder="1"/>
    <xf numFmtId="0" fontId="121" fillId="34" borderId="0" xfId="0" applyFont="1" applyFill="1" applyAlignment="1">
      <alignment wrapText="1"/>
    </xf>
    <xf numFmtId="0" fontId="18" fillId="5" borderId="7" xfId="0" applyFont="1" applyFill="1" applyBorder="1" applyAlignment="1">
      <alignment wrapText="1"/>
    </xf>
    <xf numFmtId="0" fontId="18" fillId="34" borderId="36" xfId="0" applyFont="1" applyFill="1" applyBorder="1" applyAlignment="1">
      <alignment wrapText="1"/>
    </xf>
    <xf numFmtId="0" fontId="111" fillId="43" borderId="30" xfId="0" applyFont="1" applyFill="1" applyBorder="1"/>
    <xf numFmtId="0" fontId="111" fillId="31" borderId="7" xfId="0" applyFont="1" applyFill="1" applyBorder="1"/>
    <xf numFmtId="0" fontId="13" fillId="54" borderId="7" xfId="0" applyFont="1" applyFill="1" applyBorder="1" applyAlignment="1">
      <alignment wrapText="1"/>
    </xf>
    <xf numFmtId="0" fontId="13" fillId="55" borderId="7" xfId="0" applyFont="1" applyFill="1" applyBorder="1" applyAlignment="1">
      <alignment wrapText="1"/>
    </xf>
    <xf numFmtId="0" fontId="122" fillId="19" borderId="7" xfId="0" applyFont="1" applyFill="1" applyBorder="1"/>
    <xf numFmtId="0" fontId="122" fillId="19" borderId="36" xfId="0" applyFont="1" applyFill="1" applyBorder="1"/>
    <xf numFmtId="0" fontId="13" fillId="56" borderId="7" xfId="0" applyFont="1" applyFill="1" applyBorder="1" applyAlignment="1">
      <alignment wrapText="1"/>
    </xf>
    <xf numFmtId="0" fontId="13" fillId="56" borderId="37" xfId="0" applyFont="1" applyFill="1" applyBorder="1" applyAlignment="1">
      <alignment wrapText="1"/>
    </xf>
    <xf numFmtId="0" fontId="122" fillId="0" borderId="7" xfId="0" applyFont="1" applyBorder="1"/>
    <xf numFmtId="0" fontId="13" fillId="57" borderId="33" xfId="0" applyFont="1" applyFill="1" applyBorder="1"/>
    <xf numFmtId="0" fontId="122" fillId="58" borderId="7" xfId="0" applyFont="1" applyFill="1" applyBorder="1"/>
    <xf numFmtId="0" fontId="111" fillId="43" borderId="7" xfId="0" applyFont="1" applyFill="1" applyBorder="1"/>
    <xf numFmtId="0" fontId="18" fillId="5" borderId="38" xfId="0" applyFont="1" applyFill="1" applyBorder="1"/>
    <xf numFmtId="0" fontId="18" fillId="5" borderId="38" xfId="0" applyFont="1" applyFill="1" applyBorder="1" applyAlignment="1">
      <alignment wrapText="1"/>
    </xf>
    <xf numFmtId="0" fontId="18" fillId="37" borderId="38" xfId="0" applyFont="1" applyFill="1" applyBorder="1" applyAlignment="1">
      <alignment wrapText="1"/>
    </xf>
    <xf numFmtId="0" fontId="18" fillId="34" borderId="38" xfId="0" applyFont="1" applyFill="1" applyBorder="1" applyAlignment="1">
      <alignment wrapText="1"/>
    </xf>
    <xf numFmtId="0" fontId="111" fillId="43" borderId="39" xfId="0" applyFont="1" applyFill="1" applyBorder="1"/>
    <xf numFmtId="0" fontId="13" fillId="31" borderId="39" xfId="0" applyFont="1" applyFill="1" applyBorder="1"/>
    <xf numFmtId="0" fontId="111" fillId="31" borderId="39" xfId="0" applyFont="1" applyFill="1" applyBorder="1"/>
    <xf numFmtId="0" fontId="13" fillId="19" borderId="39" xfId="0" applyFont="1" applyFill="1" applyBorder="1" applyAlignment="1">
      <alignment wrapText="1"/>
    </xf>
    <xf numFmtId="0" fontId="122" fillId="19" borderId="39" xfId="0" applyFont="1" applyFill="1" applyBorder="1"/>
    <xf numFmtId="0" fontId="13" fillId="55" borderId="39" xfId="0" applyFont="1" applyFill="1" applyBorder="1" applyAlignment="1">
      <alignment wrapText="1"/>
    </xf>
    <xf numFmtId="0" fontId="13" fillId="19" borderId="7" xfId="0" applyFont="1" applyFill="1" applyBorder="1" applyAlignment="1">
      <alignment vertical="top" wrapText="1"/>
    </xf>
    <xf numFmtId="0" fontId="18" fillId="37" borderId="38" xfId="0" applyFont="1" applyFill="1" applyBorder="1" applyAlignment="1">
      <alignment vertical="top" wrapText="1"/>
    </xf>
    <xf numFmtId="0" fontId="18" fillId="5" borderId="38" xfId="0" applyFont="1" applyFill="1" applyBorder="1" applyAlignment="1">
      <alignment vertical="top"/>
    </xf>
    <xf numFmtId="0" fontId="18" fillId="5" borderId="38" xfId="0" applyFont="1" applyFill="1" applyBorder="1" applyAlignment="1">
      <alignment vertical="top" wrapText="1"/>
    </xf>
    <xf numFmtId="0" fontId="18" fillId="34" borderId="38" xfId="0" applyFont="1" applyFill="1" applyBorder="1" applyAlignment="1">
      <alignment vertical="top" wrapText="1"/>
    </xf>
    <xf numFmtId="0" fontId="15" fillId="38" borderId="0" xfId="0" applyFont="1" applyFill="1" applyAlignment="1">
      <alignment vertical="top"/>
    </xf>
    <xf numFmtId="0" fontId="15" fillId="33" borderId="0" xfId="0" applyFont="1" applyFill="1" applyAlignment="1">
      <alignment vertical="top" wrapText="1"/>
    </xf>
    <xf numFmtId="0" fontId="18" fillId="59" borderId="7" xfId="0" applyFont="1" applyFill="1" applyBorder="1" applyAlignment="1">
      <alignment vertical="top" wrapText="1"/>
    </xf>
    <xf numFmtId="0" fontId="15" fillId="33" borderId="1" xfId="0" applyFont="1" applyFill="1" applyBorder="1" applyAlignment="1">
      <alignment vertical="top" wrapText="1"/>
    </xf>
    <xf numFmtId="0" fontId="15" fillId="0" borderId="0" xfId="0" applyFont="1" applyAlignment="1">
      <alignment vertical="top"/>
    </xf>
    <xf numFmtId="0" fontId="0" fillId="0" borderId="0" xfId="0" applyAlignment="1">
      <alignment vertical="top"/>
    </xf>
    <xf numFmtId="0" fontId="13" fillId="19" borderId="0" xfId="0" applyFont="1" applyFill="1" applyAlignment="1">
      <alignment vertical="top" wrapText="1"/>
    </xf>
    <xf numFmtId="0" fontId="13" fillId="56" borderId="42" xfId="0" applyFont="1" applyFill="1" applyBorder="1" applyAlignment="1">
      <alignment vertical="top" wrapText="1"/>
    </xf>
    <xf numFmtId="0" fontId="13" fillId="56" borderId="43" xfId="0" applyFont="1" applyFill="1" applyBorder="1" applyAlignment="1">
      <alignment vertical="top" wrapText="1"/>
    </xf>
    <xf numFmtId="0" fontId="13" fillId="19" borderId="39" xfId="0" applyFont="1" applyFill="1" applyBorder="1" applyAlignment="1">
      <alignment vertical="top" wrapText="1"/>
    </xf>
    <xf numFmtId="0" fontId="13"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1" fillId="0" borderId="0" xfId="0" applyFont="1" applyAlignment="1">
      <alignment horizontal="center"/>
    </xf>
    <xf numFmtId="0" fontId="18" fillId="5" borderId="49" xfId="0" applyFont="1" applyFill="1" applyBorder="1"/>
    <xf numFmtId="0" fontId="18" fillId="5" borderId="39" xfId="0" applyFont="1" applyFill="1" applyBorder="1" applyAlignment="1">
      <alignment wrapText="1"/>
    </xf>
    <xf numFmtId="0" fontId="18" fillId="37" borderId="39" xfId="0" applyFont="1" applyFill="1" applyBorder="1" applyAlignment="1">
      <alignment wrapText="1"/>
    </xf>
    <xf numFmtId="0" fontId="18" fillId="37" borderId="39" xfId="0" applyFont="1" applyFill="1" applyBorder="1" applyAlignment="1">
      <alignment vertical="top" wrapText="1"/>
    </xf>
    <xf numFmtId="0" fontId="18" fillId="37" borderId="50" xfId="0" applyFont="1" applyFill="1" applyBorder="1" applyAlignment="1">
      <alignment wrapText="1"/>
    </xf>
    <xf numFmtId="0" fontId="123" fillId="0" borderId="30" xfId="0" applyFont="1" applyBorder="1"/>
    <xf numFmtId="0" fontId="13" fillId="51" borderId="7" xfId="0" applyFont="1" applyFill="1" applyBorder="1" applyAlignment="1">
      <alignment horizontal="left" wrapText="1"/>
    </xf>
    <xf numFmtId="0" fontId="50" fillId="0" borderId="0" xfId="0" applyFont="1"/>
    <xf numFmtId="0" fontId="111" fillId="48" borderId="38" xfId="0" applyFont="1" applyFill="1" applyBorder="1" applyAlignment="1">
      <alignment vertical="center"/>
    </xf>
    <xf numFmtId="0" fontId="111" fillId="48" borderId="39" xfId="0" applyFont="1" applyFill="1" applyBorder="1" applyAlignment="1">
      <alignment vertical="center"/>
    </xf>
    <xf numFmtId="0" fontId="13" fillId="48" borderId="38" xfId="0" applyFont="1" applyFill="1" applyBorder="1" applyAlignment="1">
      <alignment vertical="center"/>
    </xf>
    <xf numFmtId="0" fontId="13" fillId="48" borderId="39" xfId="0" applyFont="1" applyFill="1" applyBorder="1" applyAlignment="1">
      <alignment vertical="center"/>
    </xf>
    <xf numFmtId="0" fontId="111" fillId="31" borderId="30" xfId="0" applyFont="1" applyFill="1" applyBorder="1"/>
    <xf numFmtId="0" fontId="111" fillId="31" borderId="39" xfId="0" applyFont="1" applyFill="1" applyBorder="1" applyAlignment="1">
      <alignment vertical="center"/>
    </xf>
    <xf numFmtId="0" fontId="13" fillId="0" borderId="39" xfId="0" applyFont="1" applyBorder="1" applyAlignment="1">
      <alignment wrapText="1"/>
    </xf>
    <xf numFmtId="0" fontId="13" fillId="46" borderId="39" xfId="0" applyFont="1" applyFill="1" applyBorder="1" applyAlignment="1">
      <alignment wrapText="1"/>
    </xf>
    <xf numFmtId="0" fontId="111" fillId="43" borderId="52" xfId="0" applyFont="1" applyFill="1" applyBorder="1" applyAlignment="1">
      <alignment vertical="center"/>
    </xf>
    <xf numFmtId="0" fontId="13" fillId="48" borderId="52" xfId="0" applyFont="1" applyFill="1" applyBorder="1" applyAlignment="1">
      <alignment vertical="center"/>
    </xf>
    <xf numFmtId="0" fontId="111" fillId="48" borderId="52" xfId="0" applyFont="1" applyFill="1" applyBorder="1" applyAlignment="1">
      <alignment vertical="center"/>
    </xf>
    <xf numFmtId="0" fontId="13" fillId="19" borderId="52" xfId="0" applyFont="1" applyFill="1" applyBorder="1" applyAlignment="1">
      <alignment wrapText="1"/>
    </xf>
    <xf numFmtId="0" fontId="13" fillId="19" borderId="52" xfId="0" quotePrefix="1" applyFont="1" applyFill="1" applyBorder="1" applyAlignment="1">
      <alignment wrapText="1"/>
    </xf>
    <xf numFmtId="0" fontId="0" fillId="0" borderId="51" xfId="0" applyBorder="1"/>
    <xf numFmtId="0" fontId="13" fillId="46" borderId="52" xfId="0" applyFont="1" applyFill="1" applyBorder="1" applyAlignment="1">
      <alignment wrapText="1"/>
    </xf>
    <xf numFmtId="0" fontId="61" fillId="0" borderId="51" xfId="0" applyFont="1" applyBorder="1" applyAlignment="1">
      <alignment horizontal="center"/>
    </xf>
    <xf numFmtId="0" fontId="61" fillId="0" borderId="51" xfId="0" applyFont="1" applyBorder="1"/>
    <xf numFmtId="0" fontId="111" fillId="24" borderId="53" xfId="0" applyFont="1" applyFill="1" applyBorder="1"/>
    <xf numFmtId="0" fontId="111" fillId="43" borderId="52" xfId="0" applyFont="1" applyFill="1" applyBorder="1"/>
    <xf numFmtId="0" fontId="13" fillId="31" borderId="52" xfId="0" applyFont="1" applyFill="1" applyBorder="1"/>
    <xf numFmtId="0" fontId="111" fillId="31" borderId="52" xfId="0" applyFont="1" applyFill="1" applyBorder="1"/>
    <xf numFmtId="0" fontId="13" fillId="19" borderId="51" xfId="0" applyFont="1" applyFill="1" applyBorder="1" applyAlignment="1">
      <alignment vertical="top" wrapText="1"/>
    </xf>
    <xf numFmtId="0" fontId="13" fillId="57" borderId="51" xfId="0" applyFont="1" applyFill="1" applyBorder="1"/>
    <xf numFmtId="0" fontId="122" fillId="19" borderId="52" xfId="0" applyFont="1" applyFill="1" applyBorder="1"/>
    <xf numFmtId="0" fontId="13" fillId="55" borderId="52" xfId="0" applyFont="1" applyFill="1" applyBorder="1" applyAlignment="1">
      <alignment wrapText="1"/>
    </xf>
    <xf numFmtId="0" fontId="111" fillId="31" borderId="52" xfId="0" applyFont="1" applyFill="1" applyBorder="1" applyAlignment="1">
      <alignment vertical="center"/>
    </xf>
    <xf numFmtId="0" fontId="111" fillId="48" borderId="51" xfId="0" applyFont="1" applyFill="1" applyBorder="1" applyAlignment="1">
      <alignment vertical="center"/>
    </xf>
    <xf numFmtId="0" fontId="13" fillId="52" borderId="52" xfId="0" applyFont="1" applyFill="1" applyBorder="1" applyAlignment="1">
      <alignment wrapText="1"/>
    </xf>
    <xf numFmtId="0" fontId="13" fillId="0" borderId="51" xfId="0" applyFont="1" applyBorder="1" applyAlignment="1">
      <alignment wrapText="1"/>
    </xf>
    <xf numFmtId="0" fontId="13" fillId="0" borderId="51" xfId="0" applyFont="1" applyBorder="1" applyAlignment="1">
      <alignment horizontal="left" wrapText="1"/>
    </xf>
    <xf numFmtId="0" fontId="67" fillId="0" borderId="51" xfId="0" applyFont="1" applyBorder="1" applyAlignment="1">
      <alignment wrapText="1"/>
    </xf>
    <xf numFmtId="0" fontId="0" fillId="0" borderId="51" xfId="0" applyBorder="1" applyAlignment="1">
      <alignment horizontal="center"/>
    </xf>
    <xf numFmtId="0" fontId="61" fillId="14" borderId="0" xfId="0" applyFont="1" applyFill="1" applyAlignment="1">
      <alignment horizontal="left"/>
    </xf>
    <xf numFmtId="0" fontId="92" fillId="14" borderId="0" xfId="0" applyFont="1" applyFill="1" applyAlignment="1">
      <alignment horizontal="left"/>
    </xf>
    <xf numFmtId="0" fontId="64" fillId="0" borderId="0" xfId="0" applyFont="1" applyAlignment="1">
      <alignment horizontal="left" wrapText="1"/>
    </xf>
    <xf numFmtId="0" fontId="124" fillId="0" borderId="0" xfId="0" applyFont="1" applyAlignment="1">
      <alignment horizontal="left" wrapText="1"/>
    </xf>
    <xf numFmtId="0" fontId="64" fillId="0" borderId="0" xfId="0" applyFont="1" applyAlignment="1">
      <alignment vertical="top" wrapText="1"/>
    </xf>
    <xf numFmtId="0" fontId="64" fillId="26" borderId="0" xfId="0" applyFont="1" applyFill="1"/>
    <xf numFmtId="0" fontId="64" fillId="20" borderId="0" xfId="0" applyFont="1" applyFill="1" applyAlignment="1">
      <alignment horizontal="left" vertical="top" wrapText="1"/>
    </xf>
    <xf numFmtId="0" fontId="122" fillId="19" borderId="7" xfId="0" applyFont="1" applyFill="1" applyBorder="1" applyAlignment="1">
      <alignment horizontal="center" vertical="center"/>
    </xf>
    <xf numFmtId="0" fontId="122" fillId="19" borderId="36" xfId="0" applyFont="1" applyFill="1" applyBorder="1" applyAlignment="1">
      <alignment horizontal="center" vertical="center"/>
    </xf>
    <xf numFmtId="0" fontId="92" fillId="0" borderId="0" xfId="0" applyFont="1"/>
    <xf numFmtId="0" fontId="92" fillId="0" borderId="51" xfId="0" applyFont="1" applyBorder="1"/>
    <xf numFmtId="0" fontId="13" fillId="19" borderId="39" xfId="0" applyFont="1" applyFill="1" applyBorder="1"/>
    <xf numFmtId="0" fontId="32" fillId="19" borderId="39" xfId="0" applyFont="1" applyFill="1" applyBorder="1"/>
    <xf numFmtId="0" fontId="13" fillId="19" borderId="52" xfId="0" applyFont="1" applyFill="1" applyBorder="1"/>
    <xf numFmtId="0" fontId="125" fillId="0" borderId="0" xfId="0" applyFont="1" applyAlignment="1">
      <alignment wrapText="1"/>
    </xf>
    <xf numFmtId="0" fontId="125" fillId="0" borderId="0" xfId="0" applyFont="1" applyAlignment="1">
      <alignment horizontal="left"/>
    </xf>
    <xf numFmtId="0" fontId="126" fillId="0" borderId="0" xfId="0" applyFont="1" applyAlignment="1">
      <alignment horizontal="left"/>
    </xf>
    <xf numFmtId="0" fontId="127" fillId="0" borderId="0" xfId="0" applyFont="1" applyAlignment="1">
      <alignment vertical="top" wrapText="1"/>
    </xf>
    <xf numFmtId="0" fontId="127" fillId="0" borderId="0" xfId="0" applyFont="1" applyAlignment="1">
      <alignment horizontal="left" wrapText="1"/>
    </xf>
    <xf numFmtId="0" fontId="127" fillId="0" borderId="0" xfId="0" applyFont="1" applyAlignment="1">
      <alignment wrapText="1"/>
    </xf>
    <xf numFmtId="0" fontId="116" fillId="0" borderId="0" xfId="0" applyFont="1" applyAlignment="1">
      <alignment horizontal="left" wrapText="1"/>
    </xf>
    <xf numFmtId="0" fontId="116" fillId="0" borderId="0" xfId="0" applyFont="1" applyAlignment="1">
      <alignment horizontal="center" vertical="center" wrapText="1"/>
    </xf>
    <xf numFmtId="0" fontId="116" fillId="20" borderId="0" xfId="0" applyFont="1" applyFill="1" applyAlignment="1">
      <alignment wrapText="1"/>
    </xf>
    <xf numFmtId="0" fontId="128" fillId="0" borderId="0" xfId="0" applyFont="1" applyAlignment="1">
      <alignment horizontal="center" wrapText="1"/>
    </xf>
    <xf numFmtId="0" fontId="127" fillId="0" borderId="0" xfId="0" applyFont="1" applyAlignment="1">
      <alignment horizontal="center" vertical="center" wrapText="1"/>
    </xf>
    <xf numFmtId="0" fontId="127" fillId="0" borderId="16" xfId="0" applyFont="1" applyBorder="1" applyAlignment="1">
      <alignment horizontal="center" wrapText="1"/>
    </xf>
    <xf numFmtId="0" fontId="125" fillId="26" borderId="0" xfId="0" applyFont="1" applyFill="1"/>
    <xf numFmtId="0" fontId="129" fillId="20" borderId="0" xfId="0" applyFont="1" applyFill="1" applyAlignment="1">
      <alignment horizontal="left" vertical="top" wrapText="1"/>
    </xf>
    <xf numFmtId="0" fontId="130" fillId="0" borderId="0" xfId="0" applyFont="1" applyAlignment="1">
      <alignment wrapText="1"/>
    </xf>
    <xf numFmtId="0" fontId="127" fillId="0" borderId="16" xfId="0" applyFont="1" applyBorder="1" applyAlignment="1">
      <alignment horizontal="left" wrapText="1"/>
    </xf>
    <xf numFmtId="0" fontId="116" fillId="0" borderId="0" xfId="0" applyFont="1" applyAlignment="1">
      <alignment horizontal="center" wrapText="1"/>
    </xf>
    <xf numFmtId="0" fontId="127" fillId="0" borderId="0" xfId="0" applyFont="1"/>
    <xf numFmtId="0" fontId="65" fillId="60" borderId="0" xfId="0" applyFont="1" applyFill="1" applyAlignment="1">
      <alignment horizontal="left"/>
    </xf>
    <xf numFmtId="0" fontId="13" fillId="60" borderId="0" xfId="0" applyFont="1" applyFill="1"/>
    <xf numFmtId="0" fontId="92" fillId="60" borderId="0" xfId="0" applyFont="1" applyFill="1" applyAlignment="1">
      <alignment horizontal="left"/>
    </xf>
    <xf numFmtId="0" fontId="111" fillId="0" borderId="0" xfId="0" applyFont="1"/>
    <xf numFmtId="0" fontId="131" fillId="0" borderId="0" xfId="0" applyFont="1" applyAlignment="1">
      <alignment wrapText="1"/>
    </xf>
    <xf numFmtId="0" fontId="89" fillId="51" borderId="0" xfId="0" applyFont="1" applyFill="1" applyAlignment="1">
      <alignment horizontal="left"/>
    </xf>
    <xf numFmtId="0" fontId="126" fillId="51" borderId="0" xfId="0" applyFont="1" applyFill="1" applyAlignment="1">
      <alignment horizontal="left"/>
    </xf>
    <xf numFmtId="0" fontId="61" fillId="20" borderId="0" xfId="0" applyFont="1" applyFill="1" applyAlignment="1">
      <alignment horizontal="left"/>
    </xf>
    <xf numFmtId="0" fontId="8" fillId="0" borderId="0" xfId="0" applyFont="1" applyAlignment="1">
      <alignment horizontal="left"/>
    </xf>
    <xf numFmtId="0" fontId="8" fillId="0" borderId="0" xfId="0" applyFont="1" applyAlignment="1">
      <alignment horizontal="left" wrapText="1"/>
    </xf>
    <xf numFmtId="0" fontId="8" fillId="0" borderId="0" xfId="0" applyFont="1" applyAlignment="1">
      <alignment horizontal="center" vertical="center" wrapText="1"/>
    </xf>
    <xf numFmtId="0" fontId="8" fillId="0" borderId="0" xfId="0" applyFont="1" applyAlignment="1">
      <alignment horizontal="center" wrapText="1"/>
    </xf>
    <xf numFmtId="0" fontId="8" fillId="0" borderId="0" xfId="0" applyFont="1" applyAlignment="1">
      <alignment wrapText="1"/>
    </xf>
    <xf numFmtId="0" fontId="8" fillId="0" borderId="16" xfId="0" applyFont="1" applyBorder="1" applyAlignment="1">
      <alignment horizontal="center" wrapText="1"/>
    </xf>
    <xf numFmtId="0" fontId="8" fillId="0" borderId="0" xfId="0" applyFont="1" applyAlignment="1">
      <alignment horizontal="left" vertical="top" wrapText="1"/>
    </xf>
    <xf numFmtId="0" fontId="8" fillId="0" borderId="16" xfId="0" applyFont="1" applyBorder="1" applyAlignment="1">
      <alignment horizontal="left" wrapText="1"/>
    </xf>
    <xf numFmtId="0" fontId="66" fillId="23" borderId="0" xfId="0" applyFont="1" applyFill="1" applyAlignment="1">
      <alignment wrapText="1"/>
    </xf>
    <xf numFmtId="0" fontId="8" fillId="0" borderId="0" xfId="0" applyFont="1" applyAlignment="1">
      <alignment vertical="top" wrapText="1"/>
    </xf>
    <xf numFmtId="0" fontId="8" fillId="20" borderId="0" xfId="0" applyFont="1" applyFill="1" applyAlignment="1">
      <alignment horizontal="left" vertical="top" wrapText="1"/>
    </xf>
    <xf numFmtId="0" fontId="8" fillId="61" borderId="0" xfId="0" applyFont="1" applyFill="1" applyAlignment="1">
      <alignment wrapText="1"/>
    </xf>
    <xf numFmtId="0" fontId="92" fillId="61" borderId="0" xfId="0" applyFont="1" applyFill="1" applyAlignment="1">
      <alignment horizontal="left"/>
    </xf>
    <xf numFmtId="0" fontId="67" fillId="61" borderId="0" xfId="0" applyFont="1" applyFill="1" applyAlignment="1">
      <alignment horizontal="left"/>
    </xf>
    <xf numFmtId="0" fontId="8" fillId="61" borderId="0" xfId="0" applyFont="1" applyFill="1" applyAlignment="1">
      <alignment horizontal="left" wrapText="1"/>
    </xf>
    <xf numFmtId="0" fontId="65" fillId="61" borderId="0" xfId="0" applyFont="1" applyFill="1" applyAlignment="1">
      <alignment horizontal="left"/>
    </xf>
    <xf numFmtId="0" fontId="92" fillId="20" borderId="0" xfId="0" applyFont="1" applyFill="1" applyAlignment="1">
      <alignment horizontal="left"/>
    </xf>
    <xf numFmtId="0" fontId="8" fillId="26" borderId="16" xfId="0" applyFont="1" applyFill="1" applyBorder="1" applyAlignment="1">
      <alignment horizontal="center" wrapText="1"/>
    </xf>
    <xf numFmtId="0" fontId="8" fillId="0" borderId="0" xfId="0" quotePrefix="1" applyFont="1" applyAlignment="1">
      <alignment horizontal="left" wrapText="1"/>
    </xf>
    <xf numFmtId="0" fontId="8" fillId="0" borderId="7" xfId="0" applyFont="1" applyBorder="1" applyAlignment="1">
      <alignment wrapText="1"/>
    </xf>
    <xf numFmtId="0" fontId="8" fillId="0" borderId="0" xfId="0" applyFont="1"/>
    <xf numFmtId="0" fontId="8" fillId="0" borderId="0" xfId="0" applyFont="1" applyAlignment="1">
      <alignment wrapText="1" shrinkToFit="1"/>
    </xf>
    <xf numFmtId="0" fontId="8" fillId="19" borderId="7" xfId="0" applyFont="1" applyFill="1" applyBorder="1" applyAlignment="1">
      <alignment wrapText="1"/>
    </xf>
    <xf numFmtId="0" fontId="8" fillId="20" borderId="0" xfId="0" applyFont="1" applyFill="1" applyAlignment="1">
      <alignment wrapText="1"/>
    </xf>
    <xf numFmtId="0" fontId="8" fillId="61" borderId="0" xfId="0" applyFont="1" applyFill="1" applyAlignment="1">
      <alignment horizontal="left"/>
    </xf>
    <xf numFmtId="0" fontId="8" fillId="60" borderId="0" xfId="0" applyFont="1" applyFill="1" applyAlignment="1">
      <alignment wrapText="1"/>
    </xf>
    <xf numFmtId="0" fontId="8" fillId="60" borderId="0" xfId="0" applyFont="1" applyFill="1" applyAlignment="1">
      <alignment horizontal="left" wrapText="1"/>
    </xf>
    <xf numFmtId="0" fontId="8" fillId="60" borderId="0" xfId="0" applyFont="1" applyFill="1" applyAlignment="1">
      <alignment horizontal="left"/>
    </xf>
    <xf numFmtId="14" fontId="8" fillId="0" borderId="0" xfId="0" applyNumberFormat="1" applyFont="1" applyAlignment="1">
      <alignment horizontal="left" wrapText="1"/>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16" xfId="0" applyFont="1" applyBorder="1" applyAlignment="1">
      <alignment horizontal="center" wrapText="1"/>
    </xf>
    <xf numFmtId="0" fontId="7" fillId="0" borderId="16" xfId="0" applyFont="1" applyBorder="1" applyAlignment="1">
      <alignment horizontal="left" wrapText="1"/>
    </xf>
    <xf numFmtId="0" fontId="116" fillId="0" borderId="16" xfId="0" applyFont="1" applyBorder="1" applyAlignment="1">
      <alignment horizontal="center" wrapText="1"/>
    </xf>
    <xf numFmtId="0" fontId="116" fillId="0" borderId="0" xfId="0" applyFont="1" applyAlignment="1">
      <alignment horizontal="left" vertical="top" wrapText="1"/>
    </xf>
    <xf numFmtId="0" fontId="116" fillId="0" borderId="16" xfId="0" applyFont="1" applyBorder="1" applyAlignment="1">
      <alignment horizontal="left" wrapText="1"/>
    </xf>
    <xf numFmtId="0" fontId="125" fillId="0" borderId="0" xfId="0" applyFont="1"/>
    <xf numFmtId="0" fontId="7" fillId="0" borderId="0" xfId="0" applyFont="1" applyAlignment="1">
      <alignment horizontal="left"/>
    </xf>
    <xf numFmtId="0" fontId="7" fillId="20" borderId="0" xfId="0" applyFont="1" applyFill="1" applyAlignment="1">
      <alignment wrapText="1"/>
    </xf>
    <xf numFmtId="0" fontId="7" fillId="0" borderId="0" xfId="0" applyFont="1" applyAlignment="1">
      <alignment vertical="top" wrapText="1"/>
    </xf>
    <xf numFmtId="0" fontId="132" fillId="0" borderId="0" xfId="0" applyFont="1" applyAlignment="1">
      <alignment horizontal="left" wrapText="1"/>
    </xf>
    <xf numFmtId="0" fontId="6" fillId="0" borderId="16" xfId="0" applyFont="1" applyBorder="1" applyAlignment="1">
      <alignment horizontal="center" wrapText="1"/>
    </xf>
    <xf numFmtId="0" fontId="6" fillId="0" borderId="0" xfId="0" applyFont="1" applyAlignment="1">
      <alignment wrapText="1"/>
    </xf>
    <xf numFmtId="0" fontId="6" fillId="0" borderId="0" xfId="0" applyFont="1" applyAlignment="1">
      <alignment horizontal="left" wrapText="1"/>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0" xfId="0" applyFont="1" applyAlignment="1">
      <alignment horizontal="left" vertical="top" wrapText="1"/>
    </xf>
    <xf numFmtId="0" fontId="6" fillId="0" borderId="16" xfId="0" applyFont="1" applyBorder="1" applyAlignment="1">
      <alignment horizontal="left" wrapText="1"/>
    </xf>
    <xf numFmtId="0" fontId="5" fillId="0" borderId="0" xfId="0" applyFont="1" applyAlignment="1">
      <alignment vertical="top" wrapText="1"/>
    </xf>
    <xf numFmtId="0" fontId="5" fillId="0" borderId="0" xfId="0" applyFont="1" applyAlignment="1">
      <alignment horizontal="left" wrapText="1"/>
    </xf>
    <xf numFmtId="0" fontId="5" fillId="0" borderId="0" xfId="0" applyFont="1" applyAlignment="1">
      <alignmen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66" fillId="21" borderId="0" xfId="0" applyFont="1" applyFill="1" applyAlignment="1">
      <alignment horizontal="center" wrapText="1"/>
    </xf>
    <xf numFmtId="0" fontId="4" fillId="0" borderId="0" xfId="0" quotePrefix="1" applyFont="1" applyAlignment="1">
      <alignment horizontal="left" wrapText="1"/>
    </xf>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42" fillId="0" borderId="0" xfId="0" applyFont="1"/>
    <xf numFmtId="0" fontId="136" fillId="0" borderId="0" xfId="0" applyFont="1" applyAlignment="1">
      <alignment vertical="center"/>
    </xf>
    <xf numFmtId="0" fontId="137" fillId="0" borderId="0" xfId="0" applyFont="1"/>
    <xf numFmtId="0" fontId="138" fillId="0" borderId="0" xfId="0" applyFont="1" applyAlignment="1">
      <alignment horizontal="left" vertical="center" indent="1"/>
    </xf>
    <xf numFmtId="0" fontId="139" fillId="0" borderId="0" xfId="0" applyFont="1"/>
    <xf numFmtId="0" fontId="140" fillId="0" borderId="0" xfId="0" applyFont="1"/>
    <xf numFmtId="0" fontId="140" fillId="0" borderId="0" xfId="0" applyFont="1" applyAlignment="1">
      <alignment wrapText="1"/>
    </xf>
    <xf numFmtId="0" fontId="115" fillId="0" borderId="0" xfId="0" applyFont="1" applyAlignment="1">
      <alignment wrapText="1"/>
    </xf>
    <xf numFmtId="0" fontId="140" fillId="0" borderId="0" xfId="0" applyFont="1" applyAlignment="1">
      <alignment horizontal="left" wrapText="1"/>
    </xf>
    <xf numFmtId="0" fontId="139" fillId="21" borderId="0" xfId="0" applyFont="1" applyFill="1" applyAlignment="1">
      <alignment horizontal="center"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0" xfId="0" applyFont="1" applyAlignment="1">
      <alignment horizontal="left" vertical="top" wrapText="1"/>
    </xf>
    <xf numFmtId="0" fontId="3" fillId="0" borderId="0" xfId="0" applyFont="1" applyAlignment="1">
      <alignment horizontal="left" vertical="top" wrapText="1"/>
    </xf>
    <xf numFmtId="0" fontId="141" fillId="0" borderId="0" xfId="0" applyFont="1" applyAlignment="1">
      <alignment horizontal="left"/>
    </xf>
    <xf numFmtId="0" fontId="141" fillId="0" borderId="0" xfId="0" applyFont="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3" fillId="0" borderId="0" xfId="0" applyFont="1" applyAlignment="1">
      <alignment wrapText="1"/>
    </xf>
    <xf numFmtId="0" fontId="142" fillId="0" borderId="0" xfId="0" applyFont="1"/>
    <xf numFmtId="0" fontId="3" fillId="0" borderId="0" xfId="0" applyFont="1" applyAlignment="1">
      <alignment horizontal="left"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16" xfId="0" applyFont="1" applyBorder="1" applyAlignment="1">
      <alignment horizontal="left" wrapText="1"/>
    </xf>
    <xf numFmtId="0" fontId="143" fillId="0" borderId="1" xfId="0" applyFont="1" applyBorder="1"/>
    <xf numFmtId="0" fontId="144" fillId="0" borderId="0" xfId="0" applyFont="1" applyAlignment="1">
      <alignment wrapText="1"/>
    </xf>
    <xf numFmtId="0" fontId="144" fillId="0" borderId="0" xfId="0" applyFont="1" applyAlignment="1">
      <alignment horizontal="left"/>
    </xf>
    <xf numFmtId="0" fontId="145" fillId="0" borderId="0" xfId="0" applyFont="1" applyAlignment="1">
      <alignment horizontal="left"/>
    </xf>
    <xf numFmtId="0" fontId="144" fillId="0" borderId="0" xfId="0" applyFont="1" applyAlignment="1">
      <alignment horizontal="left" wrapText="1"/>
    </xf>
    <xf numFmtId="0" fontId="144" fillId="0" borderId="0" xfId="0" applyFont="1" applyAlignment="1">
      <alignment horizontal="center" vertical="center" wrapText="1"/>
    </xf>
    <xf numFmtId="0" fontId="144" fillId="0" borderId="0" xfId="0" applyFont="1" applyAlignment="1">
      <alignment horizontal="center" wrapText="1"/>
    </xf>
    <xf numFmtId="0" fontId="144" fillId="0" borderId="16" xfId="0" applyFont="1" applyBorder="1" applyAlignment="1">
      <alignment horizontal="center" wrapText="1"/>
    </xf>
    <xf numFmtId="0" fontId="144" fillId="26" borderId="0" xfId="0" applyFont="1" applyFill="1"/>
    <xf numFmtId="0" fontId="144" fillId="24" borderId="0" xfId="0" applyFont="1" applyFill="1" applyAlignment="1">
      <alignment horizontal="left" vertical="top" wrapText="1"/>
    </xf>
    <xf numFmtId="0" fontId="144" fillId="0" borderId="16" xfId="0" applyFont="1" applyBorder="1" applyAlignment="1">
      <alignment horizontal="left" wrapText="1"/>
    </xf>
    <xf numFmtId="0" fontId="144" fillId="0" borderId="0" xfId="0" applyFont="1"/>
    <xf numFmtId="0" fontId="146" fillId="0" borderId="0" xfId="0" applyFont="1" applyAlignment="1">
      <alignment wrapText="1"/>
    </xf>
    <xf numFmtId="0" fontId="146" fillId="0" borderId="0" xfId="0" applyFont="1" applyAlignment="1">
      <alignment horizontal="left"/>
    </xf>
    <xf numFmtId="0" fontId="147" fillId="0" borderId="0" xfId="0" applyFont="1" applyAlignment="1">
      <alignment horizontal="left"/>
    </xf>
    <xf numFmtId="0" fontId="148" fillId="19" borderId="7" xfId="0" applyFont="1" applyFill="1" applyBorder="1" applyAlignment="1">
      <alignment wrapText="1"/>
    </xf>
    <xf numFmtId="0" fontId="146" fillId="0" borderId="0" xfId="0" applyFont="1" applyAlignment="1">
      <alignment horizontal="left" wrapText="1"/>
    </xf>
    <xf numFmtId="0" fontId="146" fillId="0" borderId="0" xfId="0" applyFont="1" applyAlignment="1">
      <alignment horizontal="center" vertical="center" wrapText="1"/>
    </xf>
    <xf numFmtId="0" fontId="146" fillId="0" borderId="0" xfId="0" applyFont="1" applyAlignment="1">
      <alignment horizontal="center" wrapText="1"/>
    </xf>
    <xf numFmtId="0" fontId="146" fillId="0" borderId="16" xfId="0" applyFont="1" applyBorder="1" applyAlignment="1">
      <alignment horizontal="center" wrapText="1"/>
    </xf>
    <xf numFmtId="0" fontId="146" fillId="26" borderId="0" xfId="0" applyFont="1" applyFill="1"/>
    <xf numFmtId="0" fontId="146" fillId="0" borderId="0" xfId="0" applyFont="1" applyAlignment="1">
      <alignment horizontal="left" vertical="top" wrapText="1"/>
    </xf>
    <xf numFmtId="0" fontId="146" fillId="0" borderId="16" xfId="0" applyFont="1" applyBorder="1" applyAlignment="1">
      <alignment horizontal="left" wrapText="1"/>
    </xf>
    <xf numFmtId="0" fontId="146" fillId="0" borderId="0" xfId="0" applyFont="1"/>
    <xf numFmtId="0" fontId="149" fillId="0" borderId="0" xfId="0" applyFont="1" applyAlignment="1">
      <alignment wrapText="1"/>
    </xf>
    <xf numFmtId="0" fontId="150" fillId="0" borderId="0" xfId="0" applyFont="1" applyAlignment="1">
      <alignment wrapText="1"/>
    </xf>
    <xf numFmtId="0" fontId="150" fillId="0" borderId="0" xfId="0" applyFont="1" applyAlignment="1">
      <alignment horizontal="left"/>
    </xf>
    <xf numFmtId="0" fontId="150" fillId="0" borderId="0" xfId="0" applyFont="1"/>
    <xf numFmtId="0" fontId="150" fillId="0" borderId="0" xfId="0" applyFont="1" applyAlignment="1">
      <alignment horizontal="left" wrapText="1"/>
    </xf>
    <xf numFmtId="0" fontId="150" fillId="0" borderId="0" xfId="0" applyFont="1" applyAlignment="1">
      <alignment horizontal="center" vertical="center" wrapText="1"/>
    </xf>
    <xf numFmtId="0" fontId="150" fillId="0" borderId="0" xfId="0" applyFont="1" applyAlignment="1">
      <alignment horizontal="center" wrapText="1"/>
    </xf>
    <xf numFmtId="0" fontId="150" fillId="0" borderId="16" xfId="0" applyFont="1" applyBorder="1" applyAlignment="1">
      <alignment horizontal="center" wrapText="1"/>
    </xf>
    <xf numFmtId="0" fontId="150" fillId="26" borderId="0" xfId="0" applyFont="1" applyFill="1"/>
    <xf numFmtId="0" fontId="150" fillId="0" borderId="0" xfId="0" applyFont="1" applyAlignment="1">
      <alignment horizontal="left" vertical="top" wrapText="1"/>
    </xf>
    <xf numFmtId="0" fontId="150" fillId="0" borderId="16" xfId="0" applyFont="1" applyBorder="1" applyAlignment="1">
      <alignment horizontal="left" wrapText="1"/>
    </xf>
    <xf numFmtId="0" fontId="146" fillId="24" borderId="0" xfId="0" applyFont="1" applyFill="1" applyAlignment="1">
      <alignment horizontal="left" vertical="top" wrapText="1"/>
    </xf>
    <xf numFmtId="0" fontId="151" fillId="0" borderId="0" xfId="0" applyFont="1" applyAlignment="1">
      <alignment horizontal="left"/>
    </xf>
    <xf numFmtId="0" fontId="152" fillId="0" borderId="1" xfId="0" applyFont="1" applyBorder="1"/>
    <xf numFmtId="0" fontId="149" fillId="0" borderId="0" xfId="0" applyFont="1" applyAlignment="1">
      <alignment horizontal="center" vertical="center" wrapText="1"/>
    </xf>
    <xf numFmtId="0" fontId="146" fillId="0" borderId="0" xfId="0" quotePrefix="1" applyFont="1" applyAlignment="1">
      <alignment horizontal="left" wrapText="1"/>
    </xf>
    <xf numFmtId="0" fontId="149" fillId="0" borderId="0" xfId="0" applyFont="1" applyAlignment="1">
      <alignment horizontal="left" wrapText="1"/>
    </xf>
    <xf numFmtId="0" fontId="144" fillId="0" borderId="0" xfId="0" applyFont="1" applyAlignment="1">
      <alignment horizontal="left" vertical="top"/>
    </xf>
    <xf numFmtId="0" fontId="144" fillId="0" borderId="0" xfId="0" applyFont="1" applyAlignment="1">
      <alignment horizontal="left" vertical="top" wrapText="1"/>
    </xf>
    <xf numFmtId="0" fontId="146" fillId="0" borderId="7" xfId="0" applyFont="1" applyBorder="1" applyAlignment="1">
      <alignment wrapText="1"/>
    </xf>
    <xf numFmtId="0" fontId="145" fillId="0" borderId="0" xfId="0" applyFont="1" applyAlignment="1">
      <alignment wrapText="1"/>
    </xf>
    <xf numFmtId="0" fontId="145" fillId="0" borderId="0" xfId="0" applyFont="1" applyAlignment="1">
      <alignment horizontal="left" wrapText="1"/>
    </xf>
    <xf numFmtId="0" fontId="153"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5" fillId="0" borderId="0" xfId="0" applyFont="1"/>
    <xf numFmtId="0" fontId="147" fillId="0" borderId="0" xfId="0" applyFont="1"/>
    <xf numFmtId="0" fontId="154" fillId="0" borderId="1" xfId="0" applyFont="1" applyBorder="1"/>
    <xf numFmtId="0" fontId="153" fillId="0" borderId="0" xfId="0" applyFont="1" applyAlignment="1">
      <alignment wrapText="1"/>
    </xf>
    <xf numFmtId="0" fontId="146" fillId="0" borderId="0" xfId="0" applyFont="1" applyAlignment="1">
      <alignment wrapText="1" shrinkToFit="1"/>
    </xf>
    <xf numFmtId="0" fontId="3" fillId="0" borderId="0" xfId="0" applyFont="1" applyAlignment="1">
      <alignment horizontal="left"/>
    </xf>
    <xf numFmtId="0" fontId="151" fillId="0" borderId="0" xfId="0" applyFont="1" applyAlignment="1">
      <alignment wrapText="1"/>
    </xf>
    <xf numFmtId="0" fontId="151" fillId="0" borderId="0" xfId="0" applyFont="1" applyAlignment="1">
      <alignment horizontal="left" wrapText="1"/>
    </xf>
    <xf numFmtId="0" fontId="151" fillId="0" borderId="0" xfId="0" applyFont="1" applyAlignment="1">
      <alignment horizontal="center" vertical="center" wrapText="1"/>
    </xf>
    <xf numFmtId="0" fontId="151" fillId="0" borderId="0" xfId="0" applyFont="1" applyAlignment="1">
      <alignment horizontal="center" wrapText="1"/>
    </xf>
    <xf numFmtId="0" fontId="151" fillId="0" borderId="16" xfId="0" applyFont="1" applyBorder="1" applyAlignment="1">
      <alignment horizontal="center" wrapText="1"/>
    </xf>
    <xf numFmtId="0" fontId="151" fillId="26" borderId="0" xfId="0" applyFont="1" applyFill="1"/>
    <xf numFmtId="0" fontId="151" fillId="0" borderId="0" xfId="0" applyFont="1" applyAlignment="1">
      <alignment horizontal="left" vertical="top" wrapText="1"/>
    </xf>
    <xf numFmtId="0" fontId="151" fillId="0" borderId="16" xfId="0" applyFont="1" applyBorder="1" applyAlignment="1">
      <alignment horizontal="left" wrapText="1"/>
    </xf>
    <xf numFmtId="0" fontId="151" fillId="0" borderId="0" xfId="0" applyFont="1"/>
    <xf numFmtId="0" fontId="155" fillId="0" borderId="0" xfId="13" applyFont="1"/>
    <xf numFmtId="0" fontId="156" fillId="0" borderId="0" xfId="13" applyFont="1"/>
    <xf numFmtId="0" fontId="147" fillId="20" borderId="0" xfId="0" applyFont="1" applyFill="1" applyAlignment="1">
      <alignment wrapText="1"/>
    </xf>
    <xf numFmtId="0" fontId="157" fillId="0" borderId="0" xfId="0" applyFont="1"/>
    <xf numFmtId="0" fontId="146" fillId="0" borderId="0" xfId="0" quotePrefix="1" applyFont="1" applyAlignment="1">
      <alignment wrapText="1"/>
    </xf>
    <xf numFmtId="0" fontId="157" fillId="0" borderId="0" xfId="0" applyFont="1" applyAlignment="1">
      <alignment horizontal="center" wrapText="1"/>
    </xf>
    <xf numFmtId="0" fontId="157" fillId="0" borderId="0" xfId="0" applyFont="1" applyAlignment="1">
      <alignment horizontal="left" vertical="top" wrapText="1"/>
    </xf>
    <xf numFmtId="0" fontId="157" fillId="0" borderId="0" xfId="0" applyFont="1" applyAlignment="1">
      <alignment wrapText="1"/>
    </xf>
    <xf numFmtId="0" fontId="157" fillId="0" borderId="0" xfId="0" applyFont="1" applyAlignment="1">
      <alignment horizontal="left" wrapText="1"/>
    </xf>
    <xf numFmtId="0" fontId="158" fillId="0" borderId="0" xfId="0" applyFont="1"/>
    <xf numFmtId="0" fontId="158" fillId="0" borderId="0" xfId="0" applyFont="1" applyAlignment="1">
      <alignment horizontal="center" vertical="center"/>
    </xf>
    <xf numFmtId="0" fontId="149" fillId="0" borderId="0" xfId="0" applyFont="1" applyAlignment="1">
      <alignment horizontal="left"/>
    </xf>
    <xf numFmtId="0" fontId="149" fillId="0" borderId="0" xfId="0" applyFont="1" applyAlignment="1">
      <alignment horizontal="center" wrapText="1"/>
    </xf>
    <xf numFmtId="0" fontId="149" fillId="0" borderId="0" xfId="0" applyFont="1" applyAlignment="1">
      <alignment horizontal="left" vertical="top" wrapText="1"/>
    </xf>
    <xf numFmtId="0" fontId="146" fillId="19" borderId="7" xfId="0" applyFont="1" applyFill="1" applyBorder="1" applyAlignment="1">
      <alignment wrapText="1"/>
    </xf>
    <xf numFmtId="0" fontId="147" fillId="0" borderId="0" xfId="0" applyFont="1" applyAlignment="1">
      <alignment wrapText="1"/>
    </xf>
    <xf numFmtId="0" fontId="147" fillId="20" borderId="0" xfId="0" applyFont="1" applyFill="1" applyAlignment="1">
      <alignment horizontal="left" vertical="top" wrapText="1"/>
    </xf>
    <xf numFmtId="0" fontId="147" fillId="0" borderId="0" xfId="0" applyFont="1" applyAlignment="1">
      <alignment horizontal="left" vertical="top" wrapText="1"/>
    </xf>
    <xf numFmtId="0" fontId="146" fillId="0" borderId="0" xfId="0" applyFont="1" applyAlignment="1">
      <alignment horizontal="left" vertical="center" wrapText="1"/>
    </xf>
    <xf numFmtId="0" fontId="144" fillId="0" borderId="7" xfId="0" applyFont="1" applyBorder="1" applyAlignment="1">
      <alignment wrapText="1"/>
    </xf>
    <xf numFmtId="0" fontId="145" fillId="0" borderId="0" xfId="0" quotePrefix="1" applyFont="1" applyAlignment="1">
      <alignment horizontal="left" wrapText="1"/>
    </xf>
    <xf numFmtId="0" fontId="145" fillId="0" borderId="0" xfId="0" applyFont="1" applyAlignment="1">
      <alignment horizontal="center" vertical="center" wrapText="1"/>
    </xf>
    <xf numFmtId="0" fontId="145" fillId="19" borderId="7" xfId="0" applyFont="1" applyFill="1" applyBorder="1" applyAlignment="1">
      <alignment wrapText="1"/>
    </xf>
    <xf numFmtId="0" fontId="146" fillId="0" borderId="0" xfId="0" applyFont="1" applyAlignment="1">
      <alignment vertical="top" wrapText="1"/>
    </xf>
    <xf numFmtId="0" fontId="146" fillId="20" borderId="0" xfId="0" applyFont="1" applyFill="1" applyAlignment="1">
      <alignment wrapText="1"/>
    </xf>
    <xf numFmtId="0" fontId="146" fillId="20" borderId="0" xfId="0" applyFont="1" applyFill="1" applyAlignment="1">
      <alignment horizontal="left" vertical="top" wrapText="1"/>
    </xf>
    <xf numFmtId="0" fontId="146" fillId="14" borderId="0" xfId="0" applyFont="1" applyFill="1" applyAlignment="1">
      <alignment wrapText="1"/>
    </xf>
    <xf numFmtId="0" fontId="146" fillId="14" borderId="0" xfId="0" applyFont="1" applyFill="1" applyAlignment="1">
      <alignment horizontal="left"/>
    </xf>
    <xf numFmtId="0" fontId="88" fillId="21" borderId="16" xfId="0" applyFont="1" applyFill="1" applyBorder="1" applyAlignment="1">
      <alignment horizontal="center" vertical="center" wrapText="1"/>
    </xf>
    <xf numFmtId="0" fontId="3" fillId="19" borderId="0" xfId="0" applyFont="1" applyFill="1" applyAlignment="1">
      <alignment horizontal="left" wrapText="1"/>
    </xf>
    <xf numFmtId="0" fontId="2" fillId="0" borderId="0" xfId="0" applyFont="1" applyAlignment="1">
      <alignment wrapText="1"/>
    </xf>
    <xf numFmtId="0" fontId="2" fillId="19" borderId="0" xfId="0" applyFont="1" applyFill="1" applyAlignment="1">
      <alignment horizontal="left" wrapText="1"/>
    </xf>
    <xf numFmtId="0" fontId="2" fillId="0" borderId="0" xfId="0" applyFont="1" applyAlignment="1">
      <alignment horizontal="left"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0" xfId="0" applyFont="1" applyAlignment="1">
      <alignment horizontal="left"/>
    </xf>
    <xf numFmtId="0" fontId="0" fillId="5" borderId="1" xfId="0" applyFill="1" applyBorder="1"/>
    <xf numFmtId="0" fontId="69" fillId="15" borderId="8" xfId="0" applyFont="1" applyFill="1" applyBorder="1" applyAlignment="1">
      <alignment horizontal="left"/>
    </xf>
    <xf numFmtId="0" fontId="69" fillId="15" borderId="9" xfId="0" applyFont="1" applyFill="1" applyBorder="1" applyAlignment="1">
      <alignment horizontal="left"/>
    </xf>
    <xf numFmtId="49" fontId="73" fillId="0" borderId="0" xfId="0" applyNumberFormat="1" applyFont="1" applyAlignment="1">
      <alignment horizontal="left" vertical="top"/>
    </xf>
    <xf numFmtId="49" fontId="77" fillId="0" borderId="0" xfId="0" applyNumberFormat="1" applyFont="1" applyAlignment="1">
      <alignment horizontal="left" vertical="top"/>
    </xf>
    <xf numFmtId="49" fontId="73" fillId="0" borderId="23" xfId="0" applyNumberFormat="1" applyFont="1" applyBorder="1" applyAlignment="1">
      <alignment horizontal="center" vertical="center" wrapText="1"/>
    </xf>
    <xf numFmtId="49" fontId="74" fillId="0" borderId="17" xfId="0" applyNumberFormat="1" applyFont="1" applyBorder="1" applyAlignment="1">
      <alignment horizontal="center"/>
    </xf>
    <xf numFmtId="49" fontId="74" fillId="0" borderId="18" xfId="0" applyNumberFormat="1" applyFont="1" applyBorder="1" applyAlignment="1">
      <alignment horizontal="center"/>
    </xf>
    <xf numFmtId="49" fontId="74" fillId="0" borderId="19" xfId="0" applyNumberFormat="1" applyFont="1" applyBorder="1" applyAlignment="1">
      <alignment horizontal="center"/>
    </xf>
    <xf numFmtId="49" fontId="83" fillId="0" borderId="20" xfId="0" applyNumberFormat="1" applyFont="1" applyBorder="1" applyAlignment="1">
      <alignment horizontal="center" vertical="center" wrapText="1"/>
    </xf>
    <xf numFmtId="49" fontId="83" fillId="0" borderId="21" xfId="0" applyNumberFormat="1" applyFont="1" applyBorder="1" applyAlignment="1">
      <alignment horizontal="center" vertical="center" wrapText="1"/>
    </xf>
    <xf numFmtId="49" fontId="83" fillId="0" borderId="22" xfId="0" applyNumberFormat="1" applyFont="1" applyBorder="1" applyAlignment="1">
      <alignment horizontal="center" vertical="center" wrapText="1"/>
    </xf>
    <xf numFmtId="49" fontId="73" fillId="0" borderId="23" xfId="0" applyNumberFormat="1" applyFont="1" applyBorder="1" applyAlignment="1">
      <alignment horizontal="center" vertical="center"/>
    </xf>
    <xf numFmtId="49" fontId="73" fillId="0" borderId="23" xfId="0" applyNumberFormat="1" applyFont="1" applyBorder="1" applyAlignment="1">
      <alignment horizontal="left" vertical="center"/>
    </xf>
    <xf numFmtId="0" fontId="48" fillId="13" borderId="0" xfId="0" applyFont="1" applyFill="1" applyAlignment="1">
      <alignment horizontal="center" vertical="center" wrapText="1"/>
    </xf>
    <xf numFmtId="0" fontId="41" fillId="0" borderId="0" xfId="0" applyFont="1" applyAlignment="1">
      <alignment horizontal="center" wrapText="1"/>
    </xf>
    <xf numFmtId="0" fontId="66" fillId="21" borderId="0" xfId="0" applyFont="1" applyFill="1" applyAlignment="1">
      <alignment horizontal="center" wrapText="1"/>
    </xf>
    <xf numFmtId="0" fontId="66" fillId="23" borderId="0" xfId="0" applyFont="1" applyFill="1" applyAlignment="1">
      <alignment horizontal="center" wrapText="1"/>
    </xf>
    <xf numFmtId="0" fontId="66" fillId="23" borderId="0" xfId="0" applyFont="1" applyFill="1" applyAlignment="1">
      <alignment horizontal="center" vertical="center" wrapText="1"/>
    </xf>
    <xf numFmtId="0" fontId="48" fillId="29" borderId="0" xfId="0" applyFont="1" applyFill="1" applyAlignment="1">
      <alignment wrapText="1"/>
    </xf>
    <xf numFmtId="0" fontId="43" fillId="33" borderId="0" xfId="0" applyFont="1" applyFill="1" applyAlignment="1">
      <alignment wrapText="1"/>
    </xf>
    <xf numFmtId="0" fontId="43" fillId="34" borderId="0" xfId="0" applyFont="1" applyFill="1" applyAlignment="1">
      <alignment wrapText="1"/>
    </xf>
    <xf numFmtId="0" fontId="43" fillId="35" borderId="0" xfId="0" applyFont="1" applyFill="1" applyAlignment="1">
      <alignment wrapText="1"/>
    </xf>
    <xf numFmtId="0" fontId="119" fillId="23" borderId="0" xfId="0" applyFont="1" applyFill="1" applyAlignment="1">
      <alignment horizontal="center" wrapText="1"/>
    </xf>
    <xf numFmtId="0" fontId="42" fillId="28" borderId="0" xfId="0" applyFont="1" applyFill="1" applyAlignment="1">
      <alignment horizontal="center" vertical="center"/>
    </xf>
    <xf numFmtId="0" fontId="41" fillId="0" borderId="0" xfId="0" applyFont="1" applyAlignment="1">
      <alignment wrapText="1"/>
    </xf>
    <xf numFmtId="0" fontId="121" fillId="34" borderId="0" xfId="0" applyFont="1" applyFill="1" applyAlignment="1">
      <alignment wrapText="1"/>
    </xf>
    <xf numFmtId="0" fontId="68" fillId="53" borderId="40" xfId="0" applyFont="1" applyFill="1" applyBorder="1" applyAlignment="1">
      <alignment horizontal="center" vertical="center"/>
    </xf>
    <xf numFmtId="0" fontId="68" fillId="53" borderId="29" xfId="0" applyFont="1" applyFill="1" applyBorder="1" applyAlignment="1">
      <alignment horizontal="center" vertical="center"/>
    </xf>
    <xf numFmtId="0" fontId="42" fillId="32" borderId="41" xfId="0" applyFont="1" applyFill="1" applyBorder="1" applyAlignment="1">
      <alignment horizontal="center" vertical="center"/>
    </xf>
    <xf numFmtId="0" fontId="42" fillId="32" borderId="34" xfId="0" applyFont="1" applyFill="1" applyBorder="1" applyAlignment="1">
      <alignment horizontal="center" vertical="center"/>
    </xf>
    <xf numFmtId="0" fontId="42" fillId="31" borderId="0" xfId="0" applyFont="1" applyFill="1" applyAlignment="1">
      <alignment horizontal="center" vertical="center"/>
    </xf>
    <xf numFmtId="0" fontId="42" fillId="30" borderId="0" xfId="0" applyFont="1" applyFill="1" applyAlignment="1">
      <alignment horizontal="center" vertical="center"/>
    </xf>
    <xf numFmtId="0" fontId="13" fillId="0" borderId="0" xfId="0" applyFont="1" applyAlignment="1">
      <alignment horizontal="left" vertical="top" wrapText="1"/>
    </xf>
    <xf numFmtId="0" fontId="13" fillId="0" borderId="0" xfId="0" applyFont="1" applyAlignment="1">
      <alignment horizontal="left" vertical="center" wrapText="1"/>
    </xf>
    <xf numFmtId="0" fontId="1" fillId="0" borderId="0" xfId="0" applyFont="1" applyAlignment="1">
      <alignment wrapText="1"/>
    </xf>
    <xf numFmtId="0" fontId="61" fillId="0" borderId="0" xfId="0" applyFont="1" applyFill="1" applyAlignment="1">
      <alignment wrapText="1"/>
    </xf>
    <xf numFmtId="0" fontId="92" fillId="0" borderId="0" xfId="0" applyFont="1" applyFill="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67" fillId="0" borderId="0" xfId="0" applyFont="1" applyFill="1" applyAlignment="1">
      <alignment horizontal="left"/>
    </xf>
    <xf numFmtId="0" fontId="1" fillId="0" borderId="0" xfId="0" applyFont="1" applyAlignment="1">
      <alignment horizontal="center" vertical="center" wrapText="1"/>
    </xf>
    <xf numFmtId="0" fontId="61" fillId="0" borderId="0" xfId="0" applyFont="1" applyFill="1" applyAlignment="1">
      <alignment horizontal="left"/>
    </xf>
    <xf numFmtId="0" fontId="1" fillId="19" borderId="0" xfId="0" applyFont="1" applyFill="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616">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615" dataDxfId="1614">
  <autoFilter ref="A8:AD20" xr:uid="{EF99425A-BF7C-494D-843B-A436A28F1D50}"/>
  <tableColumns count="30">
    <tableColumn id="26" xr3:uid="{F6E0102F-6A62-4676-8743-12C78DFD5AAE}" name="ID" totalsRowFunction="count" dataDxfId="1613" totalsRowDxfId="1612"/>
    <tableColumn id="34" xr3:uid="{C5C184C6-181D-45CF-A63D-7AEDCADFA43B}" name="Donnée (Niveau 1)" dataDxfId="1611" totalsRowDxfId="1610"/>
    <tableColumn id="1" xr3:uid="{48BA0677-2A51-4516-901D-245A32C9EF11}" name="Donnée (Niveau 2)" totalsRowFunction="count" dataDxfId="1609" totalsRowDxfId="1608"/>
    <tableColumn id="2" xr3:uid="{22B866D0-1B5E-4581-93E5-86229BC69C02}" name="Donnée (Niveau 3)" totalsRowFunction="count" dataDxfId="1607" totalsRowDxfId="1606"/>
    <tableColumn id="3" xr3:uid="{888BC815-3A76-4EEA-B68B-9A9CFFA21AC6}" name="Donnée (Niveau 4)" totalsRowFunction="count" dataDxfId="1605" totalsRowDxfId="1604"/>
    <tableColumn id="4" xr3:uid="{A1D31B95-E51B-44D1-A7C2-8E42F9D33E13}" name="Donnée (Niveau 5)" totalsRowFunction="count" dataDxfId="1603" totalsRowDxfId="1602"/>
    <tableColumn id="5" xr3:uid="{EA6D57DD-52EF-4D70-B539-0505DC6517EC}" name="Donnée (Niveau 6)" totalsRowFunction="count" dataDxfId="1601" totalsRowDxfId="1600"/>
    <tableColumn id="6" xr3:uid="{3FE552E2-2FEF-4E1A-B5DE-F4C21C13A296}" name="Description" totalsRowFunction="count" dataDxfId="1599" totalsRowDxfId="1598"/>
    <tableColumn id="14" xr3:uid="{BE5AEDCA-1CC5-4938-964E-9C68E6A07DC7}" name="Exemples" totalsRowFunction="count" dataDxfId="1597" totalsRowDxfId="1596"/>
    <tableColumn id="13" xr3:uid="{ED5FE47C-9997-4511-9856-83AF83A90171}" name="Fichier XSD" totalsRowFunction="count" dataDxfId="1595" totalsRowDxfId="1594"/>
    <tableColumn id="32" xr3:uid="{5C8C2495-D269-4E47-88B5-00584EF6B484}" name="Balise EMSI" dataDxfId="1593" totalsRowDxfId="1592"/>
    <tableColumn id="7" xr3:uid="{5C4F4C1E-17D3-4C4E-9650-A41F0BBB82B0}" name="Balise NexSIS" totalsRowFunction="count" dataDxfId="1591" totalsRowDxfId="1590"/>
    <tableColumn id="21" xr3:uid="{D8470834-C8F8-4F70-9302-7A4C602B72E6}" name="Nouvelle balise" totalsRowFunction="count" dataDxfId="1589" totalsRowDxfId="1588"/>
    <tableColumn id="8" xr3:uid="{D4E41060-B282-4AE5-8C87-3716CFB70625}" name="Nantes - balise" totalsRowFunction="count" dataDxfId="1587" totalsRowDxfId="1586"/>
    <tableColumn id="15" xr3:uid="{BB0E9A10-45CE-44DE-802C-D3A58D081A2F}" name="Nantes - description" totalsRowFunction="count" dataDxfId="1585" totalsRowDxfId="1584"/>
    <tableColumn id="18" xr3:uid="{8FE17C2A-E229-4B7F-B204-F356EEB4AE45}" name="GT399" totalsRowFunction="count" dataDxfId="1583" totalsRowDxfId="1582"/>
    <tableColumn id="9" xr3:uid="{4C9E2B92-3A78-454F-B9FF-8B97A2EAE3ED}" name="GT399 description" totalsRowFunction="count" dataDxfId="1581" totalsRowDxfId="1580"/>
    <tableColumn id="10" xr3:uid="{CCF33634-CF25-46BD-8DE3-12B24D24D5F8}" name="Priorisation" totalsRowFunction="count" dataDxfId="1579" totalsRowDxfId="1578"/>
    <tableColumn id="11" xr3:uid="{85B3828E-8687-4AA3-88CE-D610FCBDCFDE}" name="Cardinalité" dataDxfId="1577" totalsRowDxfId="1576"/>
    <tableColumn id="27" xr3:uid="{CF8F2F83-80E1-4F34-8CA4-101022C31379}" name="Objet" totalsRowFunction="count" dataDxfId="1575" totalsRowDxfId="1574"/>
    <tableColumn id="12" xr3:uid="{9491E93A-73C3-4214-8227-2A99EABCA3C1}" name="Format (ou type)" totalsRowFunction="count" dataDxfId="1573" totalsRowDxfId="1572"/>
    <tableColumn id="31" xr3:uid="{97801A1D-505C-4F61-ACF5-6EE844F5E23A}" name="Détails de format" dataDxfId="1571" totalsRowDxfId="1570"/>
    <tableColumn id="36" xr3:uid="{62248724-3AC6-48C6-B62F-D3C050A5A08F}" name="15-18" dataDxfId="1569" totalsRowDxfId="1568"/>
    <tableColumn id="35" xr3:uid="{2A6F94A4-B86B-4A8C-8862-6337DBF190B2}" name="15-15" dataDxfId="1567" totalsRowDxfId="1566"/>
    <tableColumn id="37" xr3:uid="{01782744-2942-D140-994A-3D343B0E0342}" name="CUT" dataDxfId="1565" totalsRowDxfId="1564"/>
    <tableColumn id="19" xr3:uid="{B112D546-E236-4723-880E-6D39731D2093}" name="Commentaire Hub Santé" totalsRowFunction="count" dataDxfId="1563" totalsRowDxfId="1562"/>
    <tableColumn id="16" xr3:uid="{E6CB6828-8B65-4F12-95B0-B9304BA135D8}" name="Commentaire Philippe Dreyfus" totalsRowFunction="count" dataDxfId="1561" totalsRowDxfId="1560"/>
    <tableColumn id="33" xr3:uid="{9AEA7D2D-C467-4E16-9414-C9877028EA11}" name="Commentaire FBE" dataDxfId="1559" totalsRowDxfId="1558"/>
    <tableColumn id="17" xr3:uid="{ACE48C56-220E-4341-8BEC-04B45FF1F728}" name="Commentaire Yann Penverne" totalsRowFunction="count" dataDxfId="1557" totalsRowDxfId="1556"/>
    <tableColumn id="20" xr3:uid="{A0AF1313-269D-4060-8F91-417D2F081DEB}" name="NexSIS" totalsRowFunction="custom" dataDxfId="1555" totalsRowDxfId="1554">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553" dataDxfId="1552" totalsRowDxfId="1551">
  <autoFilter ref="A8:AD14" xr:uid="{EF99425A-BF7C-494D-843B-A436A28F1D50}"/>
  <tableColumns count="30">
    <tableColumn id="26" xr3:uid="{D5B2518C-6D8E-6147-8C4F-B866728B3834}" name="ID" totalsRowFunction="count" dataDxfId="1550" totalsRowDxfId="1549"/>
    <tableColumn id="34" xr3:uid="{87148819-B7A5-7947-82EE-7CD825960AED}" name="Donnée (Niveau 1)" dataDxfId="1548" totalsRowDxfId="1547"/>
    <tableColumn id="1" xr3:uid="{D13C8DA4-A6E7-6647-83BF-735A36445504}" name="Donnée (Niveau 2)" totalsRowFunction="count" dataDxfId="1546" totalsRowDxfId="1545"/>
    <tableColumn id="2" xr3:uid="{9844E3D8-484C-674F-A6FE-C5E74C0BECD7}" name="Donnée (Niveau 3)" totalsRowFunction="count" dataDxfId="1544" totalsRowDxfId="1543"/>
    <tableColumn id="3" xr3:uid="{EDEAC3BB-E6E5-6D4A-81D4-0D53BDE32BE7}" name="Donnée (Niveau 4)" totalsRowFunction="count" dataDxfId="1542" totalsRowDxfId="1541"/>
    <tableColumn id="4" xr3:uid="{02D62420-0C0A-4A42-BF62-D538EE277DA2}" name="Donnée (Niveau 5)" totalsRowFunction="count" dataDxfId="1540" totalsRowDxfId="1539"/>
    <tableColumn id="5" xr3:uid="{AEDF2332-EB8E-3F47-A30F-62F4B295DC6E}" name="Donnée (Niveau 6)" totalsRowFunction="count" dataDxfId="1538" totalsRowDxfId="1537"/>
    <tableColumn id="6" xr3:uid="{6B82679A-C79E-B942-87C2-2A9AC62DFE61}" name="Description" totalsRowFunction="count" dataDxfId="1536" totalsRowDxfId="1535"/>
    <tableColumn id="14" xr3:uid="{64EB0DE7-7110-B649-B47F-39D14AB54769}" name="Exemples" totalsRowFunction="count" dataDxfId="1534" totalsRowDxfId="1533"/>
    <tableColumn id="7" xr3:uid="{30859462-25E2-6C4B-8D3C-5F2310CF2710}" name="Balise NexSIS" totalsRowFunction="count" dataDxfId="1532" totalsRowDxfId="1531"/>
    <tableColumn id="21" xr3:uid="{C7789C87-5B0F-9240-95BB-36A6DBBF16F7}" name="Nouvelle balise" totalsRowFunction="count" dataDxfId="1530" totalsRowDxfId="1529"/>
    <tableColumn id="8" xr3:uid="{56A311D2-6944-B44A-BA90-1B44FB783B25}" name="Nantes - balise" totalsRowFunction="count" dataDxfId="1528" totalsRowDxfId="1527"/>
    <tableColumn id="15" xr3:uid="{CC481BC4-1ACF-7849-B03D-7121652EE416}" name="Nantes - description" totalsRowFunction="count" dataDxfId="1526" totalsRowDxfId="1525"/>
    <tableColumn id="18" xr3:uid="{DA3EC825-B94E-6142-B1D1-58F763F6812E}" name="GT399" totalsRowFunction="count" dataDxfId="1524" totalsRowDxfId="1523"/>
    <tableColumn id="9" xr3:uid="{A60F6B9F-CF7A-6F48-A3FD-7FC591506696}" name="GT399 description" totalsRowFunction="count" dataDxfId="1522" totalsRowDxfId="1521"/>
    <tableColumn id="10" xr3:uid="{F183E99A-8936-D242-9E2F-7DF202579449}" name="Priorisation" totalsRowFunction="count" dataDxfId="1520" totalsRowDxfId="1519"/>
    <tableColumn id="11" xr3:uid="{0C55DBEB-B030-EB40-8778-44C43E402B7D}" name="Cardinalité" dataDxfId="1518" totalsRowDxfId="1517"/>
    <tableColumn id="27" xr3:uid="{3EA0014F-1F9E-3346-86AA-D19E79E32F71}" name="Objet" totalsRowFunction="count" dataDxfId="1516" totalsRowDxfId="1515"/>
    <tableColumn id="12" xr3:uid="{A3CD3B4C-97D3-9741-9A73-087C7A9F8936}" name="Format (ou type)" totalsRowFunction="count" dataDxfId="1514" totalsRowDxfId="1513"/>
    <tableColumn id="37" xr3:uid="{3FE45E5F-AD1E-7B48-BE25-BC7327DD16EC}" name="Nomenclature/ énumération" dataDxfId="1512" totalsRowDxfId="1511"/>
    <tableColumn id="31" xr3:uid="{9CB46CA4-597C-5148-8480-F8796E3C5AFD}" name="Détails de format" dataDxfId="1510" totalsRowDxfId="1509"/>
    <tableColumn id="36" xr3:uid="{97A47004-218F-7749-B82B-5B2AEE40A23C}" name="15-18" dataDxfId="1508" totalsRowDxfId="1507"/>
    <tableColumn id="35" xr3:uid="{544CEA0F-DCB5-C64C-9CDE-A40F1906888F}" name="15-15" dataDxfId="1506" totalsRowDxfId="1505"/>
    <tableColumn id="39" xr3:uid="{6DB8C4C4-E592-DA4D-B502-CA1F3A98FF18}" name="CUT" dataDxfId="1504" totalsRowDxfId="1503"/>
    <tableColumn id="19" xr3:uid="{F48E57B7-0080-CD4F-8CC0-D9866BEEABEE}" name="Commentaire Hub Santé" totalsRowFunction="count" dataDxfId="1502" totalsRowDxfId="1501"/>
    <tableColumn id="16" xr3:uid="{93611743-80E2-3A49-9F47-6E81E63C36BC}" name="Commentaire Philippe Dreyfus" totalsRowFunction="count" dataDxfId="1500" totalsRowDxfId="1499"/>
    <tableColumn id="33" xr3:uid="{E8582012-E1AA-5C48-84F3-81E85831EA3D}" name="Commentaire FBE" dataDxfId="1498" totalsRowDxfId="1497"/>
    <tableColumn id="17" xr3:uid="{10CD9342-79AA-B840-BD59-F6A02345EC01}" name="Commentaire Yann Penverne" totalsRowFunction="count" dataDxfId="1496" totalsRowDxfId="1495"/>
    <tableColumn id="20" xr3:uid="{36DD8A92-EC42-2849-A047-5EE0AABF1132}" name="NexSIS" totalsRowFunction="custom" dataDxfId="1494" totalsRowDxfId="1493">
      <totalsRowFormula>SUBTOTAL(103,createCase3[NexSIS])-COUNTIFS(createCase3[NexSIS],"=X")</totalsRowFormula>
    </tableColumn>
    <tableColumn id="22" xr3:uid="{055A2D99-D525-3349-A349-779652E6F495}" name="Métier" totalsRowFunction="custom" dataDxfId="1492" totalsRowDxfId="1491">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90" dataDxfId="1489" totalsRowDxfId="1488">
  <autoFilter ref="A11:AD191" xr:uid="{EF99425A-BF7C-494D-843B-A436A28F1D50}"/>
  <tableColumns count="30">
    <tableColumn id="26" xr3:uid="{ABF5D23D-E9BE-447B-A48E-850A8FE050AB}" name="ID" totalsRowFunction="count" dataDxfId="1487" totalsRowDxfId="1486"/>
    <tableColumn id="34" xr3:uid="{C603A664-BB7C-4E81-81F5-9AC771B920CE}" name="Donnée (Niveau 1)" dataDxfId="1485" totalsRowDxfId="1484"/>
    <tableColumn id="1" xr3:uid="{985EC22A-699F-4D1C-A0FF-90DCFB6591AE}" name="Donnée (Niveau 2)" totalsRowFunction="count" dataDxfId="1483" totalsRowDxfId="1482"/>
    <tableColumn id="2" xr3:uid="{9726EFFF-17E9-4567-9D61-3FDED4A1439C}" name="Donnée (Niveau 3)" totalsRowFunction="count" dataDxfId="1481" totalsRowDxfId="1480"/>
    <tableColumn id="3" xr3:uid="{DC2A9A2B-BD09-4CA3-892C-4DE6298A5712}" name="Donnée (Niveau 4)" totalsRowFunction="count" dataDxfId="1479" totalsRowDxfId="1478"/>
    <tableColumn id="4" xr3:uid="{B78C276D-8762-4642-9D7D-502A3706006F}" name="Donnée (Niveau 5)" totalsRowFunction="count" dataDxfId="1477" totalsRowDxfId="1476"/>
    <tableColumn id="5" xr3:uid="{E754A894-2972-4273-B6DD-CF0D8D93573D}" name="Donnée (Niveau 6)" totalsRowFunction="count" dataDxfId="1475" totalsRowDxfId="1474"/>
    <tableColumn id="6" xr3:uid="{24AAC4C6-656F-44C0-87E7-A586457237B4}" name="Description" totalsRowFunction="count" dataDxfId="1473" totalsRowDxfId="1472"/>
    <tableColumn id="14" xr3:uid="{5B142435-1C90-4234-8FB8-74C6ED9A57EB}" name="Exemples" totalsRowFunction="count" dataDxfId="1471" totalsRowDxfId="1470"/>
    <tableColumn id="7" xr3:uid="{23939F30-951A-4F60-A1C3-04B73AEA5803}" name="Balise NexSIS" totalsRowFunction="count" dataDxfId="1469" totalsRowDxfId="1468"/>
    <tableColumn id="21" xr3:uid="{DC207162-20F5-49F1-888F-349E9D3CC392}" name="Nouvelle balise" totalsRowFunction="count" dataDxfId="1467" totalsRowDxfId="1466"/>
    <tableColumn id="8" xr3:uid="{7556FAA0-1801-4DD7-900A-EE18363D5E82}" name="Nantes - balise" totalsRowFunction="count" dataDxfId="1465" totalsRowDxfId="1464"/>
    <tableColumn id="15" xr3:uid="{5FB127EE-7452-472C-AB5F-3281FCE1AA29}" name="Nantes - description" totalsRowFunction="count" dataDxfId="1463" totalsRowDxfId="1462"/>
    <tableColumn id="18" xr3:uid="{B55CBC10-E0E1-44C1-8A07-61AE2E43D1CB}" name="GT399" totalsRowFunction="count" dataDxfId="1461" totalsRowDxfId="1460"/>
    <tableColumn id="9" xr3:uid="{ED8CCBEC-AE8D-4416-B493-B3C4C06F7DE9}" name="GT399 description" totalsRowFunction="count" dataDxfId="1459" totalsRowDxfId="1458"/>
    <tableColumn id="10" xr3:uid="{46B3BCFD-A3E1-4528-930E-7787E8879562}" name="Priorisation" totalsRowFunction="count" dataDxfId="1457" totalsRowDxfId="1456"/>
    <tableColumn id="11" xr3:uid="{ABAA3778-8B61-4076-8B61-44A440D6CD31}" name="Cardinalité" dataDxfId="1455" totalsRowDxfId="1454"/>
    <tableColumn id="27" xr3:uid="{E5276C21-A4EF-4884-B4FB-C3E1823816EB}" name="Objet" totalsRowFunction="count" dataDxfId="1453" totalsRowDxfId="1452"/>
    <tableColumn id="12" xr3:uid="{5E7CF984-0D2D-4AB5-8857-24FA22847AFC}" name="Format (ou type)" totalsRowFunction="count" dataDxfId="1451" totalsRowDxfId="1450"/>
    <tableColumn id="37" xr3:uid="{2169D618-3BA4-45CD-952B-3014DC716E45}" name="Nomenclature/ énumération" dataDxfId="1449" totalsRowDxfId="1448"/>
    <tableColumn id="31" xr3:uid="{EC8DCE8F-9583-487D-94F2-441D28009773}" name="Détails de format" dataDxfId="1447" totalsRowDxfId="1446"/>
    <tableColumn id="36" xr3:uid="{2218AE1F-CDAB-423E-B754-D13BA6E01E7D}" name="Exos/RRAMU" dataDxfId="1445" totalsRowDxfId="1444"/>
    <tableColumn id="35" xr3:uid="{CF1EC0D3-4BCA-452A-AF26-36BE082E3351}" name="15-15" dataDxfId="1443" totalsRowDxfId="1442"/>
    <tableColumn id="39" xr3:uid="{4775AE16-DC68-4E34-8344-7B69CEBD7DD8}" name="CUT" dataDxfId="1441" totalsRowDxfId="1440"/>
    <tableColumn id="19" xr3:uid="{8FA91BE2-BC77-4525-BDE0-F6A9933290D7}" name="Commentaire Hub Santé" totalsRowFunction="count" dataDxfId="1439" totalsRowDxfId="1438"/>
    <tableColumn id="16" xr3:uid="{CFE0C64C-3AF3-4ED4-B261-757CDC0E4BAF}" name="Commentaire Philippe Dreyfus" totalsRowFunction="count" dataDxfId="1437" totalsRowDxfId="1436"/>
    <tableColumn id="33" xr3:uid="{DEAB7E62-6BC9-459A-9537-0973D7DAD581}" name="Commentaire FBE" dataDxfId="1435" totalsRowDxfId="1434"/>
    <tableColumn id="17" xr3:uid="{29D9B450-9ECA-42F9-BAF0-F3037CEEF915}" name="Commentaire Yann Penverne" totalsRowFunction="count" dataDxfId="1433" totalsRowDxfId="1432"/>
    <tableColumn id="20" xr3:uid="{DDA0A9DE-8EA2-4BC6-88A9-FC4FC0D98FFE}" name="NexSIS" totalsRowFunction="custom" dataDxfId="1431" totalsRowDxfId="1430">
      <totalsRowFormula>SUBTOTAL(103,createCase142[NexSIS])-COUNTIFS(createCase142[NexSIS],"=X")</totalsRowFormula>
    </tableColumn>
    <tableColumn id="22" xr3:uid="{1E79267D-7033-4469-BFCF-BBE2A69D6108}" name="Métier" totalsRowFunction="custom" dataDxfId="1429" totalsRowDxfId="1428">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8" totalsRowCount="1" headerRowDxfId="1427" dataDxfId="1426" totalsRowDxfId="1425">
  <autoFilter ref="A8:AD187" xr:uid="{EF99425A-BF7C-494D-843B-A436A28F1D50}"/>
  <tableColumns count="30">
    <tableColumn id="26" xr3:uid="{F89F79B0-EC13-4626-8B8B-E72803CF8D7F}" name="ID" totalsRowFunction="count" dataDxfId="1424" totalsRowDxfId="29"/>
    <tableColumn id="34" xr3:uid="{82D9E408-6E89-6548-8064-32C2C1C49796}" name="Donnée (Niveau 1)" dataDxfId="1423" totalsRowDxfId="28"/>
    <tableColumn id="1" xr3:uid="{A4D81CB2-5DBF-46A1-831A-3B0CB8713987}" name="Donnée (Niveau 2)" totalsRowFunction="count" dataDxfId="1422" totalsRowDxfId="27"/>
    <tableColumn id="2" xr3:uid="{70FEA672-42A5-4D50-83E3-20F1DC99F826}" name="Donnée (Niveau 3)" totalsRowFunction="count" dataDxfId="1421" totalsRowDxfId="26"/>
    <tableColumn id="3" xr3:uid="{E5F546D4-3F7C-49D3-ACAD-5C0AA86EEA72}" name="Donnée (Niveau 4)" totalsRowFunction="count" dataDxfId="1420" totalsRowDxfId="25"/>
    <tableColumn id="4" xr3:uid="{C36F63D5-6F86-4068-8553-7E11F2FF2E34}" name="Donnée (Niveau 5)" totalsRowFunction="count" dataDxfId="1419" totalsRowDxfId="24"/>
    <tableColumn id="5" xr3:uid="{BCD32C8B-1BF5-4152-A4E3-856EB454D41F}" name="Donnée (Niveau 6)" totalsRowFunction="count" dataDxfId="1418" totalsRowDxfId="23"/>
    <tableColumn id="6" xr3:uid="{31AB271A-A79E-4AD6-A425-139013E5C0ED}" name="Description" totalsRowFunction="count" dataDxfId="1417" totalsRowDxfId="22"/>
    <tableColumn id="14" xr3:uid="{42356E16-5C2C-47EF-96D9-1439EB52D654}" name="Exemples" totalsRowFunction="count" dataDxfId="1416" totalsRowDxfId="21"/>
    <tableColumn id="7" xr3:uid="{05B3DFF6-BC4E-40A1-862A-0EBD5F2686D8}" name="Balise NexSIS" totalsRowFunction="count" dataDxfId="1415" totalsRowDxfId="20"/>
    <tableColumn id="21" xr3:uid="{A67EAB5D-C889-4A87-AEDD-CB5D507B5224}" name="Nouvelle balise" totalsRowFunction="count" dataDxfId="1414" totalsRowDxfId="19"/>
    <tableColumn id="8" xr3:uid="{142E6E6B-2EEA-41C0-969F-103EB7FEE77B}" name="Nantes - balise" totalsRowFunction="count" dataDxfId="1413" totalsRowDxfId="18"/>
    <tableColumn id="15" xr3:uid="{4B3C95EC-2C41-42CE-9528-75F02E532B07}" name="Nantes - description" totalsRowFunction="count" dataDxfId="1412" totalsRowDxfId="17"/>
    <tableColumn id="18" xr3:uid="{DD4C49C8-6EEB-4810-B6DF-F5EA0958E68F}" name="GT399" totalsRowFunction="count" dataDxfId="1411" totalsRowDxfId="16"/>
    <tableColumn id="9" xr3:uid="{1EF347D1-5F3C-455F-B7CC-0411A0A13BA5}" name="GT399 description" totalsRowFunction="count" dataDxfId="1410" totalsRowDxfId="15"/>
    <tableColumn id="10" xr3:uid="{A688C13F-43B2-4D38-AB61-5A8FA70F8877}" name="Priorisation" totalsRowFunction="count" dataDxfId="1409" totalsRowDxfId="14"/>
    <tableColumn id="11" xr3:uid="{740E98DF-4145-4688-96B5-1DB2B4C65860}" name="Cardinalité" dataDxfId="1408" totalsRowDxfId="13"/>
    <tableColumn id="27" xr3:uid="{5362BDCB-F398-463F-807C-5642BE8139A3}" name="Objet" totalsRowFunction="count" dataDxfId="1407" totalsRowDxfId="12"/>
    <tableColumn id="12" xr3:uid="{F99D40B9-B75A-4B6D-AD14-A9CC94A67A94}" name="Format (ou type)" totalsRowFunction="count" dataDxfId="1406" totalsRowDxfId="11"/>
    <tableColumn id="37" xr3:uid="{C4249FC6-D549-4A35-98D7-D98FEFD604C7}" name="Nomenclature/ énumération" dataDxfId="1405" totalsRowDxfId="10"/>
    <tableColumn id="31" xr3:uid="{165DCEEB-09D9-4414-9EB1-071322B65527}" name="Détails de format" dataDxfId="1404" totalsRowDxfId="9"/>
    <tableColumn id="36" xr3:uid="{DFE77849-E589-4C00-A974-5EA32CAC9950}" name="15-18" dataDxfId="1403" totalsRowDxfId="8"/>
    <tableColumn id="35" xr3:uid="{6F7422E5-A9F0-4CB5-94CC-23CADED3A1EA}" name="15-15" dataDxfId="1402" totalsRowDxfId="7"/>
    <tableColumn id="39" xr3:uid="{D123E456-B227-404D-9075-2C12B6D79281}" name="CUT" dataDxfId="1401" totalsRowDxfId="6"/>
    <tableColumn id="19" xr3:uid="{0E27CA97-E0CC-4707-8A95-C2EB8B822A50}" name="Commentaire Hub Santé" totalsRowFunction="count" dataDxfId="1400" totalsRowDxfId="5"/>
    <tableColumn id="16" xr3:uid="{85C90A89-19FA-4640-8DE9-5BC81E29801A}" name="Commentaire Philippe Dreyfus" totalsRowFunction="count" dataDxfId="1399" totalsRowDxfId="4"/>
    <tableColumn id="33" xr3:uid="{F9B7E469-F267-4217-89F6-2332B9BE9F00}" name="Commentaire FBE" dataDxfId="1398" totalsRowDxfId="3"/>
    <tableColumn id="17" xr3:uid="{AF1719C0-5CFC-4F9F-8447-1E16DD154E8D}" name="Commentaire Yann Penverne" totalsRowFunction="count" dataDxfId="1397" totalsRowDxfId="2"/>
    <tableColumn id="20" xr3:uid="{A1AC7405-8CAD-4797-ACD3-A6DB9BD4973A}" name="NexSIS" totalsRowFunction="custom" dataDxfId="1396" totalsRowDxfId="1">
      <totalsRowFormula>SUBTOTAL(103,createCase[NexSIS])-COUNTIFS(createCase[NexSIS],"=X")</totalsRowFormula>
    </tableColumn>
    <tableColumn id="22" xr3:uid="{BFD15786-BC47-434A-8C58-1A07EC8D4305}" name="Métier" totalsRowFunction="custom" dataDxfId="1395"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50" totalsRowCount="1" headerRowDxfId="1394" dataDxfId="1393" totalsRowDxfId="1392">
  <autoFilter ref="A8:W49" xr:uid="{C92664FE-ED8F-46D7-9DD5-6F2E0861D6FF}"/>
  <tableColumns count="23">
    <tableColumn id="26" xr3:uid="{62D1D962-435E-445C-8176-6AFEE7ABB964}" name="ID" totalsRowFunction="count" dataDxfId="1391" totalsRowDxfId="52"/>
    <tableColumn id="34" xr3:uid="{AF99D652-DA31-487A-8CE3-C43A9D0D0F82}" name="Donnée (Niveau 1)" dataDxfId="1390" totalsRowDxfId="51"/>
    <tableColumn id="1" xr3:uid="{26624729-2378-4BE4-AF94-2AD83420E408}" name="Donnée (Niveau 2)" totalsRowFunction="count" dataDxfId="1389" totalsRowDxfId="50"/>
    <tableColumn id="2" xr3:uid="{3DF2C155-D187-4F5C-A2F9-29CA2B2A18CC}" name="Donnée (Niveau 3)" totalsRowFunction="count" dataDxfId="1388" totalsRowDxfId="49"/>
    <tableColumn id="3" xr3:uid="{DD16CD2E-7545-4983-AF64-50A47209731F}" name="Donnée (Niveau 4)" totalsRowFunction="count" dataDxfId="1387" totalsRowDxfId="48"/>
    <tableColumn id="4" xr3:uid="{9201EFE0-C9BD-490F-B6AA-83311B09262F}" name="Donnée (Niveau 5)" totalsRowFunction="count" dataDxfId="1386" totalsRowDxfId="47"/>
    <tableColumn id="5" xr3:uid="{20C32895-212D-4F26-B134-FBDF1FD4ED0E}" name="Donnée (Niveau 6)" totalsRowFunction="count" dataDxfId="1385" totalsRowDxfId="46"/>
    <tableColumn id="6" xr3:uid="{036B2D7E-23E0-4814-B2FB-5C619B25F782}" name="Description" totalsRowFunction="count" dataDxfId="1384" totalsRowDxfId="45"/>
    <tableColumn id="14" xr3:uid="{51A4E1A3-F3DC-4BAD-9F20-81B65F485A0D}" name="Exemples" totalsRowFunction="count" dataDxfId="1383" totalsRowDxfId="44"/>
    <tableColumn id="21" xr3:uid="{C6BE7A8E-F875-441C-BFA9-86D71B9EFF88}" name="Balise" totalsRowFunction="count" dataDxfId="1382" totalsRowDxfId="43"/>
    <tableColumn id="11" xr3:uid="{F10EE65F-1515-4AE2-9211-FD44F3EA5D3E}" name="Cardinalité" dataDxfId="1381" totalsRowDxfId="42"/>
    <tableColumn id="27" xr3:uid="{B47DCBC0-7B24-497F-8892-323B08A42011}" name="Objet" totalsRowFunction="count" dataDxfId="1380" totalsRowDxfId="41"/>
    <tableColumn id="12" xr3:uid="{15BDE3A9-E8A9-4EFC-A353-0269A66BC2B2}" name="Format (ou type)" totalsRowFunction="count" dataDxfId="1379" totalsRowDxfId="40"/>
    <tableColumn id="37" xr3:uid="{046163B9-02C2-4347-B7FB-61E0432AAB68}" name="Nomenclature/ énumération" dataDxfId="1378" totalsRowDxfId="39"/>
    <tableColumn id="31" xr3:uid="{20E92D64-29A1-4239-93C5-E8F762FFD8DE}" name="Détails de format" dataDxfId="1377" totalsRowDxfId="38"/>
    <tableColumn id="36" xr3:uid="{636C128D-46D4-443D-9FB6-645B4E8390EC}" name="15-18" dataDxfId="1376" totalsRowDxfId="37"/>
    <tableColumn id="35" xr3:uid="{3C17CD84-5847-4BD3-990E-46197D8D30CE}" name="15-15" dataDxfId="1375" totalsRowDxfId="36"/>
    <tableColumn id="39" xr3:uid="{8F5DF9DE-3AC1-4BBF-B05B-904A5EB4D934}" name="CUT" dataDxfId="1374" totalsRowDxfId="35"/>
    <tableColumn id="19" xr3:uid="{B90DC3CB-85F4-4D23-8DE4-7B4C05AC2236}" name="Commentaire Hub Santé" totalsRowFunction="count" dataDxfId="1373" totalsRowDxfId="34"/>
    <tableColumn id="16" xr3:uid="{E17F6AB0-4FBD-425F-A071-573AD4BA0F3E}" name="Commentaire Philippe Dreyfus" totalsRowFunction="count" dataDxfId="1372" totalsRowDxfId="33"/>
    <tableColumn id="33" xr3:uid="{7CFA00D6-8048-42E1-B541-BEA178D54E3E}" name="Commentaire FBE" dataDxfId="1371" totalsRowDxfId="32"/>
    <tableColumn id="17" xr3:uid="{FC58F8C6-81B4-4955-A593-71BD7E5BDA7A}" name="Commentaire Yann Penverne" totalsRowFunction="count" dataDxfId="1370" totalsRowDxfId="31"/>
    <tableColumn id="22" xr3:uid="{DB0180C0-781E-4165-87A4-8168655417AB}" name="Métier" totalsRowFunction="custom" dataDxfId="1369" totalsRowDxfId="30">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92664FE-ED8F-46D7-9DD5-6F2E0861D6FF}" name="createCase14" displayName="createCase14" ref="A8:W40" totalsRowCount="1" headerRowDxfId="1368" dataDxfId="1367" totalsRowDxfId="1366">
  <autoFilter ref="A8:W39" xr:uid="{C92664FE-ED8F-46D7-9DD5-6F2E0861D6FF}"/>
  <tableColumns count="23">
    <tableColumn id="26" xr3:uid="{D006A8DD-4B8F-433B-ADE0-F7E6C1480D88}" name="ID" totalsRowFunction="count" dataDxfId="1365" totalsRowDxfId="850"/>
    <tableColumn id="34" xr3:uid="{D0F83232-2E0C-4325-85AA-62AD586EA502}" name="Donnée (Niveau 1)" dataDxfId="1364" totalsRowDxfId="849"/>
    <tableColumn id="1" xr3:uid="{26C33BC5-F661-45CF-B4BE-00BD29767B60}" name="Donnée (Niveau 2)" totalsRowFunction="count" dataDxfId="1363" totalsRowDxfId="848"/>
    <tableColumn id="2" xr3:uid="{203E1EFF-2CC5-4310-B544-91FE4B5FF96A}" name="Donnée (Niveau 3)" totalsRowFunction="count" dataDxfId="1362" totalsRowDxfId="847"/>
    <tableColumn id="3" xr3:uid="{34D2D1B1-B799-4602-848D-26E1D06FCE01}" name="Donnée (Niveau 4)" totalsRowFunction="count" dataDxfId="1361" totalsRowDxfId="846"/>
    <tableColumn id="4" xr3:uid="{AF5A5A97-0283-4017-ADFA-15A77AA6C2D9}" name="Donnée (Niveau 5)" totalsRowFunction="count" dataDxfId="1360" totalsRowDxfId="845"/>
    <tableColumn id="5" xr3:uid="{2298260D-41C5-4276-9F16-26CB51C72895}" name="Donnée (Niveau 6)" totalsRowFunction="count" dataDxfId="1359" totalsRowDxfId="844"/>
    <tableColumn id="6" xr3:uid="{609AB08C-4060-49D9-94A5-612BAE6C6123}" name="Description" totalsRowFunction="count" dataDxfId="1358" totalsRowDxfId="843"/>
    <tableColumn id="14" xr3:uid="{06E20495-BBF5-4EC6-B0EE-861B73A7C2F2}" name="Exemples" totalsRowFunction="count" dataDxfId="1357" totalsRowDxfId="842"/>
    <tableColumn id="21" xr3:uid="{E8C253B1-9FE4-4CAA-8E73-D11A620591A3}" name="Balise" totalsRowFunction="count" dataDxfId="1356" totalsRowDxfId="841"/>
    <tableColumn id="11" xr3:uid="{EABEFC80-B708-44EF-BB47-C387EF2E28FE}" name="Cardinalité" dataDxfId="1355" totalsRowDxfId="840"/>
    <tableColumn id="27" xr3:uid="{747F21E2-74FC-4EC0-8092-C7B85A1BC125}" name="Objet" totalsRowFunction="count" dataDxfId="1354" totalsRowDxfId="839"/>
    <tableColumn id="12" xr3:uid="{895A3496-7C19-4B7D-882A-A3058D6C2A03}" name="Format (ou type)" totalsRowFunction="count" dataDxfId="1353" totalsRowDxfId="838"/>
    <tableColumn id="37" xr3:uid="{2AA44A37-8CC6-4E85-8A56-4E83A0DC41C6}" name="Nomenclature/ énumération" dataDxfId="1352" totalsRowDxfId="837"/>
    <tableColumn id="31" xr3:uid="{12F3C95A-84D6-42FB-9427-1F5E62F86F8D}" name="Détails de format" dataDxfId="1351" totalsRowDxfId="836"/>
    <tableColumn id="36" xr3:uid="{25FD9F03-BC10-43D9-A701-B1405B28C422}" name="15-18" dataDxfId="1350" totalsRowDxfId="835"/>
    <tableColumn id="35" xr3:uid="{7D88053B-91DA-4F38-B800-46D86DC1D55B}" name="15-15" dataDxfId="1349" totalsRowDxfId="834"/>
    <tableColumn id="39" xr3:uid="{49C0B0E8-D019-4F9F-8679-A516601ECB08}" name="CUT" dataDxfId="1348" totalsRowDxfId="833"/>
    <tableColumn id="19" xr3:uid="{305AD572-8CE1-4873-9722-2B04F424ECC1}" name="Commentaire Hub Santé" totalsRowFunction="count" dataDxfId="1347" totalsRowDxfId="832"/>
    <tableColumn id="16" xr3:uid="{C15C834E-4C92-4DA3-BF35-DD00B2D3C746}" name="Commentaire Philippe Dreyfus" totalsRowFunction="count" dataDxfId="1346" totalsRowDxfId="831"/>
    <tableColumn id="33" xr3:uid="{689E1624-487C-43A6-8FBA-77B8DBD0EA2C}" name="Commentaire FBE" dataDxfId="1345" totalsRowDxfId="830"/>
    <tableColumn id="17" xr3:uid="{6D8E97C8-C172-4940-AF4E-62B7A553ED66}" name="Commentaire Yann Penverne" totalsRowFunction="count" dataDxfId="1344" totalsRowDxfId="829"/>
    <tableColumn id="22" xr3:uid="{7B679F6A-AB9D-4002-886D-AA1BF7AA5F9E}" name="Métier" totalsRowFunction="custom" dataDxfId="1343" totalsRowDxfId="828">
      <totalsRowFormula>SUBTOTAL(103,createCase14[Métier])-COUNTIFS(createCase14[Métier],"=X")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5" totalsRowCount="1" headerRowDxfId="1342" dataDxfId="1341" totalsRowDxfId="1340">
  <autoFilter ref="A8:AF74" xr:uid="{63D50B21-49FD-4724-931E-4B74BF8476B1}"/>
  <tableColumns count="32">
    <tableColumn id="26" xr3:uid="{8D5EDC39-215F-4E94-846A-3D4ACA1D2C53}" name="ID" totalsRowFunction="count" dataDxfId="1339" totalsRowDxfId="1338"/>
    <tableColumn id="34" xr3:uid="{207093F4-4D8B-4CEB-9D2D-235D14641525}" name="Donnée (Niveau 1)" dataDxfId="1337" totalsRowDxfId="1336"/>
    <tableColumn id="1" xr3:uid="{9E73ABC5-269F-4BD3-9995-81E72371DAE3}" name="Donnée (Niveau 2)" totalsRowFunction="count" dataDxfId="1335" totalsRowDxfId="1334"/>
    <tableColumn id="2" xr3:uid="{2161A585-4F28-44FE-A023-7DB4D8C14776}" name="Donnée (Niveau 3)" totalsRowFunction="count" dataDxfId="1333" totalsRowDxfId="1332"/>
    <tableColumn id="3" xr3:uid="{B4AC3C84-E90A-41BE-8D7E-B00512446AA0}" name="Donnée (Niveau 4)" totalsRowFunction="count" dataDxfId="1331" totalsRowDxfId="1330"/>
    <tableColumn id="4" xr3:uid="{7625C9EB-D58E-42FE-879B-9F8F2027D9BC}" name="Donnée (Niveau 5)" totalsRowFunction="count" dataDxfId="1329" totalsRowDxfId="1328"/>
    <tableColumn id="5" xr3:uid="{F9A74558-8C8F-45C8-835B-46F0B31B479D}" name="Donnée (Niveau 6)" totalsRowFunction="count" dataDxfId="1327" totalsRowDxfId="1326"/>
    <tableColumn id="6" xr3:uid="{09509801-3591-48A7-8985-CCEA3490DE3C}" name="Description" totalsRowFunction="count" dataDxfId="1325" totalsRowDxfId="1324"/>
    <tableColumn id="14" xr3:uid="{8545E83F-C13A-48FC-82C5-4A224D3A6106}" name="Exemples" totalsRowFunction="count" dataDxfId="1323" totalsRowDxfId="1322"/>
    <tableColumn id="7" xr3:uid="{F7282465-AB67-4D8A-90B4-CAF4CDB5007B}" name="Balise NexSIS" totalsRowFunction="count" dataDxfId="1321" totalsRowDxfId="1320"/>
    <tableColumn id="21" xr3:uid="{44DD35C0-3D58-465E-82FF-70ABB11F29EF}" name="Nouvelle balise" totalsRowFunction="count" dataDxfId="1319" totalsRowDxfId="1318"/>
    <tableColumn id="8" xr3:uid="{8F87BED5-B74C-4B7A-B29D-D91C208A9F73}" name="Nantes - balise" totalsRowFunction="count" dataDxfId="1317" totalsRowDxfId="1316"/>
    <tableColumn id="15" xr3:uid="{718CC66C-29F4-4C63-B0E0-D70789F55F8F}" name="Nantes - description" totalsRowFunction="count" dataDxfId="1315" totalsRowDxfId="1314"/>
    <tableColumn id="18" xr3:uid="{65F92B88-E7A2-45E5-8796-E162FAED8248}" name="GT399" totalsRowFunction="count" dataDxfId="1313" totalsRowDxfId="1312"/>
    <tableColumn id="9" xr3:uid="{A24D6524-4257-4D93-94F9-A3667397DDBA}" name="GT399 description" totalsRowFunction="count" dataDxfId="1311" totalsRowDxfId="1310"/>
    <tableColumn id="10" xr3:uid="{E016D53B-CB5B-4F83-A1DA-7C210BE8E926}" name="Priorisation" totalsRowFunction="count" dataDxfId="1309" totalsRowDxfId="1308"/>
    <tableColumn id="11" xr3:uid="{17AE5B25-E42A-4545-AF36-AE2BF5D231F1}" name="Cardinalité" dataDxfId="1307" totalsRowDxfId="1306"/>
    <tableColumn id="27" xr3:uid="{0646FC2D-E448-497F-9566-96B9E754D7B3}" name="Objet" totalsRowFunction="count" dataDxfId="1305" totalsRowDxfId="1304"/>
    <tableColumn id="12" xr3:uid="{9F463A79-A8A7-456D-BC30-1910D14EEA3A}" name="Format (ou type)" totalsRowFunction="count" dataDxfId="1303" totalsRowDxfId="1302"/>
    <tableColumn id="37" xr3:uid="{B034C9F4-78BE-4F4D-9B79-BA9F5DAB2826}" name="Nomenclature/ énumération" dataDxfId="1301" totalsRowDxfId="1300"/>
    <tableColumn id="31" xr3:uid="{3158C7A2-A99D-4EF2-8BAE-8667747DCF73}" name="Détails de format" dataDxfId="1299" totalsRowDxfId="1298"/>
    <tableColumn id="36" xr3:uid="{89279DA3-D94C-4AAB-B817-DF00FFBA9888}" name="15-RPIS" dataDxfId="1297" totalsRowDxfId="1296"/>
    <tableColumn id="13" xr3:uid="{A70D290D-71CE-4BB5-8E04-3E3B951B7729}" name="15-SMUR" dataDxfId="1295" totalsRowDxfId="1294"/>
    <tableColumn id="23" xr3:uid="{FB137A89-375F-455A-9ADB-F409CB7B19B9}" name="15-18" dataDxfId="1293" totalsRowDxfId="1292"/>
    <tableColumn id="35" xr3:uid="{EE84F553-FEE7-4CD0-89C0-C8DD492F4429}" name="15-TSU" dataDxfId="1291" totalsRowDxfId="1290"/>
    <tableColumn id="39" xr3:uid="{DA320A45-45B6-4963-91DD-917A38D8DF49}" name="CUT" dataDxfId="1289" totalsRowDxfId="1288"/>
    <tableColumn id="19" xr3:uid="{FF109D4E-4787-4AB3-9E15-478656FCDADF}" name="Commentaire Hub Santé" totalsRowFunction="count" dataDxfId="1287" totalsRowDxfId="1286"/>
    <tableColumn id="16" xr3:uid="{642C8AF9-3354-4F6C-A37B-363B64C9780B}" name="Commentaire Philippe Dreyfus" totalsRowFunction="count" dataDxfId="1285" totalsRowDxfId="1284"/>
    <tableColumn id="33" xr3:uid="{44001357-ED08-4953-9C2E-B2302A17E223}" name="Commentaire FBE" dataDxfId="1283" totalsRowDxfId="1282"/>
    <tableColumn id="17" xr3:uid="{D9CE2245-CA19-44A0-94CC-CE702DFB5445}" name="Commentaire Yann Penverne" totalsRowFunction="count" dataDxfId="1281" totalsRowDxfId="1280"/>
    <tableColumn id="20" xr3:uid="{2A0BBAC6-9A77-4C1A-BA6E-777232E44EA6}" name="NexSIS" totalsRowFunction="custom" dataDxfId="1279" totalsRowDxfId="1278">
      <totalsRowFormula>SUBTOTAL(103,createCase2912[NexSIS])-COUNTIFS(createCase2912[NexSIS],"=X")</totalsRowFormula>
    </tableColumn>
    <tableColumn id="22" xr3:uid="{2D3A15A0-662A-48E8-A3A3-1095AE1804CC}" name="Métier" totalsRowFunction="custom" dataDxfId="1277" totalsRowDxfId="1276">
      <totalsRowFormula>SUBTOTAL(103,createCase2912[Métier])-COUNTIFS(createCase2912[Métier],"=X")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275" dataDxfId="1274" totalsRowDxfId="1273">
  <autoFilter ref="A8:AD92" xr:uid="{61BCAC55-9BDD-436A-8C43-43FA10A8A29F}"/>
  <tableColumns count="30">
    <tableColumn id="26" xr3:uid="{588455DD-C3D5-4460-AC26-09BB83302193}" name="ID" totalsRowFunction="count" dataDxfId="1272" totalsRowDxfId="1271"/>
    <tableColumn id="34" xr3:uid="{75617E3F-38B8-498E-B488-E5382B8D8E59}" name="Donnée (Niveau 1)" dataDxfId="1270" totalsRowDxfId="1269"/>
    <tableColumn id="1" xr3:uid="{90A61A2B-B1CF-4E5B-AC63-E218B3506FE1}" name="Donnée (Niveau 2)" totalsRowFunction="count" dataDxfId="1268" totalsRowDxfId="1267"/>
    <tableColumn id="2" xr3:uid="{40B5ED06-C233-4300-B851-9639491A20EA}" name="Donnée (Niveau 3)" totalsRowFunction="count" dataDxfId="1266" totalsRowDxfId="1265"/>
    <tableColumn id="3" xr3:uid="{FE650810-91F2-43FA-A1A9-4ADEDDF019D9}" name="Donnée (Niveau 4)" totalsRowFunction="count" dataDxfId="1264" totalsRowDxfId="1263"/>
    <tableColumn id="4" xr3:uid="{67B0AC35-FCE9-4B98-A5B5-F79242422DED}" name="Donnée (Niveau 5)" totalsRowFunction="count" dataDxfId="1262" totalsRowDxfId="1261"/>
    <tableColumn id="5" xr3:uid="{5584FBA0-8C9A-4B74-996C-489E5B6D8B31}" name="Donnée (Niveau 6)" totalsRowFunction="count" dataDxfId="1260" totalsRowDxfId="1259"/>
    <tableColumn id="6" xr3:uid="{B561E47E-0EF4-4741-9318-11ED52CE2081}" name="Description" totalsRowFunction="count" dataDxfId="1258" totalsRowDxfId="1257"/>
    <tableColumn id="14" xr3:uid="{BCB241CF-864B-404B-9457-5CFCE283A52E}" name="Exemples" totalsRowFunction="count" dataDxfId="1256" totalsRowDxfId="1255"/>
    <tableColumn id="7" xr3:uid="{EAF17525-FE29-430A-A520-5F864853ED00}" name="Balise NexSIS" totalsRowFunction="count" dataDxfId="1254" totalsRowDxfId="1253"/>
    <tableColumn id="21" xr3:uid="{D0BFFE6C-4225-46D0-B895-F3676779BA23}" name="Nouvelle balise" totalsRowFunction="count" dataDxfId="1252" totalsRowDxfId="1251"/>
    <tableColumn id="8" xr3:uid="{3895610D-D4D5-42BF-BCF9-30A1A3C697D5}" name="Nantes - balise" totalsRowFunction="count" dataDxfId="1250" totalsRowDxfId="1249"/>
    <tableColumn id="15" xr3:uid="{A4C3AF04-789D-45AA-AF75-181EE5D3C889}" name="Nantes - description" totalsRowFunction="count" dataDxfId="1248" totalsRowDxfId="1247"/>
    <tableColumn id="18" xr3:uid="{0B319C5E-2B1A-48A1-AB5B-565B289E8E5A}" name="GT399" totalsRowFunction="count" dataDxfId="1246" totalsRowDxfId="1245"/>
    <tableColumn id="9" xr3:uid="{3270362B-AE6D-4A4F-9B53-9B4705420332}" name="GT399 description" totalsRowFunction="count" dataDxfId="1244" totalsRowDxfId="1243"/>
    <tableColumn id="10" xr3:uid="{7DFD36C3-C87A-40C8-A097-E0E6D15F31FF}" name="Priorisation" totalsRowFunction="count" dataDxfId="1242" totalsRowDxfId="1241"/>
    <tableColumn id="11" xr3:uid="{830A5A92-5BDB-4DBC-B7BB-71ACF59E0F86}" name="Cardinalité" dataDxfId="1240" totalsRowDxfId="1239"/>
    <tableColumn id="27" xr3:uid="{84308AE7-7DC0-4DF5-B1F2-D62629FB9721}" name="Objet" totalsRowFunction="count" dataDxfId="1238" totalsRowDxfId="1237"/>
    <tableColumn id="12" xr3:uid="{BC7634C4-D51C-4D1D-A74D-CA61CA757208}" name="Format (ou type)" totalsRowFunction="count" dataDxfId="1236" totalsRowDxfId="1235"/>
    <tableColumn id="37" xr3:uid="{66BD417D-8F82-43EE-8B74-84DF4CC46C92}" name="Nomenclature/ énumération" dataDxfId="1234" totalsRowDxfId="1233"/>
    <tableColumn id="31" xr3:uid="{57E65586-98BD-4335-934F-A093282E1FEE}" name="Détails de format" dataDxfId="1232" totalsRowDxfId="1231"/>
    <tableColumn id="36" xr3:uid="{8151D5CE-9DBC-4230-BFCD-A109E5501497}" name="15-18" dataDxfId="1230" totalsRowDxfId="1229"/>
    <tableColumn id="35" xr3:uid="{B2C9F5A2-91F5-468B-AE17-940BE1DE3870}" name="15-SMUR" dataDxfId="1228" totalsRowDxfId="1227"/>
    <tableColumn id="39" xr3:uid="{81AAA84E-9D2F-4ADE-9D78-C7DB3A5A2ACF}" name="15-ATSU" dataDxfId="1226" totalsRowDxfId="1225"/>
    <tableColumn id="19" xr3:uid="{0F82E793-70E1-4AE5-ACE7-7E8EB5091B93}" name="Commentaire Hub Santé" totalsRowFunction="count" dataDxfId="1224" totalsRowDxfId="1223"/>
    <tableColumn id="16" xr3:uid="{C59347C9-5FCC-40A9-8926-CA2A963211D3}" name="Commentaire Philippe Dreyfus" totalsRowFunction="count" dataDxfId="1222" totalsRowDxfId="1221"/>
    <tableColumn id="33" xr3:uid="{61C64199-FD5A-477C-9F67-38D22581EECF}" name="Commentaire FBE" dataDxfId="1220" totalsRowDxfId="1219"/>
    <tableColumn id="17" xr3:uid="{E78A9C85-C797-4A18-8685-52FDE2B659CA}" name="Commentaire Yann Penverne" totalsRowFunction="count" dataDxfId="1218" totalsRowDxfId="1217"/>
    <tableColumn id="20" xr3:uid="{F9D1F989-7BDE-4BE2-8178-8D906FAA358D}" name="NexSIS" totalsRowFunction="custom" dataDxfId="1216" totalsRowDxfId="1215">
      <totalsRowFormula>SUBTOTAL(103,createCase215[NexSIS])-COUNTIFS(createCase215[NexSIS],"=X")</totalsRowFormula>
    </tableColumn>
    <tableColumn id="22" xr3:uid="{736803F3-8344-4B8F-A1B7-881CC3FA1483}" name="Métier" totalsRowFunction="custom" dataDxfId="1214" totalsRowDxfId="1213">
      <totalsRowFormula>SUBTOTAL(103,createCase215[Métier])-COUNTIFS(createCase215[Métier],"=X")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212" dataDxfId="1211" totalsRowDxfId="1210">
  <autoFilter ref="A8:AF64" xr:uid="{35EA0160-5939-4AFE-BAAE-8243018C4F97}"/>
  <tableColumns count="32">
    <tableColumn id="26" xr3:uid="{12D8CEB3-E681-43DF-BEC0-6C291A8D8329}" name="ID" totalsRowFunction="count" dataDxfId="1209" totalsRowDxfId="1208"/>
    <tableColumn id="34" xr3:uid="{9EE009C3-D24E-469A-A94A-F3A00D5DDB8B}" name="Donnée (Niveau 1)" dataDxfId="1207" totalsRowDxfId="1206"/>
    <tableColumn id="1" xr3:uid="{B7EC5B63-675D-4F31-B76D-3E5B9E37F078}" name="Donnée (Niveau 2)" totalsRowFunction="count" dataDxfId="1205" totalsRowDxfId="1204"/>
    <tableColumn id="2" xr3:uid="{5B57BF21-F87F-460E-ACB7-9BCE55E6C176}" name="Donnée (Niveau 3)" totalsRowFunction="count" dataDxfId="1203" totalsRowDxfId="1202"/>
    <tableColumn id="3" xr3:uid="{8520709C-ABA8-4102-B671-D70267716998}" name="Donnée (Niveau 4)" totalsRowFunction="count" dataDxfId="1201" totalsRowDxfId="1200"/>
    <tableColumn id="4" xr3:uid="{94B80BD7-3514-45E7-8B9D-A5DC5D37E118}" name="Donnée (Niveau 5)" totalsRowFunction="count" dataDxfId="1199" totalsRowDxfId="1198"/>
    <tableColumn id="5" xr3:uid="{F774375F-2786-4A73-8C43-B5EB8D703C0F}" name="Donnée (Niveau 6)" totalsRowFunction="count" dataDxfId="1197" totalsRowDxfId="1196"/>
    <tableColumn id="23" xr3:uid="{338CDAC6-AC89-46E4-AF8E-187CA0315B6E}" name="Colonne2" dataDxfId="1195" totalsRowDxfId="1194"/>
    <tableColumn id="13" xr3:uid="{5043CFEE-E3A2-40E9-89E2-B8C2A1E632D2}" name="Colonne1" dataDxfId="1193" totalsRowDxfId="1192"/>
    <tableColumn id="6" xr3:uid="{C95E5171-3260-402B-86BF-C67DF056D407}" name="Description" totalsRowFunction="count" dataDxfId="1191" totalsRowDxfId="1190"/>
    <tableColumn id="14" xr3:uid="{067837E0-4917-486E-9C27-F725A2C59FCC}" name="Exemples" totalsRowFunction="count" dataDxfId="1189" totalsRowDxfId="1188"/>
    <tableColumn id="7" xr3:uid="{47E5D71A-AC82-4F55-8E27-563593D3B2F2}" name="Balise NexSIS" totalsRowFunction="count" dataDxfId="1187" totalsRowDxfId="1186"/>
    <tableColumn id="21" xr3:uid="{48DFB3FE-D2A7-4950-A487-0263E812B718}" name="Nouvelle balise" totalsRowFunction="count" dataDxfId="1185" totalsRowDxfId="1184"/>
    <tableColumn id="8" xr3:uid="{23093890-1C60-4E05-B2F8-363E069FD671}" name="Nantes - balise" totalsRowFunction="count" dataDxfId="1183" totalsRowDxfId="1182"/>
    <tableColumn id="15" xr3:uid="{8DC442E9-7D57-46C9-A861-01C2491324E2}" name="Nantes - description" totalsRowFunction="count" dataDxfId="1181" totalsRowDxfId="1180"/>
    <tableColumn id="18" xr3:uid="{57F2ED8D-3700-461C-82A4-8C8C841C0155}" name="GT399" totalsRowFunction="count" dataDxfId="1179" totalsRowDxfId="1178"/>
    <tableColumn id="9" xr3:uid="{45CB5E5C-D372-4A26-AF5B-2DA6114D7886}" name="GT399 description" totalsRowFunction="count" dataDxfId="1177" totalsRowDxfId="1176"/>
    <tableColumn id="10" xr3:uid="{00C96956-9EC8-4735-8013-245FC44ED807}" name="Priorisation" totalsRowFunction="count" dataDxfId="1175" totalsRowDxfId="1174"/>
    <tableColumn id="11" xr3:uid="{EF3C732C-A2D6-463A-85FD-D8AA0C9B50F6}" name="Cardinalité" dataDxfId="1173" totalsRowDxfId="1172"/>
    <tableColumn id="27" xr3:uid="{1B7324D2-64BE-4C9B-A6EE-8283085CB7EC}" name="Objet" totalsRowFunction="count" dataDxfId="1171" totalsRowDxfId="1170"/>
    <tableColumn id="12" xr3:uid="{346BC643-C741-4ED3-B94E-9C4FB69ED0A9}" name="Format (ou type)" totalsRowFunction="count" dataDxfId="1169" totalsRowDxfId="1168"/>
    <tableColumn id="37" xr3:uid="{BE51494B-A6D7-451B-9A84-3ECED33214DA}" name="Nomenclature/ énumération" dataDxfId="1167" totalsRowDxfId="1166"/>
    <tableColumn id="31" xr3:uid="{6BD336ED-7D35-4C80-AE8F-19525394188D}" name="Détails de format" dataDxfId="1165" totalsRowDxfId="1164"/>
    <tableColumn id="36" xr3:uid="{E5F8BD0D-97FB-4023-B64F-B4F8A90F6ADA}" name="15-SMUR" dataDxfId="1163" totalsRowDxfId="1162"/>
    <tableColumn id="35" xr3:uid="{45734523-870D-44C5-B243-A03765CD1CDD}" name="15-XX" dataDxfId="1161" totalsRowDxfId="1160"/>
    <tableColumn id="39" xr3:uid="{F8B31559-1068-4F01-BFEB-663EA0804A93}" name="CUT" dataDxfId="1159" totalsRowDxfId="1158"/>
    <tableColumn id="19" xr3:uid="{B4C5005C-0D3A-4440-A4BD-B2D49E8D7DD6}" name="Commentaire Hub Santé" totalsRowFunction="count" dataDxfId="1157" totalsRowDxfId="1156"/>
    <tableColumn id="16" xr3:uid="{8AC22362-8626-468F-AB79-BB4DB6E31CD3}" name="Commentaire Philippe Dreyfus" totalsRowFunction="count" dataDxfId="1155" totalsRowDxfId="1154"/>
    <tableColumn id="33" xr3:uid="{D9D4C6BB-6562-473E-8C63-13A3EDF78820}" name="Commentaire FBE" dataDxfId="1153" totalsRowDxfId="1152"/>
    <tableColumn id="17" xr3:uid="{11394A71-F820-4495-9AD4-2BF85E5B2920}" name="Commentaire Yann Penverne" totalsRowFunction="count" dataDxfId="1151" totalsRowDxfId="1150"/>
    <tableColumn id="20" xr3:uid="{036A98E5-4C02-415A-989D-802A776C391D}" name="NexSIS" totalsRowFunction="custom" dataDxfId="1149" totalsRowDxfId="1148">
      <totalsRowFormula>SUBTOTAL(103,createCase16[NexSIS])-COUNTIFS(createCase16[NexSIS],"=X")</totalsRowFormula>
    </tableColumn>
    <tableColumn id="22" xr3:uid="{307F1363-FE7C-48AC-ADD9-C3A2A561630D}" name="Métier" totalsRowFunction="custom" dataDxfId="1147" totalsRowDxfId="1146">
      <totalsRowFormula>SUBTOTAL(103,createCase16[Métier])-COUNTIFS(createCase16[Métier],"=X")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145" dataDxfId="1144" totalsRowDxfId="1143">
  <autoFilter ref="A8:AD14" xr:uid="{F3595FED-2D23-43E0-82AA-4A679D9E25EC}"/>
  <tableColumns count="30">
    <tableColumn id="26" xr3:uid="{1FA9DD08-C96F-4AE2-8207-3C37C2625ABE}" name="ID" totalsRowFunction="count" dataDxfId="1142" totalsRowDxfId="1141"/>
    <tableColumn id="34" xr3:uid="{795EBD09-E696-417D-A399-6AF56CB38FFE}" name="Donnée (Niveau 1)" dataDxfId="1140" totalsRowDxfId="1139"/>
    <tableColumn id="1" xr3:uid="{5D55C6A7-D3C8-4B4F-962B-D684CC469CD7}" name="Donnée (Niveau 2)" totalsRowFunction="count" dataDxfId="1138" totalsRowDxfId="1137"/>
    <tableColumn id="2" xr3:uid="{6064AA15-6125-4E52-A059-BCD0F891AC4D}" name="Donnée (Niveau 3)" totalsRowFunction="count" dataDxfId="1136" totalsRowDxfId="1135"/>
    <tableColumn id="3" xr3:uid="{C4094AB5-565D-4563-9A98-4BAC24C8C03F}" name="Donnée (Niveau 4)" totalsRowFunction="count" dataDxfId="1134" totalsRowDxfId="1133"/>
    <tableColumn id="4" xr3:uid="{FDFD5534-55B3-462C-A013-1AF4EEFC7A0E}" name="Donnée (Niveau 5)" totalsRowFunction="count" dataDxfId="1132" totalsRowDxfId="1131"/>
    <tableColumn id="5" xr3:uid="{4C7DDDEF-FB5D-40CE-A24D-1069A6180C9C}" name="Donnée (Niveau 6)" totalsRowFunction="count" dataDxfId="1130" totalsRowDxfId="1129"/>
    <tableColumn id="6" xr3:uid="{BDC8426F-031A-4500-84AD-15FC39F3F6CE}" name="Description" totalsRowFunction="count" dataDxfId="1128" totalsRowDxfId="1127"/>
    <tableColumn id="14" xr3:uid="{1BD518AA-08F2-4CB0-853F-ED4258E389B3}" name="Exemples" totalsRowFunction="count" dataDxfId="1126" totalsRowDxfId="1125"/>
    <tableColumn id="7" xr3:uid="{34980826-8C15-43DE-AC2D-D8B45029291F}" name="Balise NexSIS" totalsRowFunction="count" dataDxfId="1124" totalsRowDxfId="1123"/>
    <tableColumn id="21" xr3:uid="{773DD795-C5AD-4B15-84FB-8DE01F1F60C4}" name="Nouvelle balise" totalsRowFunction="count" dataDxfId="1122" totalsRowDxfId="1121"/>
    <tableColumn id="8" xr3:uid="{7EEA980C-947D-475D-9893-55AE50A34AE8}" name="Nantes - balise" totalsRowFunction="count" dataDxfId="1120" totalsRowDxfId="1119"/>
    <tableColumn id="15" xr3:uid="{151091E7-82F7-490D-BF28-3C8435A09341}" name="Nantes - description" totalsRowFunction="count" dataDxfId="1118" totalsRowDxfId="1117"/>
    <tableColumn id="18" xr3:uid="{BDE79025-50B5-46A2-A136-ACCCF4ADD26F}" name="GT399" totalsRowFunction="count" dataDxfId="1116" totalsRowDxfId="1115"/>
    <tableColumn id="9" xr3:uid="{C314D2A3-1B1F-46CA-87E0-4413BDD02CA7}" name="GT399 description" totalsRowFunction="count" dataDxfId="1114" totalsRowDxfId="1113"/>
    <tableColumn id="10" xr3:uid="{0C3B1690-50DF-4DF0-8303-94ED4A082730}" name="Priorisation" totalsRowFunction="count" dataDxfId="1112" totalsRowDxfId="1111"/>
    <tableColumn id="11" xr3:uid="{CF28EC3A-4C91-435F-AC27-1982AA8ADD1D}" name="Cardinalité" dataDxfId="1110" totalsRowDxfId="1109"/>
    <tableColumn id="27" xr3:uid="{A2A017CB-AD8E-44B3-8642-D11115614E70}" name="Objet" totalsRowFunction="count" dataDxfId="1108" totalsRowDxfId="1107"/>
    <tableColumn id="12" xr3:uid="{66EFD264-E68A-4187-98CB-316B01B4417B}" name="Format (ou type)" totalsRowFunction="count" dataDxfId="1106" totalsRowDxfId="1105"/>
    <tableColumn id="37" xr3:uid="{EE16CD08-1554-426C-9970-EB455A6E91CE}" name="Nomenclature/ énumération" dataDxfId="1104" totalsRowDxfId="1103"/>
    <tableColumn id="31" xr3:uid="{2C55E942-315D-4196-88AC-22B3956DA9E4}" name="Détails de format" dataDxfId="1102" totalsRowDxfId="1101"/>
    <tableColumn id="36" xr3:uid="{4457D8CC-EA04-48F7-94E1-5038866A5C40}" name="15-18" dataDxfId="1100" totalsRowDxfId="1099"/>
    <tableColumn id="35" xr3:uid="{DE6F3E1D-4E7D-4614-B0F4-FBCC8B26E17F}" name="15-15" dataDxfId="1098" totalsRowDxfId="1097"/>
    <tableColumn id="39" xr3:uid="{ED0D760B-A01B-4FCE-968A-DF8FB318720F}" name="CUT" dataDxfId="1096" totalsRowDxfId="1095"/>
    <tableColumn id="19" xr3:uid="{13987337-997C-423C-8C6C-CD2A636B3191}" name="Commentaire Hub Santé" totalsRowFunction="count" dataDxfId="1094" totalsRowDxfId="1093"/>
    <tableColumn id="16" xr3:uid="{2E666105-7978-4AB4-BD35-48C364391E38}" name="Commentaire Philippe Dreyfus" totalsRowFunction="count" dataDxfId="1092" totalsRowDxfId="1091"/>
    <tableColumn id="33" xr3:uid="{59ED82FB-9F32-4B0C-92AF-B11030B269C4}" name="Commentaire FBE" dataDxfId="1090" totalsRowDxfId="1089"/>
    <tableColumn id="17" xr3:uid="{FF32A60F-0401-427C-85E9-AF6C668D67E5}" name="Commentaire Yann Penverne" totalsRowFunction="count" dataDxfId="1088" totalsRowDxfId="1087"/>
    <tableColumn id="20" xr3:uid="{4C3C4242-9715-4D3F-8678-E2DF7E298B48}" name="NexSIS" totalsRowFunction="custom" dataDxfId="1086" totalsRowDxfId="1085">
      <totalsRowFormula>SUBTOTAL(103,createCase291217[NexSIS])-COUNTIFS(createCase291217[NexSIS],"=X")</totalsRowFormula>
    </tableColumn>
    <tableColumn id="22" xr3:uid="{89A21B40-369F-479D-8124-13571B8DC460}" name="Métier" totalsRowFunction="custom" dataDxfId="1084" totalsRowDxfId="1083">
      <totalsRowFormula>SUBTOTAL(103,createCase291217[Métier])-COUNTIFS(createCase291217[Métier],"=X")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082" dataDxfId="1081" totalsRowDxfId="1080">
  <autoFilter ref="A8:AD18" xr:uid="{3932ADEA-DC88-4A0F-8DAC-A587FD7E4148}"/>
  <tableColumns count="30">
    <tableColumn id="26" xr3:uid="{3299B1BE-9E8D-4297-8D33-E8B4E6314998}" name="ID" totalsRowFunction="count" dataDxfId="1079" totalsRowDxfId="1078"/>
    <tableColumn id="34" xr3:uid="{943EB1AA-FC87-47D8-9208-417FE7A33ACF}" name="Donnée (Niveau 1)" dataDxfId="1077" totalsRowDxfId="1076"/>
    <tableColumn id="1" xr3:uid="{9AB0B7F6-617C-49F5-8E21-C93976E9DCDA}" name="Donnée (Niveau 2)" totalsRowFunction="count" dataDxfId="1075" totalsRowDxfId="1074"/>
    <tableColumn id="2" xr3:uid="{A48A81EF-3C17-489D-BCD8-5B425E174DCF}" name="Donnée (Niveau 3)" totalsRowFunction="count" dataDxfId="1073" totalsRowDxfId="1072"/>
    <tableColumn id="3" xr3:uid="{AEF972B8-4C2B-48DE-9661-295612B8D9D4}" name="Donnée (Niveau 4)" totalsRowFunction="count" dataDxfId="1071" totalsRowDxfId="1070"/>
    <tableColumn id="4" xr3:uid="{3788DC23-8937-4CF6-BF8E-302839D5FFDD}" name="Donnée (Niveau 5)" totalsRowFunction="count" dataDxfId="1069" totalsRowDxfId="1068"/>
    <tableColumn id="5" xr3:uid="{52D81477-ABE6-4966-B95A-C02F570AE73A}" name="Donnée (Niveau 6)" totalsRowFunction="count" dataDxfId="1067" totalsRowDxfId="1066"/>
    <tableColumn id="6" xr3:uid="{8CBF540E-BEA4-4436-8262-A7C687CE3E2D}" name="Description" totalsRowFunction="count" dataDxfId="1065" totalsRowDxfId="1064"/>
    <tableColumn id="14" xr3:uid="{64D795F4-1995-494F-810E-260DF2C5085A}" name="Exemples" totalsRowFunction="count" dataDxfId="1063" totalsRowDxfId="1062"/>
    <tableColumn id="7" xr3:uid="{D6B3F761-7C6E-417A-9BDD-696632C9F5FF}" name="Balise NexSIS" totalsRowFunction="count" dataDxfId="1061" totalsRowDxfId="1060"/>
    <tableColumn id="21" xr3:uid="{9DFC9AE6-5781-4CF5-9259-45DCFD672294}" name="Nouvelle balise" totalsRowFunction="count" dataDxfId="1059" totalsRowDxfId="1058"/>
    <tableColumn id="8" xr3:uid="{01EECBEF-753B-4F59-99A4-4790E47E73EE}" name="Nantes - balise" totalsRowFunction="count" dataDxfId="1057" totalsRowDxfId="1056"/>
    <tableColumn id="15" xr3:uid="{0A856445-1DFB-47A0-8F98-1BB704EBE9BB}" name="Nantes - description" totalsRowFunction="count" dataDxfId="1055" totalsRowDxfId="1054"/>
    <tableColumn id="18" xr3:uid="{C7281F1D-46DF-4F03-B261-CAA071B10445}" name="GT399" totalsRowFunction="count" dataDxfId="1053" totalsRowDxfId="1052"/>
    <tableColumn id="9" xr3:uid="{8F75A270-1699-45B9-AEE8-46DC9C103E9A}" name="GT399 description" totalsRowFunction="count" dataDxfId="1051" totalsRowDxfId="1050"/>
    <tableColumn id="10" xr3:uid="{C4EF9828-8BEA-45BA-9358-37C041F8BE93}" name="Priorisation" totalsRowFunction="count" dataDxfId="1049" totalsRowDxfId="1048"/>
    <tableColumn id="11" xr3:uid="{C8A1EB70-9D5E-41CB-888E-94DB682F73EE}" name="Cardinalité" dataDxfId="1047" totalsRowDxfId="1046"/>
    <tableColumn id="27" xr3:uid="{CA1C1D4B-6AA0-4DEB-8946-D2D88578F7E3}" name="Objet" totalsRowFunction="count" dataDxfId="1045" totalsRowDxfId="1044"/>
    <tableColumn id="12" xr3:uid="{DE654E76-8FBA-4354-9CF8-6E6A462E6409}" name="Format (ou type)" totalsRowFunction="count" dataDxfId="1043" totalsRowDxfId="1042"/>
    <tableColumn id="37" xr3:uid="{C96CA3D7-42EC-4F04-A68A-7444B82822C8}" name="Nomenclature/ énumération" dataDxfId="1041" totalsRowDxfId="1040"/>
    <tableColumn id="31" xr3:uid="{D0A863DE-C408-4007-8ED1-035E6F8C1949}" name="Détails de format" dataDxfId="1039" totalsRowDxfId="1038"/>
    <tableColumn id="36" xr3:uid="{4FBDDCB5-6890-404E-AF57-163DA21D490D}" name="15-18" dataDxfId="1037" totalsRowDxfId="1036"/>
    <tableColumn id="35" xr3:uid="{31AA9CC8-C176-428C-BF54-6A11D6D81BB2}" name="15-15" dataDxfId="1035" totalsRowDxfId="1034"/>
    <tableColumn id="39" xr3:uid="{8866D17E-800C-4E85-BE99-1E028619BE67}" name="CUT" dataDxfId="1033" totalsRowDxfId="1032"/>
    <tableColumn id="19" xr3:uid="{89AE86E7-D981-4E55-B036-1545CE5A0149}" name="Commentaire Hub Santé" totalsRowFunction="count" dataDxfId="1031" totalsRowDxfId="1030"/>
    <tableColumn id="16" xr3:uid="{ACDAA173-B451-4B80-A3E5-E5A1D928393F}" name="Commentaire Philippe Dreyfus" totalsRowFunction="count" dataDxfId="1029" totalsRowDxfId="1028"/>
    <tableColumn id="33" xr3:uid="{9B4758BD-1388-4079-8A50-1F8C39538EDF}" name="Commentaire FBE" dataDxfId="1027" totalsRowDxfId="1026"/>
    <tableColumn id="17" xr3:uid="{BF13D23C-C019-4EEE-96CD-540F8E568157}" name="Commentaire Yann Penverne" totalsRowFunction="count" dataDxfId="1025" totalsRowDxfId="1024"/>
    <tableColumn id="20" xr3:uid="{CA95465C-6ED7-43BD-96F7-66CA68FFA6DF}" name="NexSIS" totalsRowFunction="custom" dataDxfId="1023" totalsRowDxfId="1022">
      <totalsRowFormula>SUBTOTAL(103,createCase29[NexSIS])-COUNTIFS(createCase29[NexSIS],"=X")</totalsRowFormula>
    </tableColumn>
    <tableColumn id="22" xr3:uid="{A91321AB-D5A1-492C-80AF-94204824579D}" name="Métier" totalsRowFunction="custom" dataDxfId="1021" totalsRowDxfId="1020">
      <totalsRowFormula>SUBTOTAL(103,createCase29[Métier])-COUNTIFS(createCase29[Métier],"=X")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019">
  <autoFilter ref="A8:W23" xr:uid="{EEF68223-2157-47F6-9133-264D671F0942}"/>
  <tableColumns count="23">
    <tableColumn id="1" xr3:uid="{0308532B-296F-49D7-B76E-23948A2F1FAE}" name="ID" totalsRowFunction="count" dataDxfId="1018" totalsRowDxfId="1017"/>
    <tableColumn id="2" xr3:uid="{4E5CA3CD-74C0-41D7-A064-93B29A44F6EA}" name="Donnée (Niveau 1)" totalsRowFunction="custom" dataDxfId="1016" totalsRowDxfId="1015">
      <totalsRowFormula>SUBTOTAL(103,Tableau3[Donnée (Niveau 1)])</totalsRowFormula>
    </tableColumn>
    <tableColumn id="3" xr3:uid="{099F4D11-28E8-482A-B443-FA0B35F69A5A}" name="Donnée (Niveau 2)" totalsRowFunction="custom" dataDxfId="1014" totalsRowDxfId="1013">
      <totalsRowFormula>SUBTOTAL(103,Tableau3[Donnée (Niveau 2)])</totalsRowFormula>
    </tableColumn>
    <tableColumn id="4" xr3:uid="{894FFF8F-C344-436B-8995-6D977D9EE845}" name="Donnée (Niveau 3)" totalsRowFunction="custom" dataDxfId="1012" totalsRowDxfId="1011">
      <totalsRowFormula>SUBTOTAL(103,Tableau3[Donnée (Niveau 3)])</totalsRowFormula>
    </tableColumn>
    <tableColumn id="5" xr3:uid="{AB815DDF-5ECF-4083-A621-45835C8FE42C}" name="Donnée (Niveau 4)" totalsRowFunction="custom" dataDxfId="1010" totalsRowDxfId="1009">
      <totalsRowFormula>SUBTOTAL(103,Tableau3[Donnée (Niveau 4)])</totalsRowFormula>
    </tableColumn>
    <tableColumn id="6" xr3:uid="{20F05C10-E73C-4ECE-95CB-368439F635A4}" name="Donnée (Niveau 5)" totalsRowFunction="custom" dataDxfId="1008" totalsRowDxfId="1007">
      <totalsRowFormula>SUBTOTAL(103,Tableau3[Donnée (Niveau 5)])</totalsRowFormula>
    </tableColumn>
    <tableColumn id="7" xr3:uid="{CD2D80B3-AFB4-4A43-A25F-9936020F0A33}" name="Donnée (Niveau 6)" totalsRowFunction="custom" dataDxfId="1006" totalsRowDxfId="1005">
      <totalsRowFormula>SUBTOTAL(103,Tableau3[Donnée (Niveau 6)])</totalsRowFormula>
    </tableColumn>
    <tableColumn id="8" xr3:uid="{6D534A97-72D3-4D26-ACDA-1E36EFF5A5D1}" name="Description" totalsRowFunction="custom" totalsRowDxfId="1004">
      <totalsRowFormula>SUBTOTAL(103,Tableau3[Description])</totalsRowFormula>
    </tableColumn>
    <tableColumn id="9" xr3:uid="{1C7F0F41-E26E-4A31-99F7-36DA6F587FD4}" name="Exemples" totalsRowFunction="custom" totalsRowDxfId="1003">
      <totalsRowFormula>SUBTOTAL(103,Tableau3[Exemples])</totalsRowFormula>
    </tableColumn>
    <tableColumn id="10" xr3:uid="{16E03419-7018-452F-85C4-FD235A5FD831}" name="Balise NexSIS" totalsRowFunction="custom" totalsRowDxfId="1002">
      <totalsRowFormula>SUBTOTAL(103,Tableau3[Balise NexSIS])</totalsRowFormula>
    </tableColumn>
    <tableColumn id="11" xr3:uid="{B07E8B63-480E-4E4D-B3C9-5480DBD4EBFD}" name="Nouvelle balise" totalsRowFunction="custom" totalsRowDxfId="1001">
      <totalsRowFormula>SUBTOTAL(103,Tableau3[Nouvelle balise])</totalsRowFormula>
    </tableColumn>
    <tableColumn id="12" xr3:uid="{580E514F-043D-4789-9329-386B22D4622D}" name="Nantes - balise" totalsRowFunction="custom" totalsRowDxfId="1000">
      <totalsRowFormula>SUBTOTAL(103,Tableau3[Nantes - balise])</totalsRowFormula>
    </tableColumn>
    <tableColumn id="13" xr3:uid="{0C60FD75-9B70-4899-B643-430300539392}" name="Nantes - description" totalsRowFunction="custom" totalsRowDxfId="999">
      <totalsRowFormula>SUBTOTAL(103,Tableau3[Nantes - description])</totalsRowFormula>
    </tableColumn>
    <tableColumn id="14" xr3:uid="{A80B0132-E4A5-41BF-9151-A57B2C45E16D}" name="GT399" totalsRowFunction="custom" totalsRowDxfId="998">
      <totalsRowFormula>SUBTOTAL(103,Tableau3[GT399])</totalsRowFormula>
    </tableColumn>
    <tableColumn id="15" xr3:uid="{8E187925-974B-4A24-81D7-AB82144912F1}" name="GT399 description" totalsRowFunction="custom" totalsRowDxfId="997">
      <totalsRowFormula>SUBTOTAL(103,Tableau3[GT399 description])</totalsRowFormula>
    </tableColumn>
    <tableColumn id="16" xr3:uid="{42F38D08-76CB-4B3A-A731-4207FB6FBE23}" name="Priorisation" totalsRowFunction="custom" totalsRowDxfId="996">
      <totalsRowFormula>SUBTOTAL(103,Tableau3[Priorisation])</totalsRowFormula>
    </tableColumn>
    <tableColumn id="17" xr3:uid="{9F68F1ED-1480-436C-8BC5-AA551A9025A4}" name="Cardinalité" totalsRowFunction="custom" dataDxfId="995" totalsRowDxfId="994">
      <totalsRowFormula>SUBTOTAL(103,Tableau3[Cardinalité])</totalsRowFormula>
    </tableColumn>
    <tableColumn id="18" xr3:uid="{8D71687D-B67F-4FBE-A91C-E3D7AF1CF7CE}" name="Objet" totalsRowFunction="custom" dataDxfId="993" totalsRowDxfId="992">
      <totalsRowFormula>SUBTOTAL(103,Tableau3[Objet])</totalsRowFormula>
    </tableColumn>
    <tableColumn id="19" xr3:uid="{3997D7F5-733D-4A1D-97E2-3BDAED2B9FE3}" name="Format (ou type)" totalsRowFunction="custom" dataDxfId="991" totalsRowDxfId="990">
      <totalsRowFormula>SUBTOTAL(103,Tableau3[Format (ou type)])</totalsRowFormula>
    </tableColumn>
    <tableColumn id="20" xr3:uid="{33562809-70DE-436A-940D-49F45D5F14A8}" name="Nomenclature/ énumération" totalsRowFunction="custom" totalsRowDxfId="989">
      <totalsRowFormula>SUBTOTAL(103,Tableau3[Nomenclature/ énumération])</totalsRowFormula>
    </tableColumn>
    <tableColumn id="21" xr3:uid="{0FBF9953-AE08-41BF-9CDE-EA27950F10D4}" name="Détails de format" totalsRowFunction="custom" totalsRowDxfId="988">
      <totalsRowFormula>SUBTOTAL(103,Tableau3[Détails de format])</totalsRowFormula>
    </tableColumn>
    <tableColumn id="22" xr3:uid="{9F868D8D-588A-4128-8291-ABF86AE38F9A}" name="15-18" totalsRowFunction="custom" dataDxfId="987" totalsRowDxfId="986">
      <totalsRowFormula>SUBTOTAL(103,Tableau3[15-18])</totalsRowFormula>
    </tableColumn>
    <tableColumn id="23" xr3:uid="{87B18F95-525A-4A9B-860F-C7A99278233D}" name="15-15" totalsRowFunction="custom" dataDxfId="985" totalsRowDxfId="984">
      <totalsRowFormula>SUBTOTAL(103,Tableau3[15-15])</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983">
  <autoFilter ref="A8:W9" xr:uid="{75253F3A-254C-4618-A5FE-BEE9E9C3C612}"/>
  <tableColumns count="23">
    <tableColumn id="1" xr3:uid="{B9312955-B2A3-439B-98E2-35497FC3B9CD}" name="ID" totalsRowFunction="count" dataDxfId="982" totalsRowDxfId="981"/>
    <tableColumn id="2" xr3:uid="{A41A30AA-1973-446D-97F1-BB8048C22A4F}" name="Donnée (Niveau 1)" totalsRowFunction="custom" dataDxfId="980" totalsRowDxfId="979">
      <totalsRowFormula>SUBTOTAL(103,Tableau35[Donnée (Niveau 1)])</totalsRowFormula>
    </tableColumn>
    <tableColumn id="3" xr3:uid="{DFE7CE8D-9D20-4AEF-A0BD-66C619A3B39A}" name="Donnée (Niveau 2)" totalsRowFunction="custom" dataDxfId="978" totalsRowDxfId="977">
      <totalsRowFormula>SUBTOTAL(103,Tableau35[Donnée (Niveau 2)])</totalsRowFormula>
    </tableColumn>
    <tableColumn id="4" xr3:uid="{D4BCA6FB-BEEB-4675-B373-97CA3247D3B3}" name="Donnée (Niveau 3)" totalsRowFunction="custom" dataDxfId="976" totalsRowDxfId="975">
      <totalsRowFormula>SUBTOTAL(103,Tableau35[Donnée (Niveau 3)])</totalsRowFormula>
    </tableColumn>
    <tableColumn id="5" xr3:uid="{98330C77-3D56-4BE0-94A2-82DDC5827C96}" name="Donnée (Niveau 4)" totalsRowFunction="custom" dataDxfId="974" totalsRowDxfId="973">
      <totalsRowFormula>SUBTOTAL(103,Tableau35[Donnée (Niveau 4)])</totalsRowFormula>
    </tableColumn>
    <tableColumn id="6" xr3:uid="{3D011196-6587-48FF-87E2-AE1D56773EE7}" name="Donnée (Niveau 5)" totalsRowFunction="custom" dataDxfId="972" totalsRowDxfId="971">
      <totalsRowFormula>SUBTOTAL(103,Tableau35[Donnée (Niveau 5)])</totalsRowFormula>
    </tableColumn>
    <tableColumn id="7" xr3:uid="{9EBCC79E-BB78-43E2-8390-99AED4817490}" name="Donnée (Niveau 6)" totalsRowFunction="custom" dataDxfId="970" totalsRowDxfId="969">
      <totalsRowFormula>SUBTOTAL(103,Tableau35[Donnée (Niveau 6)])</totalsRowFormula>
    </tableColumn>
    <tableColumn id="8" xr3:uid="{E26B9737-D2F7-4253-9691-0FAB27540899}" name="Description" totalsRowFunction="custom" totalsRowDxfId="968">
      <totalsRowFormula>SUBTOTAL(103,Tableau35[Description])</totalsRowFormula>
    </tableColumn>
    <tableColumn id="9" xr3:uid="{CD269DAD-CD7B-426A-8623-52708A75A9F3}" name="Exemples" totalsRowFunction="custom" totalsRowDxfId="967">
      <totalsRowFormula>SUBTOTAL(103,Tableau35[Exemples])</totalsRowFormula>
    </tableColumn>
    <tableColumn id="10" xr3:uid="{20924355-7D5C-49E1-BBA9-453A972E5FD5}" name="Balise NexSIS" totalsRowFunction="custom" totalsRowDxfId="966">
      <totalsRowFormula>SUBTOTAL(103,Tableau35[Balise NexSIS])</totalsRowFormula>
    </tableColumn>
    <tableColumn id="11" xr3:uid="{E6886C03-3B0D-46D0-99EE-5173E67D42D5}" name="Nouvelle balise" totalsRowFunction="custom" totalsRowDxfId="965">
      <totalsRowFormula>SUBTOTAL(103,Tableau35[Nouvelle balise])</totalsRowFormula>
    </tableColumn>
    <tableColumn id="12" xr3:uid="{FC0A1304-6D18-4479-8A8D-40E1640CC417}" name="Nantes - balise" totalsRowFunction="custom" totalsRowDxfId="964">
      <totalsRowFormula>SUBTOTAL(103,Tableau35[Nantes - balise])</totalsRowFormula>
    </tableColumn>
    <tableColumn id="13" xr3:uid="{F13FED84-5993-4B0F-9596-BB54F03D8CD2}" name="Nantes - description" totalsRowFunction="custom" totalsRowDxfId="963">
      <totalsRowFormula>SUBTOTAL(103,Tableau35[Nantes - description])</totalsRowFormula>
    </tableColumn>
    <tableColumn id="14" xr3:uid="{D10C28EC-5A2B-4C5A-9DF5-FA610DC16AB7}" name="GT399" totalsRowFunction="custom" totalsRowDxfId="962">
      <totalsRowFormula>SUBTOTAL(103,Tableau35[GT399])</totalsRowFormula>
    </tableColumn>
    <tableColumn id="15" xr3:uid="{BEB12139-7DD8-42F5-B1E1-2ECBC4C5542E}" name="GT399 description" totalsRowFunction="custom" totalsRowDxfId="961">
      <totalsRowFormula>SUBTOTAL(103,Tableau35[GT399 description])</totalsRowFormula>
    </tableColumn>
    <tableColumn id="16" xr3:uid="{188B779B-92B8-4FEF-8EED-51C2A38708D0}" name="Priorisation" totalsRowFunction="custom" totalsRowDxfId="960">
      <totalsRowFormula>SUBTOTAL(103,Tableau35[Priorisation])</totalsRowFormula>
    </tableColumn>
    <tableColumn id="17" xr3:uid="{F4CC96EB-6D1D-4960-BCD8-CD461F381ED8}" name="Cardinalité" totalsRowFunction="custom" dataDxfId="959" totalsRowDxfId="958">
      <totalsRowFormula>SUBTOTAL(103,Tableau35[Cardinalité])</totalsRowFormula>
    </tableColumn>
    <tableColumn id="18" xr3:uid="{B0090839-6783-4E0E-8106-4E6A56CCAFD2}" name="Objet" totalsRowFunction="custom" dataDxfId="957" totalsRowDxfId="956">
      <totalsRowFormula>SUBTOTAL(103,Tableau35[Objet])</totalsRowFormula>
    </tableColumn>
    <tableColumn id="19" xr3:uid="{A81D9ACE-1BA2-42E2-A7BF-AD6A21D051B7}" name="Format (ou type)" totalsRowFunction="custom" dataDxfId="955" totalsRowDxfId="954">
      <totalsRowFormula>SUBTOTAL(103,Tableau35[Format (ou type)])</totalsRowFormula>
    </tableColumn>
    <tableColumn id="20" xr3:uid="{395551A0-AF3E-4BCA-A2D1-B5B3AFE7BB0F}" name="Nomenclature/ énumération" totalsRowFunction="custom" totalsRowDxfId="953">
      <totalsRowFormula>SUBTOTAL(103,Tableau35[Nomenclature/ énumération])</totalsRowFormula>
    </tableColumn>
    <tableColumn id="21" xr3:uid="{CA6C9852-2D54-43AF-A983-D0F4CF56B2B4}" name="Détails de format" totalsRowFunction="custom" totalsRowDxfId="952">
      <totalsRowFormula>SUBTOTAL(103,Tableau35[Détails de format])</totalsRowFormula>
    </tableColumn>
    <tableColumn id="22" xr3:uid="{15560D52-4B8E-408C-878A-EEE9AFD8D183}" name="15-18" totalsRowFunction="custom" totalsRowDxfId="951">
      <totalsRowFormula>SUBTOTAL(103,Tableau35[15-18])</totalsRowFormula>
    </tableColumn>
    <tableColumn id="23" xr3:uid="{F8085B3C-2A10-48F6-B2F1-428BF4D2A4F6}" name="15-15" totalsRowFunction="custom" totalsRowDxfId="950">
      <totalsRowFormula>SUBTOTAL(103,Tableau35[15-15])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49">
  <autoFilter ref="A8:W19" xr:uid="{1FE8A3AF-4E94-4B60-8D0F-BDD2D3ECE80A}"/>
  <tableColumns count="23">
    <tableColumn id="1" xr3:uid="{2194A6A9-978B-49BF-92EC-24BA1F982865}" name="ID" totalsRowFunction="count" dataDxfId="948" totalsRowDxfId="947"/>
    <tableColumn id="2" xr3:uid="{7639722A-2F33-4FF5-974B-AF23A0A6AFB1}" name="Donnée (Niveau 1)" totalsRowFunction="custom" dataDxfId="946" totalsRowDxfId="945">
      <totalsRowFormula>SUBTOTAL(103,Tableau357[Donnée (Niveau 1)])</totalsRowFormula>
    </tableColumn>
    <tableColumn id="3" xr3:uid="{9BD64E43-D2AF-489F-A571-5D02F069CB5A}" name="Donnée (Niveau 2)" totalsRowFunction="custom" dataDxfId="944" totalsRowDxfId="943">
      <totalsRowFormula>SUBTOTAL(103,Tableau357[Donnée (Niveau 2)])</totalsRowFormula>
    </tableColumn>
    <tableColumn id="4" xr3:uid="{3A15C35A-E24A-431E-9B0F-5AA03F1DEC65}" name="Donnée (Niveau 3)" totalsRowFunction="custom" dataDxfId="942" totalsRowDxfId="941">
      <totalsRowFormula>SUBTOTAL(103,Tableau357[Donnée (Niveau 3)])</totalsRowFormula>
    </tableColumn>
    <tableColumn id="5" xr3:uid="{30450838-7269-4B21-AED9-DE744E6D7BE7}" name="Donnée (Niveau 4)" totalsRowFunction="custom" dataDxfId="940" totalsRowDxfId="939">
      <totalsRowFormula>SUBTOTAL(103,Tableau357[Donnée (Niveau 4)])</totalsRowFormula>
    </tableColumn>
    <tableColumn id="6" xr3:uid="{3660E566-E514-413D-B57E-5899D7E2C97A}" name="Donnée (Niveau 5)" totalsRowFunction="custom" dataDxfId="938" totalsRowDxfId="937">
      <totalsRowFormula>SUBTOTAL(103,Tableau357[Donnée (Niveau 5)])</totalsRowFormula>
    </tableColumn>
    <tableColumn id="7" xr3:uid="{9C7BB915-267A-4C5A-AA02-029048F4DC4E}" name="Donnée (Niveau 6)" totalsRowFunction="custom" dataDxfId="936" totalsRowDxfId="935">
      <totalsRowFormula>SUBTOTAL(103,Tableau357[Donnée (Niveau 6)])</totalsRowFormula>
    </tableColumn>
    <tableColumn id="8" xr3:uid="{E5B15786-B76A-4BEA-9067-9613FD29334F}" name="Description" totalsRowFunction="custom" totalsRowDxfId="934">
      <totalsRowFormula>SUBTOTAL(103,Tableau357[Description])</totalsRowFormula>
    </tableColumn>
    <tableColumn id="9" xr3:uid="{8DB05C06-6CE9-4263-BA6F-48CE0AE9983C}" name="Exemples" totalsRowFunction="custom" totalsRowDxfId="933">
      <totalsRowFormula>SUBTOTAL(103,Tableau357[Exemples])</totalsRowFormula>
    </tableColumn>
    <tableColumn id="10" xr3:uid="{1837705E-85D2-43D6-9CDA-E6F77570DBBD}" name="Balise NexSIS" totalsRowFunction="custom" totalsRowDxfId="932">
      <totalsRowFormula>SUBTOTAL(103,Tableau357[Balise NexSIS])</totalsRowFormula>
    </tableColumn>
    <tableColumn id="11" xr3:uid="{957F756D-730B-4641-8748-30510E6525C0}" name="Nouvelle balise" totalsRowFunction="custom" dataDxfId="931" totalsRowDxfId="930">
      <totalsRowFormula>SUBTOTAL(103,Tableau357[Nouvelle balise])</totalsRowFormula>
    </tableColumn>
    <tableColumn id="12" xr3:uid="{3169EF9C-BB85-4FFA-B5E7-A3B8B73FC3A2}" name="Nantes - balise" totalsRowFunction="custom" totalsRowDxfId="929">
      <totalsRowFormula>SUBTOTAL(103,Tableau357[Nantes - balise])</totalsRowFormula>
    </tableColumn>
    <tableColumn id="13" xr3:uid="{E548F095-B313-42ED-B82E-D4F99D2C0A04}" name="Nantes - description" totalsRowFunction="custom" totalsRowDxfId="928">
      <totalsRowFormula>SUBTOTAL(103,Tableau357[Nantes - description])</totalsRowFormula>
    </tableColumn>
    <tableColumn id="14" xr3:uid="{CC704391-8DDA-45F3-B8AB-AE5DEBD43C11}" name="GT399" totalsRowFunction="custom" totalsRowDxfId="927">
      <totalsRowFormula>SUBTOTAL(103,Tableau357[GT399])</totalsRowFormula>
    </tableColumn>
    <tableColumn id="15" xr3:uid="{A5BB6FA3-0492-4977-AD3E-CEAAE8366B7A}" name="GT399 description" totalsRowFunction="custom" totalsRowDxfId="926">
      <totalsRowFormula>SUBTOTAL(103,Tableau357[GT399 description])</totalsRowFormula>
    </tableColumn>
    <tableColumn id="16" xr3:uid="{6BC9EA61-5862-4D25-B98C-EA9E88DF081C}" name="Priorisation" totalsRowFunction="custom" totalsRowDxfId="925">
      <totalsRowFormula>SUBTOTAL(103,Tableau357[Priorisation])</totalsRowFormula>
    </tableColumn>
    <tableColumn id="17" xr3:uid="{F8CC7813-2529-4AB6-8673-B22D55F47970}" name="Cardinalité" totalsRowFunction="custom" dataDxfId="924" totalsRowDxfId="923">
      <totalsRowFormula>SUBTOTAL(103,Tableau357[Cardinalité])</totalsRowFormula>
    </tableColumn>
    <tableColumn id="18" xr3:uid="{F8AA89E9-3720-467E-92C2-F847AE5D62EB}" name="Objet" totalsRowFunction="custom" dataDxfId="922" totalsRowDxfId="921">
      <totalsRowFormula>SUBTOTAL(103,Tableau357[Objet])</totalsRowFormula>
    </tableColumn>
    <tableColumn id="19" xr3:uid="{044C8000-1042-455B-8904-0733131290E6}" name="Format (ou type)" totalsRowFunction="custom" dataDxfId="920" totalsRowDxfId="919">
      <totalsRowFormula>SUBTOTAL(103,Tableau357[Format (ou type)])</totalsRowFormula>
    </tableColumn>
    <tableColumn id="20" xr3:uid="{4C43F220-1FFF-4D6A-B274-6AC8F1923DC0}" name="Nomenclature/ énumération" totalsRowFunction="custom" dataDxfId="918" totalsRowDxfId="917">
      <totalsRowFormula>SUBTOTAL(103,Tableau357[Nomenclature/ énumération])</totalsRowFormula>
    </tableColumn>
    <tableColumn id="21" xr3:uid="{F3647E69-0E89-450A-AF38-B5627E006D73}" name="Détails de format" totalsRowFunction="custom" dataDxfId="916" totalsRowDxfId="915">
      <totalsRowFormula>SUBTOTAL(103,Tableau357[Détails de format])</totalsRowFormula>
    </tableColumn>
    <tableColumn id="22" xr3:uid="{BDA6CEC4-51B8-4CFB-B6B6-B7AF21F84DE9}" name="15-18" totalsRowFunction="custom" totalsRowDxfId="914">
      <totalsRowFormula>SUBTOTAL(103,Tableau357[15-18])</totalsRowFormula>
    </tableColumn>
    <tableColumn id="23" xr3:uid="{A7D9FC89-3D3C-442A-BF60-2B5E8CAB8757}" name="15-15" totalsRowFunction="custom" totalsRowDxfId="913">
      <totalsRowFormula>SUBTOTAL(103,Tableau357[15-15])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912" totalsRowDxfId="909" headerRowBorderDxfId="911" tableBorderDxfId="910" totalsRowBorderDxfId="908">
  <autoFilter ref="A8:W14" xr:uid="{E931F4C5-87AC-4B70-ADC3-93962301DA67}"/>
  <tableColumns count="23">
    <tableColumn id="1" xr3:uid="{1E224984-052D-4A13-B622-AE0F71DD159A}" name="ID" totalsRowFunction="count" dataDxfId="907" totalsRowDxfId="906"/>
    <tableColumn id="2" xr3:uid="{C0689F99-92F2-497E-8FC9-D5C9893BC7E9}" name="Donnée (Niveau 1)" totalsRowFunction="custom" dataDxfId="905" totalsRowDxfId="904">
      <totalsRowFormula>SUBTOTAL(103,Tableau9[Donnée (Niveau 1)])</totalsRowFormula>
    </tableColumn>
    <tableColumn id="3" xr3:uid="{415D4766-C4FA-4EA5-814E-1F0F00B07B37}" name="Donnée (Niveau 2)" totalsRowFunction="custom" dataDxfId="903" totalsRowDxfId="902">
      <totalsRowFormula>SUBTOTAL(103,Tableau9[Donnée (Niveau 2)])</totalsRowFormula>
    </tableColumn>
    <tableColumn id="4" xr3:uid="{3376F3F3-12CC-4AD9-9955-3EC68C5C3DD9}" name="Donnée (Niveau 3)" totalsRowFunction="custom" dataDxfId="901" totalsRowDxfId="900">
      <totalsRowFormula>SUBTOTAL(103,Tableau9[Donnée (Niveau 3)])</totalsRowFormula>
    </tableColumn>
    <tableColumn id="5" xr3:uid="{541A98F6-3A3C-473C-86A3-80321C6E2798}" name="Donnée (Niveau 4)" totalsRowFunction="custom" dataDxfId="899" totalsRowDxfId="898">
      <totalsRowFormula>SUBTOTAL(103,Tableau9[Donnée (Niveau 4)])</totalsRowFormula>
    </tableColumn>
    <tableColumn id="6" xr3:uid="{9860160A-69B0-43CC-ACC3-513CC21BBCC9}" name="Donnée (Niveau 5)" totalsRowFunction="custom" dataDxfId="897" totalsRowDxfId="896">
      <totalsRowFormula>SUBTOTAL(103,Tableau9[Donnée (Niveau 5)])</totalsRowFormula>
    </tableColumn>
    <tableColumn id="7" xr3:uid="{A283BE6B-5F72-4E28-A1D0-C3CEFC3A3203}" name="Donnée (Niveau 6)" totalsRowFunction="custom" dataDxfId="895" totalsRowDxfId="894">
      <totalsRowFormula>SUBTOTAL(103,Tableau9[Donnée (Niveau 6)])</totalsRowFormula>
    </tableColumn>
    <tableColumn id="8" xr3:uid="{19DF1CAC-A34E-4D6F-9152-7E372105A411}" name="Description" totalsRowFunction="custom" totalsRowDxfId="893">
      <totalsRowFormula>SUBTOTAL(103,Tableau9[Description])</totalsRowFormula>
    </tableColumn>
    <tableColumn id="9" xr3:uid="{19C7F4C5-FBF2-4DDF-8C18-64844C80A068}" name="Exemples" totalsRowFunction="custom" totalsRowDxfId="892">
      <totalsRowFormula>SUBTOTAL(103,Tableau9[Exemples])</totalsRowFormula>
    </tableColumn>
    <tableColumn id="10" xr3:uid="{25BE0A12-B3F7-4026-80D6-5AED0D62F912}" name="Balise NexSIS" totalsRowFunction="custom" totalsRowDxfId="891">
      <totalsRowFormula>SUBTOTAL(103,Tableau9[Balise NexSIS])</totalsRowFormula>
    </tableColumn>
    <tableColumn id="11" xr3:uid="{7578B8D2-C435-4424-9B0B-FE7DB8E3AC98}" name="Nouvelle balise" totalsRowFunction="custom" totalsRowDxfId="890">
      <totalsRowFormula>SUBTOTAL(103,Tableau9[Nouvelle balise])</totalsRowFormula>
    </tableColumn>
    <tableColumn id="12" xr3:uid="{BED9B1DE-1D7A-44E1-B55A-77D8F2867832}" name="Nantes - balise" totalsRowFunction="custom" totalsRowDxfId="889">
      <totalsRowFormula>SUBTOTAL(103,Tableau9[Nantes - balise])</totalsRowFormula>
    </tableColumn>
    <tableColumn id="13" xr3:uid="{0A269333-965B-47E6-A39A-3828EC8525D7}" name="Nantes - description" totalsRowFunction="custom" totalsRowDxfId="888">
      <totalsRowFormula>SUBTOTAL(103,Tableau9[Nantes - description])</totalsRowFormula>
    </tableColumn>
    <tableColumn id="14" xr3:uid="{9551F7F9-F22B-4AE0-8C95-D6D0EABBF631}" name="GT399" totalsRowFunction="custom" totalsRowDxfId="887">
      <totalsRowFormula>SUBTOTAL(103,Tableau9[GT399])</totalsRowFormula>
    </tableColumn>
    <tableColumn id="15" xr3:uid="{B250F388-C8B6-4941-A85E-C23834348517}" name="GT399 description" totalsRowFunction="custom" totalsRowDxfId="886">
      <totalsRowFormula>SUBTOTAL(103,Tableau9[GT399 description])</totalsRowFormula>
    </tableColumn>
    <tableColumn id="16" xr3:uid="{A477B070-59A8-4A28-9E4D-9B4503B0FCDC}" name="Priorisation" totalsRowFunction="custom" totalsRowDxfId="885">
      <totalsRowFormula>SUBTOTAL(103,Tableau9[Priorisation])</totalsRowFormula>
    </tableColumn>
    <tableColumn id="17" xr3:uid="{8D44E1CE-FB68-4E9B-AE44-0ADF0DFE048B}" name="Cardinalité" totalsRowFunction="custom" dataDxfId="884" totalsRowDxfId="883">
      <totalsRowFormula>SUBTOTAL(103,Tableau9[Cardinalité])</totalsRowFormula>
    </tableColumn>
    <tableColumn id="18" xr3:uid="{F5551B1C-1DCC-4580-B858-E095724B74EC}" name="Objet" totalsRowFunction="custom" totalsRowDxfId="882">
      <totalsRowFormula>SUBTOTAL(103,Tableau9[Objet])</totalsRowFormula>
    </tableColumn>
    <tableColumn id="19" xr3:uid="{836B344A-EF05-48E1-9A56-678F7B1B5ECF}" name="Format (ou type)" totalsRowFunction="custom" totalsRowDxfId="881">
      <totalsRowFormula>SUBTOTAL(103,Tableau9[Format (ou type)])</totalsRowFormula>
    </tableColumn>
    <tableColumn id="20" xr3:uid="{622F58D5-8FA2-4261-957A-F5060FF0501F}" name="Nomenclature/ énumération" totalsRowFunction="custom" totalsRowDxfId="880">
      <totalsRowFormula>SUBTOTAL(103,Tableau9[Nomenclature/ énumération])</totalsRowFormula>
    </tableColumn>
    <tableColumn id="21" xr3:uid="{EE4A67A2-A8BB-40C5-B66B-2C677A555E0D}" name="Détails de format" totalsRowFunction="custom" totalsRowDxfId="879">
      <totalsRowFormula>SUBTOTAL(103,Tableau9[Détails de format])</totalsRowFormula>
    </tableColumn>
    <tableColumn id="22" xr3:uid="{74252E4D-4A09-4C3D-A70C-71232233BE99}" name="15-18" totalsRowFunction="custom" totalsRowDxfId="878">
      <totalsRowFormula>SUBTOTAL(103,Tableau9[15-18])</totalsRowFormula>
    </tableColumn>
    <tableColumn id="23" xr3:uid="{9A825B74-72E7-4083-95A6-ADAB0B83FA51}" name="15-15" totalsRowFunction="custom" totalsRowDxfId="877">
      <totalsRowFormula>SUBTOTAL(103,Tableau9[15-15])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876" headerRowBorderDxfId="875" tableBorderDxfId="87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873">
      <totalsRowFormula>SUBTOTAL(103,Tableau911[Nantes - balise])</totalsRowFormula>
    </tableColumn>
    <tableColumn id="24" xr3:uid="{B812F9CB-695C-4233-9210-247EE7E30D5C}" name="Nantes - description" totalsRowFunction="custom" dataDxfId="872">
      <totalsRowFormula>SUBTOTAL(103,Tableau911[Nantes - description])</totalsRowFormula>
    </tableColumn>
    <tableColumn id="23" xr3:uid="{369A7FC9-8210-45F8-B7CE-7CA66D94704C}" name="GT399" totalsRowFunction="custom" dataDxfId="871">
      <totalsRowFormula>SUBTOTAL(103,Tableau911[GT399])</totalsRowFormula>
    </tableColumn>
    <tableColumn id="22" xr3:uid="{CC0C4430-85CE-4749-B0EF-01F38758D213}" name="GT399 description" totalsRowFunction="custom" dataDxfId="870">
      <totalsRowFormula>SUBTOTAL(103,Tableau911[GT399 description])</totalsRowFormula>
    </tableColumn>
    <tableColumn id="21" xr3:uid="{C8812723-9205-4252-A00F-7EA4ABD87E9F}" name="Priorisation" totalsRowFunction="custom" dataDxfId="869">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868" headerRowBorderDxfId="867" tableBorderDxfId="866">
  <autoFilter ref="A8:W11" xr:uid="{4F62EADF-21E3-48F1-8B6F-5A3984C01C34}"/>
  <tableColumns count="23">
    <tableColumn id="1" xr3:uid="{B6643D7A-4C2D-4D5B-82CD-9FB6A5509A72}" name="ID" totalsRowFunction="count"/>
    <tableColumn id="2" xr3:uid="{D8AD65B6-1FCA-4B50-9A1E-843B91A13A63}" name="Donnée (Niveau 1)" totalsRowFunction="custom" dataDxfId="865">
      <totalsRowFormula>SUBTOTAL(103,Tableau12[Donnée (Niveau 1)])</totalsRowFormula>
    </tableColumn>
    <tableColumn id="3" xr3:uid="{C51845AD-B914-429D-B634-E93F9EB2C6E2}" name="Donnée (Niveau 2)" totalsRowFunction="custom" dataDxfId="864">
      <totalsRowFormula>SUBTOTAL(103,Tableau12[Donnée (Niveau 2)])</totalsRowFormula>
    </tableColumn>
    <tableColumn id="4" xr3:uid="{708D3FF7-D497-49D4-A121-91CEB536EDC0}" name="Donnée (Niveau 3)" totalsRowFunction="custom" dataDxfId="863">
      <totalsRowFormula>SUBTOTAL(103,Tableau12[Donnée (Niveau 3)])</totalsRowFormula>
    </tableColumn>
    <tableColumn id="5" xr3:uid="{36BBF4F3-B871-4924-B1DF-09F52BEC9A84}" name="Donnée (Niveau 4)" totalsRowFunction="custom" dataDxfId="862">
      <totalsRowFormula>SUBTOTAL(103,Tableau12[Donnée (Niveau 4)])</totalsRowFormula>
    </tableColumn>
    <tableColumn id="6" xr3:uid="{912708D6-C037-4264-88D3-7DEB49F9D269}" name="Donnée (Niveau 5)" totalsRowFunction="custom" dataDxfId="861">
      <totalsRowFormula>SUBTOTAL(103,Tableau12[Donnée (Niveau 5)])</totalsRowFormula>
    </tableColumn>
    <tableColumn id="7" xr3:uid="{AEB42A44-4C97-42F7-968F-F3445075B977}" name="Donnée (Niveau 6)" totalsRowFunction="custom" dataDxfId="860">
      <totalsRowFormula>SUBTOTAL(103,Tableau12[Donnée (Niveau 6)])</totalsRowFormula>
    </tableColumn>
    <tableColumn id="8" xr3:uid="{05104B7E-48BC-48C5-B4C9-B0719BA33344}" name="Description" totalsRowFunction="custom" dataDxfId="859">
      <totalsRowFormula>SUBTOTAL(103,Tableau12[Description])</totalsRowFormula>
    </tableColumn>
    <tableColumn id="9" xr3:uid="{614AAED4-0FFF-4312-9849-5269BBACA5F4}" name="Exemples" totalsRowFunction="custom" dataDxfId="858">
      <totalsRowFormula>SUBTOTAL(103,Tableau12[Exemples])</totalsRowFormula>
    </tableColumn>
    <tableColumn id="24" xr3:uid="{E4AE869A-0CB6-491F-A644-3F5631849EE2}" name="Balise NexSIS" totalsRowFunction="custom" dataDxfId="857">
      <totalsRowFormula>SUBTOTAL(103,Tableau12[Balise NexSIS])</totalsRowFormula>
    </tableColumn>
    <tableColumn id="10" xr3:uid="{591036EA-D7D7-4CDB-9E72-F34570B08579}" name="Nouvelle balise" totalsRowFunction="custom" dataDxfId="856">
      <totalsRowFormula>SUBTOTAL(103,Tableau12[Nouvelle balise])</totalsRowFormula>
    </tableColumn>
    <tableColumn id="23" xr3:uid="{17E8B19F-5463-4A93-9375-F25F24920A06}" name="Nantes - balise" totalsRowFunction="custom" dataDxfId="855">
      <totalsRowFormula>SUBTOTAL(103,Tableau12[Nantes - balise])</totalsRowFormula>
    </tableColumn>
    <tableColumn id="22" xr3:uid="{752C5DB9-CA47-4947-BC51-EA0AB6CAF178}" name="Nantes - description" totalsRowFunction="custom" dataDxfId="854">
      <totalsRowFormula>SUBTOTAL(103,Tableau12[Nantes - description])</totalsRowFormula>
    </tableColumn>
    <tableColumn id="21" xr3:uid="{3086C8B1-9331-471D-85E4-DFE9ECD0778B}" name="GT399" totalsRowFunction="custom" dataDxfId="853">
      <totalsRowFormula>SUBTOTAL(103,Tableau12[GT399])</totalsRowFormula>
    </tableColumn>
    <tableColumn id="20" xr3:uid="{7161B64A-7444-47C0-A0EB-FBE31CB32883}" name="GT399 description" totalsRowFunction="custom" dataDxfId="852">
      <totalsRowFormula>SUBTOTAL(103,Tableau12[GT399 description])</totalsRowFormula>
    </tableColumn>
    <tableColumn id="19" xr3:uid="{7B7F428D-98DE-48C1-B4C7-1B8FEF343340}" name="Priorisation" totalsRowFunction="custom" dataDxfId="851">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1" dT="2023-11-14T15:29:39.07" personId="{E9A6DF60-F9B3-4BD0-BB8A-DE1D37E26830}" id="{A01A1601-D876-42A1-B7E1-CAFC7CAE43BD}">
    <text>Objet Agent qui existe dans la qualification de l'affaire : à réutiliser ici ? Doit on ajouter nom prénom à l'objet ?</text>
  </threadedComment>
  <threadedComment ref="B167" dT="2024-02-13T09:57:22.61" personId="{D6952652-30E5-479A-9FFE-AD0BC8CBB562}" id="{6542F462-2A54-48A5-9A62-7E7CFBDF2B9A}">
    <text>A envoyer au SGV (qui fait le lien vers la tablette du SIS)</text>
  </threadedComment>
  <threadedComment ref="B167"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7" dT="2024-04-02T12:06:44.16" personId="{D6952652-30E5-479A-9FFE-AD0BC8CBB562}" id="{649483CA-BA3D-46C0-A6F1-F3ED50DEAA09}" parentId="{6542F462-2A54-48A5-9A62-7E7CFBDF2B9A}">
    <text>Faut-il un ID technique par décision prise?</text>
  </threadedComment>
  <threadedComment ref="U170" dT="2024-01-24T10:43:18.99" personId="{E9A6DF60-F9B3-4BD0-BB8A-DE1D37E26830}" id="{4DB9FC1B-FE92-4AA7-B2F3-BFF17D976413}">
    <text>Implémenter nomenclature SI-SAMU : type_dec</text>
  </threadedComment>
  <threadedComment ref="D172" dT="2023-09-20T15:45:30.85" personId="{ABFB0C52-AC18-4406-B6D7-B9BCF5A2A0D7}" id="{35BA8B78-AE32-4EC9-9879-40019918450A}" done="1">
    <text>Y'a-t-il une nomenclature derrière ? Sinon mettre plutôt du freetext</text>
  </threadedComment>
  <threadedComment ref="U172" dT="2024-01-24T10:43:34.09" personId="{E9A6DF60-F9B3-4BD0-BB8A-DE1D37E26830}" id="{04411F78-544D-4A29-9486-C852BE16B4A1}">
    <text>A revoir</text>
  </threadedComment>
  <threadedComment ref="D173" dT="2023-09-21T08:24:16.97" personId="{ABFB0C52-AC18-4406-B6D7-B9BCF5A2A0D7}" id="{FFBC2E89-EFC7-4B06-954F-EC7173DFBFEE}">
    <text>Mettre plutôt un type ressource cf. EMSI</text>
  </threadedComment>
  <threadedComment ref="D173" dT="2024-02-13T10:01:45.69" personId="{D6952652-30E5-479A-9FFE-AD0BC8CBB562}" id="{EB945AF3-8DE8-42F7-8AE6-7B59FDF6F28A}" parentId="{FFBC2E89-EFC7-4B06-954F-EC7173DFBFEE}">
    <text>Pour le SIS : le médecin ne décide pas du vecteur qui s'occupe du transport - on peut bien indiquer les conditions de transport (secouriste, médicale, etc.)</text>
  </threadedComment>
  <threadedComment ref="D173" dT="2024-02-14T15:17:13.96" personId="{E9A6DF60-F9B3-4BD0-BB8A-DE1D37E26830}" id="{DB7A6576-C70D-4725-A984-8E686EC28017}" parentId="{FFBC2E89-EFC7-4B06-954F-EC7173DFBFEE}">
    <text>Ici il s'agit plutôt soit de pouvoir mettre un lien vers l'ID du vecteur engagé si c'est une ressource interne soit d'indiquer un type de vecteur (ex: SMUR).</text>
  </threadedComment>
  <threadedComment ref="D173" dT="2024-02-14T15:17:27.42" personId="{E9A6DF60-F9B3-4BD0-BB8A-DE1D37E26830}" id="{AAB3AE1F-E4EF-4E8A-9180-4D52787D9135}" parentId="{FFBC2E89-EFC7-4B06-954F-EC7173DFBFEE}">
    <text>A revoir avec Philippe, ce n'est pas arrêté.</text>
  </threadedComment>
  <threadedComment ref="D173" dT="2024-02-14T15:18:02.76" personId="{E9A6DF60-F9B3-4BD0-BB8A-DE1D37E26830}" id="{A8FB1683-FE13-4FD4-BF73-A612DA30D4AF}" parentId="{FFBC2E89-EFC7-4B06-954F-EC7173DFBFEE}">
    <text>Sachant que c'est le médecin qui décide quel type de vecteur envoyer dans sa décision.</text>
  </threadedComment>
  <threadedComment ref="K173" dT="2023-11-24T17:15:01.30" personId="{E9A6DF60-F9B3-4BD0-BB8A-DE1D37E26830}" id="{67DC72F8-6B7D-47A0-BEBA-53124836E50B}">
    <text>Il faut que ce soit idem EMSI ?</text>
  </threadedComment>
  <threadedComment ref="U173" dT="2024-01-24T10:43:34.09" personId="{E9A6DF60-F9B3-4BD0-BB8A-DE1D37E26830}" id="{F5B47079-EDF2-4F5B-8F3A-6F444147F2DD}">
    <text>A revoir</text>
  </threadedComment>
  <threadedComment ref="K175" dT="2023-11-24T17:15:01.30" personId="{E9A6DF60-F9B3-4BD0-BB8A-DE1D37E26830}" id="{6729E6ED-B0CD-41F4-BDE9-63A71C3B0080}">
    <text>Il faut que ce soit idem EMSI ?</text>
  </threadedComment>
  <threadedComment ref="D176" dT="2023-09-21T08:23:36.30" personId="{ABFB0C52-AC18-4406-B6D7-B9BCF5A2A0D7}" id="{D0DA69C0-CE9E-4870-BE12-1DC6165B5C02}" done="1">
    <text>Définir la nomenclature</text>
  </threadedComment>
  <threadedComment ref="D176" dT="2023-11-27T12:34:46.55" personId="{E9A6DF60-F9B3-4BD0-BB8A-DE1D37E26830}" id="{89CA25E8-3394-4662-8D61-19395B72A46C}" parentId="{D0DA69C0-CE9E-4870-BE12-1DC6165B5C02}">
    <text xml:space="preserve">Pas la même signification, que le "niveau de soins" d'engagement du vecteur. </text>
  </threadedComment>
  <threadedComment ref="D176" dT="2023-11-27T12:36:58.47" personId="{E9A6DF60-F9B3-4BD0-BB8A-DE1D37E26830}" id="{1FC397B0-8EA1-45C9-8769-5023FD45C80B}" parentId="{D0DA69C0-CE9E-4870-BE12-1DC6165B5C02}">
    <text>Dans le vecteur de transport : niveau de médicalisation du transport</text>
  </threadedComment>
  <threadedComment ref="D176" dT="2023-11-27T12:38:39.20" personId="{E9A6DF60-F9B3-4BD0-BB8A-DE1D37E26830}" id="{7EE0A798-A6E7-45B3-87B0-D6E37C4FF429}" parentId="{D0DA69C0-CE9E-4870-BE12-1DC6165B5C02}">
    <text>Pas de nomenclature</text>
  </threadedComment>
  <threadedComment ref="D176"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76"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76"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D177" dT="2023-09-21T08:23:20.98" personId="{ABFB0C52-AC18-4406-B6D7-B9BCF5A2A0D7}" id="{56A2AD22-1E72-4495-AF2F-6EFF0E07EC59}">
    <text>Reprendre un objet position du modèle adresse EMSI ?</text>
  </threadedComment>
  <threadedComment ref="D177" dT="2024-02-13T10:05:46.40" personId="{D6952652-30E5-479A-9FFE-AD0BC8CBB562}" id="{FDF9D6E3-C330-4AB0-B88E-AFEBCFEC5D85}" parentId="{56A2AD22-1E72-4495-AF2F-6EFF0E07EC59}">
    <text>Typer la destination : domicile, hôpital, établissement X, etc.</text>
  </threadedComment>
  <threadedComment ref="D177" dT="2024-02-14T15:12:00.47" personId="{E9A6DF60-F9B3-4BD0-BB8A-DE1D37E26830}" id="{3AA43BD2-BE25-4382-A84A-269F7DE0C0F6}" parentId="{56A2AD22-1E72-4495-AF2F-6EFF0E07EC59}">
    <text>Idem, en cours avec Philippe</text>
  </threadedComment>
  <threadedComment ref="D177"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78" dT="2024-03-11T08:28:41.81" personId="{D6952652-30E5-479A-9FFE-AD0BC8CBB562}" id="{C8748D8D-BB3A-4C14-BADE-D16F62306724}">
    <text>Ajouté suite au retour de Philippe</text>
  </threadedComment>
  <threadedComment ref="C180" dT="2023-07-04T13:01:55.92" personId="{C9A89B3A-A5FD-6849-8E65-1CD4E6C7CFF2}" id="{3E4494E4-4D0B-482E-8C44-6CA902FCAA01}" done="1">
    <text>Vont vraiment être différentes de la localisation de l’affaire ?</text>
  </threadedComment>
  <threadedComment ref="Q180" dT="2023-06-15T08:43:45.62" personId="{C9A89B3A-A5FD-6849-8E65-1CD4E6C7CFF2}" id="{12397E16-0DD2-4B81-8BEC-31510D881B5D}" done="1">
    <text>Vraiment 0..n ??? Plutôt 0..1 !</text>
  </threadedComment>
  <threadedComment ref="Q180" dT="2023-06-15T08:44:13.57" personId="{C9A89B3A-A5FD-6849-8E65-1CD4E6C7CFF2}" id="{874C3690-704A-4135-9A27-9126AC7954EF}" parentId="{12397E16-0DD2-4B81-8BEC-31510D881B5D}">
    <text>Quid des autres alertes ultérieures ? -&gt; pas ici ! Pas 0..n</text>
  </threadedComment>
  <threadedComment ref="Q180" dT="2023-06-15T08:47:32.60" personId="{C9A89B3A-A5FD-6849-8E65-1CD4E6C7CFF2}" id="{C595C92E-EE11-44EA-80CE-6225C1299968}" parentId="{12397E16-0DD2-4B81-8BEC-31510D881B5D}">
    <text>Pourquoi faire initiale et nouvelle alerte ??? Juste partager une liste de n alertes non ?</text>
  </threadedComment>
  <threadedComment ref="Q180"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2" dT="2024-03-26T09:12:42.22" personId="{C9A89B3A-A5FD-6849-8E65-1CD4E6C7CFF2}" id="{56075946-9C3F-8345-89AE-75C567E0E491}">
    <text>Bien 0..3</text>
  </threadedComment>
  <threadedComment ref="A187" dT="2023-11-10T16:14:36.81" personId="{74379435-529A-4754-96FF-EF4318F87F1A}" id="{D6BBFD18-B7C3-44E9-AAAF-C0520A0384D3}">
    <text>doublon avec l'ID 5. Pourquoi ne pas avoir une donnée (niveau 2) "Informations supplémentaires" en freetext ?</text>
  </threadedComment>
  <threadedComment ref="B187"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C15" dT="2024-04-22T12:20:53.01" personId="{15E60E5B-8F12-4B01-8E2A-D3C877CDBAC1}" id="{F0072760-3BFD-6642-A96B-2556366AA86D}">
    <text>+ Cadre conventionnel aussi pour 15-15 ou ça s’appliquait pas trop c’est ça ?</text>
  </threadedComment>
  <threadedComment ref="C15" dT="2024-04-22T12:31:52.49" personId="{E9A6DF60-F9B3-4BD0-BB8A-DE1D37E26830}" id="{E4B336A1-4BA5-4922-AD24-FA17197DB922}" parentId="{F0072760-3BFD-6642-A96B-2556366AA86D}">
    <text>Ça s'applique pas, ils voient même pas ce que c'est mais c'est facile à ajouter.</text>
  </threadedComment>
  <threadedComment ref="C19" dT="2024-04-22T12:21:21.53" personId="{15E60E5B-8F12-4B01-8E2A-D3C877CDBAC1}" id="{ED19369E-78B7-5046-98F8-17221DB2CB44}">
    <text>Il devrait aussi être dans la demande non ?</text>
  </threadedComment>
  <threadedComment ref="C19" dT="2024-04-22T12:32:21.50" personId="{E9A6DF60-F9B3-4BD0-BB8A-DE1D37E26830}" id="{F31F0057-124A-42D2-95F6-61E82B00E724}" parentId="{ED19369E-78B7-5046-98F8-17221DB2CB44}">
    <text xml:space="preserve">En 15-18 oui, en 15-15 bof, mais on peut le mettre pour le TIH. </text>
  </threadedComment>
  <threadedComment ref="B20"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2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M22" dT="2024-02-13T08:52:55.35" personId="{15E60E5B-8F12-4B01-8E2A-D3C877CDBAC1}" id="{648A59F2-4D60-44C4-B32E-6C6265940206}">
    <text>Format : codeLabelComment
Détails : référence vers la nomenclature
Type Java : name</text>
  </threadedComment>
  <threadedComment ref="C28" dT="2024-04-22T12:22:41.12" personId="{15E60E5B-8F12-4B01-8E2A-D3C877CDBAC1}" id="{E249DE5E-15F4-4C43-8792-C5ABA7DFF2BC}">
    <text>Ca veut dire que tu renvoies tout l’objet à chaque changement de statut ? Ou que ces 4 champs là ?</text>
  </threadedComment>
  <threadedComment ref="C28" dT="2024-04-22T12:33:53.49" personId="{E9A6DF60-F9B3-4BD0-BB8A-DE1D37E26830}" id="{79DCC741-FD27-491D-980F-8E2656127003}" parentId="{E249DE5E-15F4-4C43-8792-C5ABA7DFF2BC}">
    <text>Tu fais un message de "partage", et tu renvoie que l'objet Ressource qui change</text>
  </threadedComment>
  <threadedComment ref="O48" dT="2023-12-20T16:35:01.71" personId="{9D129102-2382-4ACD-99FE-0A45F267AA1A}" id="{7BB24679-B47C-4E5A-96FD-1CF879AF14E2}">
    <text>NOMENCLATURE: CISU-Code_Nature_de_fait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38E9D846-5B47-4640-9FD3-C57FC8458906}" done="1">
    <text>Valider avec NexSIS les noms des balises racines !! (message, createCase, emsi)</text>
  </threadedComment>
  <threadedComment ref="B8" dT="2023-10-17T14:10:14.10" personId="{C9A89B3A-A5FD-6849-8E65-1CD4E6C7CFF2}" id="{1BA4D267-E548-461E-8111-AA1FC4691161}">
    <text xml:space="preserve">Le champs de ‘signalement’ a été supprimé finalement ? </text>
  </threadedComment>
  <threadedComment ref="B8" dT="2023-10-23T11:26:27.60" personId="{C9A89B3A-A5FD-6849-8E65-1CD4E6C7CFF2}" id="{DF92D8E2-CF5A-4B56-94A8-A95A2EE4B493}" parentId="{1BA4D267-E548-461E-8111-AA1FC4691161}">
    <text>Ajouter un champs de statut local global du dossier ? Ou message de clôture ? Ou règle "après 24h clôt" ?</text>
  </threadedComment>
  <threadedComment ref="B8" dT="2023-11-08T13:34:34.60" personId="{ABFB0C52-AC18-4406-B6D7-B9BCF5A2A0D7}" id="{2272E953-C0BF-4FFB-BD44-05CD71FF10DB}" parentId="{1BA4D267-E548-461E-8111-AA1FC4691161}">
    <text>A traiter avec NexSIS. Pour l'instant obligé de passer par un RC-EDA pour la gestion du statut</text>
  </threadedComment>
  <threadedComment ref="B9" dT="2023-09-25T11:44:28.72" personId="{C9A89B3A-A5FD-6849-8E65-1CD4E6C7CFF2}" id="{0B3555A8-41C8-49F2-B330-89093299003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34AA7B40-E8EC-49F6-8D32-4ED670734FFE}" parentId="{0B3555A8-41C8-49F2-B330-89093299003A}">
    <text>=&gt; A traiter ultérieurement avec le sujet de rapprochement de dossier/affaire</text>
  </threadedComment>
  <threadedComment ref="H9" dT="2023-09-07T08:01:23.57" personId="{C9A89B3A-A5FD-6849-8E65-1CD4E6C7CFF2}" id="{7162E1D2-7FA8-45E0-9218-B19A7249DE92}" done="1">
    <text>Bien clarifier comment on identifie le SAMU émetteur (SAMU76A ou SAMU761)</text>
  </threadedComment>
  <threadedComment ref="H9" dT="2023-09-07T09:36:20.81" personId="{ABFB0C52-AC18-4406-B6D7-B9BCF5A2A0D7}" id="{BF4A2E89-AA8A-49A7-9679-4AA34C8FCDE5}" parentId="{7162E1D2-7FA8-45E0-9218-B19A7249DE92}">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6AEA618-B12D-440E-A0F6-1A7831AA6640}" parentId="{7162E1D2-7FA8-45E0-9218-B19A7249DE92}">
    <text>2 remarques : quand est-ce qu'on utilise AL ou AF ?
Id sur 4 digits, a priori ok vu le volume mais pas mega large =&gt; cout de passer à 6 digits par exemple ?</text>
  </threadedComment>
  <threadedComment ref="H9" dT="2023-09-18T13:00:04.67" personId="{C9A89B3A-A5FD-6849-8E65-1CD4E6C7CFF2}" id="{3AF77D67-75FD-4CF5-97E8-2277DAF48F02}" parentId="{7162E1D2-7FA8-45E0-9218-B19A7249DE92}">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5AF19319-6A19-4CF0-AAF5-0B21D8D14ECD}" parentId="{7162E1D2-7FA8-45E0-9218-B19A7249DE92}">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D2BA619-2DDB-4C86-9109-372DD54E1CFB}" parentId="{7162E1D2-7FA8-45E0-9218-B19A7249DE92}">
    <text>Voir avec NexSIS si c’est vraiment nécessaire où si on peut juste faire idStructure_idLocale ?</text>
  </threadedComment>
  <threadedComment ref="H9" dT="2023-09-21T14:49:44.43" personId="{ABFB0C52-AC18-4406-B6D7-B9BCF5A2A0D7}" id="{12A40A8A-8ADC-427D-B548-7D48FBB5EFEF}" parentId="{7162E1D2-7FA8-45E0-9218-B19A7249DE92}">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D1791859-103B-47ED-9074-9CC689124F8D}" parentId="{7162E1D2-7FA8-45E0-9218-B19A7249DE92}">
    <text>Remarque Olivier : contrainte sur le français</text>
  </threadedComment>
  <threadedComment ref="H9" dT="2023-09-22T08:30:01.21" personId="{ABFB0C52-AC18-4406-B6D7-B9BCF5A2A0D7}" id="{C6AF1601-8D16-4915-9597-878B24B91401}" parentId="{7162E1D2-7FA8-45E0-9218-B19A7249DE92}">
    <text>Ajouter une explication sur l'utilité de la clé unique et pourquoi elle doit être intelligible</text>
  </threadedComment>
  <threadedComment ref="H9" dT="2023-09-22T08:31:56.77" personId="{ABFB0C52-AC18-4406-B6D7-B9BCF5A2A0D7}" id="{63AD35D0-C5B3-45D5-A6D3-002FD6EA2A9C}" parentId="{7162E1D2-7FA8-45E0-9218-B19A7249DE92}">
    <text>Définir le concept de clé conventionnelle</text>
  </threadedComment>
  <threadedComment ref="M15" dT="2024-02-13T08:52:55.35" personId="{15E60E5B-8F12-4B01-8E2A-D3C877CDBAC1}" id="{24CB2986-EAF4-4BA9-AA1F-2C749495AAC0}">
    <text>Format : codeLabelComment
Détails : référence vers la nomenclature
Type Java : name</text>
  </threadedComment>
  <threadedComment ref="E35" dT="2023-11-27T15:13:48.97" personId="{C9A89B3A-A5FD-6849-8E65-1CD4E6C7CFF2}" id="{612CF7FB-D573-4FA5-BA2E-CD200C21982F}">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E35" dT="2023-11-27T15:15:48.41" personId="{C9A89B3A-A5FD-6849-8E65-1CD4E6C7CFF2}" id="{80CEAFF2-C190-47A6-9548-31FE7104EE4F}" parentId="{612CF7FB-D573-4FA5-BA2E-CD200C21982F}">
    <text>L'objet position est partagé entre RGEO, EGEO et MISSION et il faudrait  ne définir ses champs enfants qu'une seule fois (sous la ligne la plus haute)</text>
  </threadedComment>
  <threadedComment ref="E35" dT="2023-11-27T15:16:18.32" personId="{C9A89B3A-A5FD-6849-8E65-1CD4E6C7CFF2}" id="{8EF4F3A9-4022-4E60-875B-AA0011A0B219}" parentId="{612CF7FB-D573-4FA5-BA2E-CD200C21982F}">
    <text>Comme pour l'objet qualification dans le RC-EDA</text>
  </threadedComment>
  <threadedComment ref="O38" dT="2023-12-20T16:35:01.71" personId="{9D129102-2382-4ACD-99FE-0A45F267AA1A}" id="{E61FE933-2BB5-4B52-9C65-BA0D5F4B02D9}">
    <text>NOMENCLATURE: CISU-Code_Nature_de_fait</text>
  </threadedComment>
</ThreadedComments>
</file>

<file path=xl/threadedComments/threadedComment9.xml><?xml version="1.0" encoding="utf-8"?>
<ThreadedComments xmlns="http://schemas.microsoft.com/office/spreadsheetml/2018/threadedcomments" xmlns:x="http://schemas.openxmlformats.org/spreadsheetml/2006/main">
  <threadedComment ref="C18"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5" dT="2024-03-26T14:48:00.56" personId="{D6952652-30E5-479A-9FFE-AD0BC8CBB562}" id="{AFBC43DC-22DD-45A7-94DB-0652D4386677}">
    <text xml:space="preserve">Quel libellé/code prendre ? </text>
  </threadedComment>
  <threadedComment ref="D25"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5" dT="2024-03-26T14:50:53.56" personId="{D6952652-30E5-479A-9FFE-AD0BC8CBB562}" id="{7123B02D-79C1-4AE4-A452-1757A424ABF5}" parentId="{AFBC43DC-22DD-45A7-94DB-0652D4386677}">
    <text>Ou est-ce à préciser dans le commentaire ?</text>
  </threadedComment>
  <threadedComment ref="C34" dT="2024-03-27T13:59:13.40" personId="{D6952652-30E5-479A-9FFE-AD0BC8CBB562}" id="{E217C0E1-E310-4516-9319-75E49215DCA3}">
    <text xml:space="preserve">Comment gérer le fait que la date de naissance n'est pas toujours connu, et que seul un âge est saisi ? </text>
  </threadedComment>
  <threadedComment ref="C63" dT="2024-03-25T16:05:53.08" personId="{D6952652-30E5-479A-9FFE-AD0BC8CBB562}" id="{CA9F7116-A69A-49A4-A9FD-112B11A9100E}">
    <text>Correspond également au motif de sans transport (soins sur place, refus de soins, refus de transport, décédé)</text>
  </threadedComment>
  <threadedComment ref="H66" dT="2024-03-27T14:38:41.61" personId="{D6952652-30E5-479A-9FFE-AD0BC8CBB562}" id="{91C7B266-0E0A-4462-A600-2FC08026D2AA}">
    <text>Pas de nomenclature dispo dans l'Excel partagé</text>
  </threadedComment>
  <threadedComment ref="D72" dT="2024-03-26T17:03:39.38" personId="{D6952652-30E5-479A-9FFE-AD0BC8CBB562}" id="{B49C2831-535E-4572-A161-4566AA17433A}">
    <text>Obligatoire si transport du patient vers une destination, facultatif si aucun transport</text>
  </threadedComment>
</ThreadedComments>
</file>

<file path=xl/threadedComments/threadedComment10.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1.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9.vml"/><Relationship Id="rId1" Type="http://schemas.openxmlformats.org/officeDocument/2006/relationships/printerSettings" Target="../printerSettings/printerSettings5.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2.vml"/><Relationship Id="rId1" Type="http://schemas.openxmlformats.org/officeDocument/2006/relationships/printerSettings" Target="../printerSettings/printerSettings6.bin"/><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3.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4.vml"/><Relationship Id="rId1" Type="http://schemas.openxmlformats.org/officeDocument/2006/relationships/printerSettings" Target="../printerSettings/printerSettings7.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44"/>
      <c r="K1" s="744"/>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44"/>
      <c r="L1" s="744"/>
      <c r="M1" s="744"/>
      <c r="N1" s="744"/>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44"/>
      <c r="L1" s="744"/>
      <c r="M1" s="744"/>
      <c r="N1" s="744"/>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44"/>
      <c r="L1" s="744"/>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45" t="s">
        <v>726</v>
      </c>
      <c r="C2" s="746"/>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50" t="s">
        <v>742</v>
      </c>
      <c r="B1" s="751"/>
      <c r="C1" s="751"/>
      <c r="D1" s="751"/>
      <c r="E1" s="751"/>
      <c r="F1" s="751"/>
      <c r="G1" s="751"/>
      <c r="H1" s="752"/>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48" t="s">
        <v>753</v>
      </c>
      <c r="G12" s="748"/>
      <c r="H12" s="748"/>
      <c r="I12" s="203"/>
      <c r="J12" s="203"/>
      <c r="R12" s="196"/>
      <c r="S12" s="196"/>
      <c r="T12" s="196"/>
    </row>
    <row r="13" spans="1:20" ht="14.25" customHeight="1">
      <c r="B13" s="204" t="s">
        <v>754</v>
      </c>
      <c r="C13" s="204"/>
      <c r="D13" s="204"/>
      <c r="E13" s="204"/>
      <c r="F13" s="748" t="s">
        <v>755</v>
      </c>
      <c r="G13" s="748"/>
      <c r="H13" s="748"/>
      <c r="I13" s="204"/>
      <c r="J13" s="204"/>
      <c r="K13" s="204"/>
      <c r="L13" s="204"/>
      <c r="M13" s="204"/>
      <c r="N13" s="204"/>
      <c r="R13" s="196"/>
      <c r="S13" s="196"/>
      <c r="T13" s="196"/>
    </row>
    <row r="14" spans="1:20" ht="14.25" customHeight="1">
      <c r="B14" s="204" t="s">
        <v>756</v>
      </c>
      <c r="C14" s="204"/>
      <c r="D14" s="204"/>
      <c r="E14" s="204"/>
      <c r="F14" s="748" t="s">
        <v>755</v>
      </c>
      <c r="G14" s="748"/>
      <c r="H14" s="748"/>
      <c r="I14" s="204"/>
      <c r="J14" s="204"/>
      <c r="R14" s="196"/>
      <c r="S14" s="196"/>
      <c r="T14" s="196"/>
    </row>
    <row r="15" spans="1:20">
      <c r="B15" s="203" t="s">
        <v>757</v>
      </c>
      <c r="C15" s="203"/>
      <c r="D15" s="203"/>
      <c r="E15" s="203"/>
      <c r="F15" s="748" t="s">
        <v>755</v>
      </c>
      <c r="G15" s="748"/>
      <c r="H15" s="748"/>
      <c r="I15" s="203"/>
      <c r="J15" s="203"/>
      <c r="R15" s="196"/>
      <c r="S15" s="196"/>
      <c r="T15" s="196"/>
    </row>
    <row r="16" spans="1:20">
      <c r="B16" s="747"/>
      <c r="C16" s="747"/>
      <c r="D16" s="747"/>
      <c r="E16" s="747"/>
      <c r="F16" s="747"/>
      <c r="G16" s="747"/>
      <c r="H16" s="747"/>
      <c r="I16" s="747"/>
      <c r="J16" s="747"/>
      <c r="K16" s="747"/>
      <c r="L16" s="747"/>
      <c r="M16" s="747"/>
      <c r="N16" s="747"/>
      <c r="O16" s="747"/>
      <c r="P16" s="747"/>
      <c r="Q16" s="747"/>
    </row>
    <row r="17" spans="1:17" ht="15" thickBot="1">
      <c r="B17" s="747"/>
      <c r="C17" s="747"/>
      <c r="D17" s="747"/>
      <c r="E17" s="747"/>
      <c r="F17" s="747"/>
      <c r="G17" s="747"/>
      <c r="H17" s="747"/>
      <c r="I17" s="747"/>
      <c r="J17" s="747"/>
      <c r="K17" s="747"/>
      <c r="L17" s="747"/>
      <c r="M17" s="747"/>
      <c r="N17" s="747"/>
      <c r="O17" s="747"/>
      <c r="P17" s="747"/>
      <c r="Q17" s="747"/>
    </row>
    <row r="18" spans="1:17" ht="102.75" customHeight="1" thickBot="1">
      <c r="A18" s="753" t="s">
        <v>758</v>
      </c>
      <c r="B18" s="754"/>
      <c r="C18" s="754"/>
      <c r="D18" s="754"/>
      <c r="E18" s="754"/>
      <c r="F18" s="754"/>
      <c r="G18" s="754"/>
      <c r="H18" s="755"/>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47"/>
      <c r="C20" s="747"/>
      <c r="D20" s="747"/>
      <c r="E20" s="747"/>
      <c r="F20" s="747"/>
      <c r="G20" s="747"/>
      <c r="H20" s="747"/>
      <c r="I20" s="747"/>
      <c r="J20" s="747"/>
      <c r="K20" s="747"/>
      <c r="L20" s="747"/>
      <c r="M20" s="747"/>
      <c r="N20" s="747"/>
      <c r="O20" s="747"/>
      <c r="P20" s="747"/>
      <c r="Q20" s="747"/>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57" t="s">
        <v>791</v>
      </c>
      <c r="B30" s="756" t="s">
        <v>792</v>
      </c>
      <c r="C30" s="756" t="s">
        <v>774</v>
      </c>
      <c r="D30" s="756" t="s">
        <v>774</v>
      </c>
      <c r="E30" s="756" t="s">
        <v>770</v>
      </c>
      <c r="F30" s="206" t="s">
        <v>793</v>
      </c>
      <c r="G30" s="749" t="s">
        <v>794</v>
      </c>
      <c r="H30" s="206" t="s">
        <v>795</v>
      </c>
    </row>
    <row r="31" spans="1:17" ht="114.75">
      <c r="A31" s="757"/>
      <c r="B31" s="756"/>
      <c r="C31" s="756"/>
      <c r="D31" s="756"/>
      <c r="E31" s="756"/>
      <c r="F31" s="209" t="s">
        <v>796</v>
      </c>
      <c r="G31" s="749"/>
      <c r="H31" s="206"/>
    </row>
    <row r="32" spans="1:17" ht="85.5">
      <c r="A32" s="208" t="s">
        <v>797</v>
      </c>
      <c r="B32" s="207" t="s">
        <v>798</v>
      </c>
      <c r="C32" s="207" t="s">
        <v>774</v>
      </c>
      <c r="D32" s="207" t="s">
        <v>774</v>
      </c>
      <c r="E32" s="207" t="s">
        <v>770</v>
      </c>
      <c r="F32" s="209" t="s">
        <v>799</v>
      </c>
      <c r="G32" s="209" t="s">
        <v>783</v>
      </c>
      <c r="H32" s="206" t="s">
        <v>800</v>
      </c>
    </row>
    <row r="33" spans="1:8" ht="29.25">
      <c r="A33" s="757" t="s">
        <v>801</v>
      </c>
      <c r="B33" s="756" t="s">
        <v>802</v>
      </c>
      <c r="C33" s="756" t="s">
        <v>774</v>
      </c>
      <c r="D33" s="756" t="s">
        <v>774</v>
      </c>
      <c r="E33" s="756" t="s">
        <v>770</v>
      </c>
      <c r="F33" s="209" t="s">
        <v>803</v>
      </c>
      <c r="G33" s="749" t="s">
        <v>783</v>
      </c>
      <c r="H33" s="206" t="s">
        <v>804</v>
      </c>
    </row>
    <row r="34" spans="1:8" ht="228.75">
      <c r="A34" s="757"/>
      <c r="B34" s="756"/>
      <c r="C34" s="756"/>
      <c r="D34" s="756"/>
      <c r="E34" s="756"/>
      <c r="F34" s="209" t="s">
        <v>805</v>
      </c>
      <c r="G34" s="749"/>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58" t="s">
        <v>815</v>
      </c>
      <c r="J1" s="758"/>
      <c r="K1" s="758"/>
      <c r="L1" s="758"/>
      <c r="Q1" s="759" t="s">
        <v>816</v>
      </c>
      <c r="R1" s="759"/>
      <c r="S1" s="96" t="s">
        <v>817</v>
      </c>
      <c r="AC1" s="96"/>
      <c r="AE1" s="128"/>
      <c r="ALY1"/>
    </row>
    <row r="2" spans="1:1016" ht="15.95" customHeight="1">
      <c r="C2" s="141" t="s">
        <v>818</v>
      </c>
      <c r="D2" s="152" t="s">
        <v>819</v>
      </c>
      <c r="E2" s="157">
        <f>createCase8[[#Totals],[NexSIS]] / createCase8[[#Totals],[ID]]</f>
        <v>0.83333333333333337</v>
      </c>
      <c r="G2" s="128"/>
      <c r="H2" s="227"/>
      <c r="I2" s="758"/>
      <c r="J2" s="758"/>
      <c r="K2" s="758"/>
      <c r="L2" s="758"/>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60" t="s">
        <v>828</v>
      </c>
      <c r="O7" s="760"/>
      <c r="P7" s="760"/>
      <c r="Q7" s="760"/>
      <c r="W7" s="761" t="s">
        <v>829</v>
      </c>
      <c r="X7" s="761"/>
      <c r="AC7" s="760" t="s">
        <v>830</v>
      </c>
      <c r="AD7" s="760"/>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5" type="noConversion"/>
  <conditionalFormatting sqref="A22:F23 A43:F883">
    <cfRule type="expression" dxfId="827" priority="37">
      <formula>OR($AD22="X",$AB22="X")</formula>
    </cfRule>
    <cfRule type="expression" dxfId="826" priority="38">
      <formula>AND($AD22=1,$AB22=1)</formula>
    </cfRule>
    <cfRule type="expression" dxfId="825" priority="39">
      <formula>$AD22=1</formula>
    </cfRule>
    <cfRule type="expression" dxfId="824" priority="40">
      <formula>$AB22=1</formula>
    </cfRule>
  </conditionalFormatting>
  <conditionalFormatting sqref="A9:G20">
    <cfRule type="expression" dxfId="823" priority="641">
      <formula>OR(#REF!="X",$AD9="X")</formula>
    </cfRule>
    <cfRule type="expression" dxfId="822" priority="642">
      <formula>AND(#REF!=1,$AD9=1)</formula>
    </cfRule>
    <cfRule type="expression" dxfId="821" priority="643">
      <formula>#REF!=1</formula>
    </cfRule>
    <cfRule type="expression" dxfId="820" priority="644">
      <formula>$AD9=1</formula>
    </cfRule>
  </conditionalFormatting>
  <conditionalFormatting sqref="C9:C20">
    <cfRule type="expression" dxfId="819" priority="1">
      <formula>AND($T9="X",$B9&lt;&gt;"")</formula>
    </cfRule>
  </conditionalFormatting>
  <conditionalFormatting sqref="C17:C19">
    <cfRule type="expression" dxfId="818" priority="2">
      <formula>AND($T17="X",OR($B17&lt;&gt;"",$C17&lt;&gt;""))</formula>
    </cfRule>
  </conditionalFormatting>
  <conditionalFormatting sqref="D9:D20">
    <cfRule type="expression" dxfId="817" priority="11">
      <formula>AND($T9="X",OR($B9&lt;&gt;"",$C9&lt;&gt;""))</formula>
    </cfRule>
  </conditionalFormatting>
  <conditionalFormatting sqref="D18:D19">
    <cfRule type="expression" dxfId="816"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815" priority="12">
      <formula>AND($T9="X",OR($B9&lt;&gt;"",$C9&lt;&gt;"",$D9&lt;&gt;""))</formula>
    </cfRule>
  </conditionalFormatting>
  <conditionalFormatting sqref="F9:F20">
    <cfRule type="expression" dxfId="814" priority="13">
      <formula>AND($T9="X",OR($B9&lt;&gt;"",$C9&lt;&gt;"",$D9&lt;&gt;"",$E9&lt;&gt;""))</formula>
    </cfRule>
  </conditionalFormatting>
  <conditionalFormatting sqref="G9:G20">
    <cfRule type="expression" dxfId="813" priority="14">
      <formula>AND($T9="X",OR($B9&lt;&gt;"",$C9&lt;&gt;"",$D9&lt;&gt;"",$E9&lt;&gt;"",$F9&lt;&gt;""))</formula>
    </cfRule>
  </conditionalFormatting>
  <conditionalFormatting sqref="H22:H23 H43:H883">
    <cfRule type="expression" dxfId="812" priority="36">
      <formula>$S22="X"</formula>
    </cfRule>
  </conditionalFormatting>
  <conditionalFormatting sqref="I9:I20">
    <cfRule type="expression" dxfId="811" priority="16">
      <formula>$T9="X"</formula>
    </cfRule>
  </conditionalFormatting>
  <conditionalFormatting sqref="S9:S20">
    <cfRule type="cellIs" dxfId="810" priority="7" operator="equal">
      <formula>"1..1"</formula>
    </cfRule>
    <cfRule type="cellIs" dxfId="809" priority="8" operator="equal">
      <formula>"0..n"</formula>
    </cfRule>
    <cfRule type="cellIs" dxfId="80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58" t="s">
        <v>911</v>
      </c>
      <c r="I1" s="758"/>
      <c r="J1" s="758"/>
      <c r="O1" s="759" t="s">
        <v>816</v>
      </c>
      <c r="P1" s="759"/>
      <c r="AC1" s="96"/>
      <c r="AE1"/>
      <c r="AF1" s="128"/>
      <c r="ALZ1"/>
    </row>
    <row r="2" spans="1:1017" ht="13.5" customHeight="1">
      <c r="C2" s="141" t="s">
        <v>818</v>
      </c>
      <c r="D2" s="285"/>
      <c r="E2" s="152" t="s">
        <v>819</v>
      </c>
      <c r="F2" s="157">
        <f>createCase3[[#Totals],[NexSIS]] / createCase3[[#Totals],[ID]]</f>
        <v>0.83333333333333337</v>
      </c>
      <c r="G2" s="128"/>
      <c r="H2" s="758"/>
      <c r="I2" s="758"/>
      <c r="J2" s="75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60" t="s">
        <v>828</v>
      </c>
      <c r="M7" s="760"/>
      <c r="N7" s="760"/>
      <c r="O7" s="760"/>
      <c r="V7" s="761" t="s">
        <v>829</v>
      </c>
      <c r="W7" s="761"/>
      <c r="AC7" s="760" t="s">
        <v>830</v>
      </c>
      <c r="AD7" s="760"/>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38"/>
      <c r="E9" s="538"/>
      <c r="F9" s="538"/>
      <c r="G9" s="538"/>
      <c r="H9" s="542" t="s">
        <v>917</v>
      </c>
      <c r="I9" s="539" t="s">
        <v>918</v>
      </c>
      <c r="J9" s="542"/>
      <c r="K9" s="539" t="s">
        <v>919</v>
      </c>
      <c r="L9" s="542"/>
      <c r="M9" s="542"/>
      <c r="N9" s="542"/>
      <c r="O9" s="542"/>
      <c r="P9" s="540"/>
      <c r="Q9" s="542" t="s">
        <v>820</v>
      </c>
      <c r="R9" s="542"/>
      <c r="S9" s="542" t="s">
        <v>863</v>
      </c>
      <c r="T9" s="541"/>
      <c r="U9" s="542"/>
      <c r="V9" s="543" t="s">
        <v>864</v>
      </c>
      <c r="W9" s="543" t="s">
        <v>864</v>
      </c>
      <c r="X9" s="232"/>
      <c r="Y9" s="544"/>
      <c r="Z9" s="542" t="s">
        <v>920</v>
      </c>
      <c r="AA9" s="545" t="s">
        <v>921</v>
      </c>
      <c r="AB9" s="542"/>
      <c r="AC9" s="541">
        <v>1</v>
      </c>
      <c r="AD9" s="541"/>
    </row>
    <row r="10" spans="1:1017" s="224" customFormat="1" ht="13.5" customHeight="1">
      <c r="A10" s="225">
        <v>2</v>
      </c>
      <c r="B10" s="239" t="s">
        <v>922</v>
      </c>
      <c r="C10" s="221"/>
      <c r="D10" s="221"/>
      <c r="E10" s="221"/>
      <c r="F10" s="221"/>
      <c r="G10" s="221"/>
      <c r="H10" s="542" t="s">
        <v>923</v>
      </c>
      <c r="I10" s="539" t="s">
        <v>924</v>
      </c>
      <c r="J10" s="542"/>
      <c r="K10" s="539" t="s">
        <v>925</v>
      </c>
      <c r="L10" s="542" t="s">
        <v>926</v>
      </c>
      <c r="M10" s="542" t="s">
        <v>927</v>
      </c>
      <c r="N10" s="542"/>
      <c r="O10" s="542"/>
      <c r="P10" s="540"/>
      <c r="Q10" s="542" t="s">
        <v>817</v>
      </c>
      <c r="R10" s="542"/>
      <c r="S10" s="542" t="s">
        <v>863</v>
      </c>
      <c r="T10" s="541"/>
      <c r="U10" s="542"/>
      <c r="V10" s="543" t="s">
        <v>864</v>
      </c>
      <c r="W10" s="543" t="s">
        <v>864</v>
      </c>
      <c r="X10" s="232"/>
      <c r="Y10" s="544"/>
      <c r="Z10" s="542"/>
      <c r="AA10" s="545"/>
      <c r="AB10" s="542"/>
      <c r="AC10" s="541"/>
      <c r="AD10" s="541"/>
    </row>
    <row r="11" spans="1:1017" s="224" customFormat="1" ht="13.5" customHeight="1">
      <c r="A11" s="225">
        <v>3</v>
      </c>
      <c r="B11" s="239" t="s">
        <v>928</v>
      </c>
      <c r="C11" s="240"/>
      <c r="D11" s="241"/>
      <c r="E11" s="241"/>
      <c r="F11" s="241"/>
      <c r="G11" s="241"/>
      <c r="H11" s="542" t="s">
        <v>929</v>
      </c>
      <c r="I11" s="539" t="s">
        <v>930</v>
      </c>
      <c r="J11" s="542"/>
      <c r="K11" s="539" t="s">
        <v>931</v>
      </c>
      <c r="L11" s="542"/>
      <c r="M11" s="542"/>
      <c r="N11" s="542"/>
      <c r="O11" s="542"/>
      <c r="P11" s="540"/>
      <c r="Q11" s="542" t="s">
        <v>820</v>
      </c>
      <c r="R11" s="542"/>
      <c r="S11" s="542" t="s">
        <v>879</v>
      </c>
      <c r="T11" s="541"/>
      <c r="U11" s="542" t="s">
        <v>932</v>
      </c>
      <c r="V11" s="543" t="s">
        <v>864</v>
      </c>
      <c r="W11" s="543" t="s">
        <v>864</v>
      </c>
      <c r="X11" s="232"/>
      <c r="Y11" s="544"/>
      <c r="Z11" s="542"/>
      <c r="AA11" s="545"/>
      <c r="AB11" s="542"/>
      <c r="AC11" s="541">
        <v>1</v>
      </c>
      <c r="AD11" s="541"/>
    </row>
    <row r="12" spans="1:1017" s="224" customFormat="1" ht="13.5" customHeight="1">
      <c r="A12" s="225">
        <v>4</v>
      </c>
      <c r="B12" s="239" t="s">
        <v>933</v>
      </c>
      <c r="C12" s="240"/>
      <c r="D12" s="241"/>
      <c r="E12" s="241"/>
      <c r="F12" s="241"/>
      <c r="G12" s="241"/>
      <c r="H12" s="542" t="s">
        <v>934</v>
      </c>
      <c r="I12" s="539" t="s">
        <v>935</v>
      </c>
      <c r="J12" s="542"/>
      <c r="K12" s="539" t="s">
        <v>936</v>
      </c>
      <c r="L12" s="542"/>
      <c r="M12" s="542"/>
      <c r="N12" s="542"/>
      <c r="O12" s="542"/>
      <c r="P12" s="540"/>
      <c r="Q12" s="542" t="s">
        <v>820</v>
      </c>
      <c r="R12" s="542"/>
      <c r="S12" s="542" t="s">
        <v>863</v>
      </c>
      <c r="T12" s="541"/>
      <c r="U12" s="542"/>
      <c r="V12" s="543" t="s">
        <v>864</v>
      </c>
      <c r="W12" s="543" t="s">
        <v>864</v>
      </c>
      <c r="X12" s="232"/>
      <c r="Y12" s="544"/>
      <c r="Z12" s="542"/>
      <c r="AA12" s="545"/>
      <c r="AB12" s="542"/>
      <c r="AC12" s="541">
        <v>1</v>
      </c>
      <c r="AD12" s="541"/>
    </row>
    <row r="13" spans="1:1017" s="224" customFormat="1" ht="13.5" customHeight="1">
      <c r="A13" s="225">
        <v>5</v>
      </c>
      <c r="B13" s="239" t="s">
        <v>937</v>
      </c>
      <c r="C13" s="240"/>
      <c r="D13" s="241"/>
      <c r="E13" s="241"/>
      <c r="F13" s="241"/>
      <c r="G13" s="241"/>
      <c r="H13" s="542" t="s">
        <v>938</v>
      </c>
      <c r="I13" s="539"/>
      <c r="J13" s="542"/>
      <c r="K13" s="539" t="s">
        <v>939</v>
      </c>
      <c r="L13" s="542"/>
      <c r="M13" s="542"/>
      <c r="N13" s="542"/>
      <c r="O13" s="542"/>
      <c r="P13" s="540"/>
      <c r="Q13" s="542" t="s">
        <v>820</v>
      </c>
      <c r="R13" s="542"/>
      <c r="S13" s="542" t="s">
        <v>863</v>
      </c>
      <c r="T13" s="541"/>
      <c r="U13" s="542"/>
      <c r="V13" s="543" t="s">
        <v>864</v>
      </c>
      <c r="W13" s="543" t="s">
        <v>864</v>
      </c>
      <c r="X13" s="232"/>
      <c r="Y13" s="544"/>
      <c r="Z13" s="542"/>
      <c r="AA13" s="545"/>
      <c r="AB13" s="542"/>
      <c r="AC13" s="541">
        <v>1</v>
      </c>
      <c r="AD13" s="541"/>
    </row>
    <row r="14" spans="1:1017" s="224" customFormat="1" ht="13.5" customHeight="1">
      <c r="A14" s="225">
        <v>6</v>
      </c>
      <c r="B14" s="239" t="s">
        <v>940</v>
      </c>
      <c r="C14" s="538"/>
      <c r="D14" s="241"/>
      <c r="E14" s="241"/>
      <c r="F14" s="241"/>
      <c r="G14" s="241"/>
      <c r="H14" s="542" t="s">
        <v>941</v>
      </c>
      <c r="I14" s="539"/>
      <c r="J14" s="542"/>
      <c r="K14" s="539" t="s">
        <v>942</v>
      </c>
      <c r="L14" s="542"/>
      <c r="M14" s="542"/>
      <c r="N14" s="542"/>
      <c r="O14" s="542"/>
      <c r="P14" s="540"/>
      <c r="Q14" s="542" t="s">
        <v>817</v>
      </c>
      <c r="R14" s="542"/>
      <c r="S14" s="542" t="s">
        <v>875</v>
      </c>
      <c r="T14" s="541"/>
      <c r="U14" s="542"/>
      <c r="V14" s="543" t="s">
        <v>864</v>
      </c>
      <c r="W14" s="543" t="s">
        <v>864</v>
      </c>
      <c r="X14" s="232"/>
      <c r="Y14" s="544"/>
      <c r="Z14" s="542"/>
      <c r="AA14" s="545"/>
      <c r="AB14" s="542"/>
      <c r="AC14" s="541">
        <v>1</v>
      </c>
      <c r="AD14" s="54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807" priority="78">
      <formula>OR($AD16="X",$AB16="X")</formula>
    </cfRule>
    <cfRule type="expression" dxfId="806" priority="79">
      <formula>AND($AD16=1,$AB16=1)</formula>
    </cfRule>
    <cfRule type="expression" dxfId="805" priority="80">
      <formula>$AD16=1</formula>
    </cfRule>
    <cfRule type="expression" dxfId="804" priority="81">
      <formula>$AB16=1</formula>
    </cfRule>
  </conditionalFormatting>
  <conditionalFormatting sqref="A9:G14">
    <cfRule type="expression" dxfId="803" priority="23">
      <formula>OR($AD9="X",$AC9="X")</formula>
    </cfRule>
    <cfRule type="expression" dxfId="802" priority="25">
      <formula>AND($AD9=1,$AC9=1)</formula>
    </cfRule>
    <cfRule type="expression" dxfId="801" priority="26">
      <formula>$AD9=1</formula>
    </cfRule>
    <cfRule type="expression" dxfId="800" priority="27">
      <formula>$AC9=1</formula>
    </cfRule>
    <cfRule type="expression" dxfId="799" priority="28">
      <formula>AND(NOT(ISBLANK($W9)),ISBLANK($AC9),ISBLANK($AD9))</formula>
    </cfRule>
  </conditionalFormatting>
  <conditionalFormatting sqref="C9:C14">
    <cfRule type="expression" dxfId="798" priority="22">
      <formula>AND($R9="X",$B9&lt;&gt;"")</formula>
    </cfRule>
  </conditionalFormatting>
  <conditionalFormatting sqref="D9:D14">
    <cfRule type="expression" dxfId="797" priority="24">
      <formula>AND($R9="X",OR($B9&lt;&gt;"",$C9&lt;&gt;""))</formula>
    </cfRule>
  </conditionalFormatting>
  <conditionalFormatting sqref="E9:E14">
    <cfRule type="expression" dxfId="796"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795" priority="20">
      <formula>AND($R9="X",OR($B9&lt;&gt;"",$C9&lt;&gt;"",$D9&lt;&gt;"",$E9&lt;&gt;""))</formula>
    </cfRule>
  </conditionalFormatting>
  <conditionalFormatting sqref="G9:G14">
    <cfRule type="expression" dxfId="794" priority="21">
      <formula>AND($R9="X",OR($B9&lt;&gt;"",$C9&lt;&gt;"",$D9&lt;&gt;"",$E9&lt;&gt;"",$F9&lt;&gt;""))</formula>
    </cfRule>
  </conditionalFormatting>
  <conditionalFormatting sqref="H16:H17 H37:H877">
    <cfRule type="expression" dxfId="793" priority="77">
      <formula>$Q16="X"</formula>
    </cfRule>
  </conditionalFormatting>
  <conditionalFormatting sqref="I9:I14">
    <cfRule type="expression" dxfId="792" priority="18">
      <formula>$R9="X"</formula>
    </cfRule>
  </conditionalFormatting>
  <conditionalFormatting sqref="Q9:Q14">
    <cfRule type="cellIs" dxfId="791" priority="2" operator="equal">
      <formula>"1..1"</formula>
    </cfRule>
    <cfRule type="cellIs" dxfId="790" priority="3" operator="equal">
      <formula>"0..n"</formula>
    </cfRule>
    <cfRule type="cellIs" dxfId="78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R22" activePane="bottomRight" state="frozen"/>
      <selection pane="topRight" activeCell="H1" sqref="H1"/>
      <selection pane="bottomLeft" activeCell="A9" sqref="A9"/>
      <selection pane="bottomRight" activeCell="C88" sqref="C88"/>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93" t="s">
        <v>2486</v>
      </c>
      <c r="E1" s="150" t="s">
        <v>814</v>
      </c>
      <c r="F1" s="157">
        <f>createCase142[[#Totals],[Métier]] / createCase142[[#Totals],[ID]]</f>
        <v>0.96022727272727271</v>
      </c>
      <c r="G1" s="128"/>
      <c r="H1" s="758" t="s">
        <v>911</v>
      </c>
      <c r="I1" s="758"/>
      <c r="J1" s="758"/>
      <c r="O1" s="759" t="s">
        <v>816</v>
      </c>
      <c r="P1" s="759"/>
      <c r="AC1" s="96"/>
      <c r="AE1"/>
      <c r="AF1" s="128"/>
      <c r="ALZ1"/>
    </row>
    <row r="2" spans="1:1014" ht="13.5" customHeight="1">
      <c r="C2" s="639" t="s">
        <v>943</v>
      </c>
      <c r="D2" s="285"/>
      <c r="E2" s="152" t="s">
        <v>819</v>
      </c>
      <c r="F2" s="157">
        <f>createCase142[[#Totals],[NexSIS]] / createCase142[[#Totals],[ID]]</f>
        <v>0.47727272727272729</v>
      </c>
      <c r="G2" s="128"/>
      <c r="H2" s="758"/>
      <c r="I2" s="758"/>
      <c r="J2" s="758"/>
      <c r="AC2" s="96"/>
      <c r="AE2"/>
      <c r="AF2" s="128"/>
      <c r="ALZ2"/>
    </row>
    <row r="3" spans="1:1014" ht="13.5" customHeight="1">
      <c r="C3" s="676" t="s">
        <v>2489</v>
      </c>
      <c r="E3" s="151" t="s">
        <v>822</v>
      </c>
      <c r="G3" s="128"/>
      <c r="AC3" s="96"/>
      <c r="AE3"/>
      <c r="AF3" s="128"/>
      <c r="ALZ3"/>
    </row>
    <row r="4" spans="1:1014" ht="13.5" customHeight="1">
      <c r="C4" s="143"/>
      <c r="E4" s="153" t="s">
        <v>825</v>
      </c>
      <c r="G4" s="137"/>
      <c r="AC4" s="96"/>
      <c r="AE4"/>
      <c r="AF4" s="128"/>
      <c r="ALZ4"/>
    </row>
    <row r="5" spans="1:1014" s="149" customFormat="1" ht="13.5" customHeight="1">
      <c r="A5" s="128"/>
      <c r="B5" s="128"/>
      <c r="C5" s="145"/>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8"/>
      <c r="E7" s="138"/>
      <c r="F7" s="138"/>
      <c r="L7" s="760" t="s">
        <v>828</v>
      </c>
      <c r="M7" s="760"/>
      <c r="N7" s="760"/>
      <c r="O7" s="760"/>
      <c r="AC7" s="760" t="s">
        <v>830</v>
      </c>
      <c r="AD7" s="760"/>
      <c r="AE7"/>
      <c r="AF7" s="128"/>
      <c r="ALZ7"/>
    </row>
    <row r="8" spans="1:1014" ht="13.5" customHeight="1">
      <c r="A8"/>
      <c r="B8" s="610" t="s">
        <v>2476</v>
      </c>
      <c r="C8" s="272"/>
      <c r="D8" s="609"/>
      <c r="E8" s="272"/>
      <c r="F8" s="272"/>
      <c r="L8" s="596"/>
      <c r="M8" s="596"/>
      <c r="N8" s="596"/>
      <c r="O8" s="596"/>
      <c r="AC8" s="596"/>
      <c r="AD8" s="596"/>
      <c r="AE8"/>
      <c r="AF8" s="128"/>
      <c r="ALZ8"/>
    </row>
    <row r="9" spans="1:1014" s="611" customFormat="1" ht="13.5" customHeight="1">
      <c r="B9" s="612" t="s">
        <v>2477</v>
      </c>
      <c r="C9" s="613"/>
      <c r="D9" s="614"/>
      <c r="E9" s="613"/>
      <c r="F9" s="613"/>
      <c r="G9" s="615"/>
      <c r="H9" s="615"/>
      <c r="I9" s="616"/>
      <c r="J9" s="615"/>
      <c r="K9" s="617"/>
      <c r="L9" s="618"/>
      <c r="M9" s="618"/>
      <c r="N9" s="618"/>
      <c r="O9" s="618"/>
      <c r="P9" s="619"/>
      <c r="Q9" s="615"/>
      <c r="R9" s="615"/>
      <c r="S9" s="615"/>
      <c r="T9" s="620"/>
      <c r="U9" s="615"/>
      <c r="V9" s="762" t="s">
        <v>829</v>
      </c>
      <c r="W9" s="762"/>
      <c r="Y9" s="621"/>
      <c r="Z9" s="615"/>
      <c r="AA9" s="617"/>
      <c r="AB9" s="615"/>
      <c r="AC9" s="618"/>
      <c r="AD9" s="618"/>
      <c r="AF9" s="614"/>
      <c r="AG9" s="614"/>
      <c r="AH9" s="614"/>
      <c r="AI9" s="614"/>
      <c r="AJ9" s="614"/>
      <c r="AK9" s="614"/>
      <c r="AL9" s="614"/>
      <c r="AM9" s="614"/>
      <c r="AN9" s="614"/>
      <c r="AO9" s="614"/>
      <c r="AP9" s="614"/>
      <c r="AQ9" s="614"/>
      <c r="AR9" s="614"/>
      <c r="AS9" s="614"/>
      <c r="AT9" s="614"/>
      <c r="AU9" s="614"/>
      <c r="AV9" s="614"/>
      <c r="AW9" s="614"/>
      <c r="AX9" s="614"/>
      <c r="AY9" s="614"/>
      <c r="AZ9" s="614"/>
      <c r="BA9" s="614"/>
      <c r="BB9" s="614"/>
      <c r="BC9" s="614"/>
      <c r="BD9" s="614"/>
      <c r="BE9" s="614"/>
      <c r="BF9" s="614"/>
      <c r="BG9" s="614"/>
      <c r="BH9" s="614"/>
      <c r="BI9" s="614"/>
      <c r="BJ9" s="614"/>
      <c r="BK9" s="614"/>
      <c r="BL9" s="614"/>
      <c r="BM9" s="614"/>
      <c r="BN9" s="614"/>
      <c r="BO9" s="614"/>
      <c r="BP9" s="614"/>
      <c r="BQ9" s="614"/>
      <c r="BR9" s="614"/>
      <c r="BS9" s="614"/>
      <c r="BT9" s="614"/>
      <c r="BU9" s="614"/>
      <c r="BV9" s="614"/>
      <c r="BW9" s="614"/>
      <c r="BX9" s="614"/>
      <c r="BY9" s="614"/>
      <c r="BZ9" s="614"/>
      <c r="CA9" s="614"/>
      <c r="CB9" s="614"/>
      <c r="CC9" s="614"/>
      <c r="CD9" s="614"/>
      <c r="CE9" s="614"/>
      <c r="CF9" s="614"/>
      <c r="CG9" s="614"/>
      <c r="CH9" s="614"/>
      <c r="CI9" s="614"/>
      <c r="CJ9" s="614"/>
      <c r="CK9" s="614"/>
      <c r="CL9" s="614"/>
      <c r="CM9" s="614"/>
      <c r="CN9" s="614"/>
      <c r="CO9" s="614"/>
      <c r="CP9" s="614"/>
      <c r="CQ9" s="614"/>
      <c r="CR9" s="614"/>
      <c r="CS9" s="614"/>
      <c r="CT9" s="614"/>
      <c r="CU9" s="614"/>
      <c r="CV9" s="614"/>
      <c r="CW9" s="614"/>
      <c r="CX9" s="614"/>
      <c r="CY9" s="614"/>
      <c r="CZ9" s="614"/>
      <c r="DA9" s="614"/>
      <c r="DB9" s="614"/>
      <c r="DC9" s="614"/>
      <c r="DD9" s="614"/>
      <c r="DE9" s="614"/>
      <c r="DF9" s="614"/>
      <c r="DG9" s="614"/>
      <c r="DH9" s="614"/>
      <c r="DI9" s="614"/>
      <c r="DJ9" s="614"/>
      <c r="DK9" s="614"/>
      <c r="DL9" s="614"/>
      <c r="DM9" s="614"/>
      <c r="DN9" s="614"/>
      <c r="DO9" s="614"/>
      <c r="DP9" s="614"/>
      <c r="DQ9" s="614"/>
      <c r="DR9" s="614"/>
      <c r="DS9" s="614"/>
      <c r="DT9" s="614"/>
      <c r="DU9" s="614"/>
      <c r="DV9" s="614"/>
      <c r="DW9" s="614"/>
      <c r="DX9" s="614"/>
      <c r="DY9" s="614"/>
      <c r="DZ9" s="614"/>
      <c r="EA9" s="614"/>
      <c r="EB9" s="614"/>
      <c r="EC9" s="614"/>
      <c r="ED9" s="614"/>
      <c r="EE9" s="614"/>
      <c r="EF9" s="614"/>
      <c r="EG9" s="614"/>
      <c r="EH9" s="614"/>
      <c r="EI9" s="614"/>
      <c r="EJ9" s="614"/>
      <c r="EK9" s="614"/>
      <c r="EL9" s="614"/>
      <c r="EM9" s="614"/>
      <c r="EN9" s="614"/>
      <c r="EO9" s="614"/>
      <c r="EP9" s="614"/>
      <c r="EQ9" s="614"/>
      <c r="ER9" s="614"/>
      <c r="ES9" s="614"/>
      <c r="ET9" s="614"/>
      <c r="EU9" s="614"/>
      <c r="EV9" s="614"/>
      <c r="EW9" s="614"/>
      <c r="EX9" s="614"/>
      <c r="EY9" s="614"/>
      <c r="EZ9" s="614"/>
      <c r="FA9" s="614"/>
      <c r="FB9" s="614"/>
      <c r="FC9" s="614"/>
      <c r="FD9" s="614"/>
      <c r="FE9" s="614"/>
      <c r="FF9" s="614"/>
      <c r="FG9" s="614"/>
      <c r="FH9" s="614"/>
      <c r="FI9" s="614"/>
      <c r="FJ9" s="614"/>
      <c r="FK9" s="614"/>
      <c r="FL9" s="614"/>
      <c r="FM9" s="614"/>
      <c r="FN9" s="614"/>
      <c r="FO9" s="614"/>
      <c r="FP9" s="614"/>
      <c r="FQ9" s="614"/>
      <c r="FR9" s="614"/>
      <c r="FS9" s="614"/>
      <c r="FT9" s="614"/>
      <c r="FU9" s="614"/>
      <c r="FV9" s="614"/>
      <c r="FW9" s="614"/>
      <c r="FX9" s="614"/>
      <c r="FY9" s="614"/>
      <c r="FZ9" s="614"/>
      <c r="GA9" s="614"/>
      <c r="GB9" s="614"/>
      <c r="GC9" s="614"/>
      <c r="GD9" s="614"/>
      <c r="GE9" s="614"/>
      <c r="GF9" s="614"/>
      <c r="GG9" s="614"/>
      <c r="GH9" s="614"/>
      <c r="GI9" s="614"/>
      <c r="GJ9" s="614"/>
      <c r="GK9" s="614"/>
      <c r="GL9" s="614"/>
      <c r="GM9" s="614"/>
      <c r="GN9" s="614"/>
      <c r="GO9" s="614"/>
      <c r="GP9" s="614"/>
      <c r="GQ9" s="614"/>
      <c r="GR9" s="614"/>
      <c r="GS9" s="614"/>
      <c r="GT9" s="614"/>
      <c r="GU9" s="614"/>
      <c r="GV9" s="614"/>
      <c r="GW9" s="614"/>
      <c r="GX9" s="614"/>
      <c r="GY9" s="614"/>
      <c r="GZ9" s="614"/>
      <c r="HA9" s="614"/>
      <c r="HB9" s="614"/>
      <c r="HC9" s="614"/>
      <c r="HD9" s="614"/>
      <c r="HE9" s="614"/>
      <c r="HF9" s="614"/>
      <c r="HG9" s="614"/>
      <c r="HH9" s="614"/>
      <c r="HI9" s="614"/>
      <c r="HJ9" s="614"/>
      <c r="HK9" s="614"/>
      <c r="HL9" s="614"/>
      <c r="HM9" s="614"/>
      <c r="HN9" s="614"/>
      <c r="HO9" s="614"/>
      <c r="HP9" s="614"/>
      <c r="HQ9" s="614"/>
      <c r="HR9" s="614"/>
      <c r="HS9" s="614"/>
      <c r="HT9" s="614"/>
      <c r="HU9" s="614"/>
      <c r="HV9" s="614"/>
      <c r="HW9" s="614"/>
      <c r="HX9" s="614"/>
      <c r="HY9" s="614"/>
      <c r="HZ9" s="614"/>
      <c r="IA9" s="614"/>
      <c r="IB9" s="614"/>
      <c r="IC9" s="614"/>
      <c r="ID9" s="614"/>
      <c r="IE9" s="614"/>
      <c r="IF9" s="614"/>
      <c r="IG9" s="614"/>
      <c r="IH9" s="614"/>
      <c r="II9" s="614"/>
      <c r="IJ9" s="614"/>
      <c r="IK9" s="614"/>
      <c r="IL9" s="614"/>
      <c r="IM9" s="614"/>
      <c r="IN9" s="614"/>
      <c r="IO9" s="614"/>
      <c r="IP9" s="614"/>
      <c r="IQ9" s="614"/>
      <c r="IR9" s="614"/>
      <c r="IS9" s="614"/>
      <c r="IT9" s="614"/>
      <c r="IU9" s="614"/>
      <c r="IV9" s="614"/>
      <c r="IW9" s="614"/>
      <c r="IX9" s="614"/>
      <c r="IY9" s="614"/>
      <c r="IZ9" s="614"/>
      <c r="JA9" s="614"/>
      <c r="JB9" s="614"/>
      <c r="JC9" s="614"/>
      <c r="JD9" s="614"/>
      <c r="JE9" s="614"/>
      <c r="JF9" s="614"/>
      <c r="JG9" s="614"/>
      <c r="JH9" s="614"/>
      <c r="JI9" s="614"/>
      <c r="JJ9" s="614"/>
      <c r="JK9" s="614"/>
      <c r="JL9" s="614"/>
      <c r="JM9" s="614"/>
      <c r="JN9" s="614"/>
      <c r="JO9" s="614"/>
      <c r="JP9" s="614"/>
      <c r="JQ9" s="614"/>
      <c r="JR9" s="614"/>
      <c r="JS9" s="614"/>
      <c r="JT9" s="614"/>
      <c r="JU9" s="614"/>
      <c r="JV9" s="614"/>
      <c r="JW9" s="614"/>
      <c r="JX9" s="614"/>
      <c r="JY9" s="614"/>
      <c r="JZ9" s="614"/>
      <c r="KA9" s="614"/>
      <c r="KB9" s="614"/>
      <c r="KC9" s="614"/>
      <c r="KD9" s="614"/>
      <c r="KE9" s="614"/>
      <c r="KF9" s="614"/>
      <c r="KG9" s="614"/>
      <c r="KH9" s="614"/>
      <c r="KI9" s="614"/>
      <c r="KJ9" s="614"/>
      <c r="KK9" s="614"/>
      <c r="KL9" s="614"/>
      <c r="KM9" s="614"/>
      <c r="KN9" s="614"/>
      <c r="KO9" s="614"/>
      <c r="KP9" s="614"/>
      <c r="KQ9" s="614"/>
      <c r="KR9" s="614"/>
      <c r="KS9" s="614"/>
      <c r="KT9" s="614"/>
      <c r="KU9" s="614"/>
      <c r="KV9" s="614"/>
      <c r="KW9" s="614"/>
      <c r="KX9" s="614"/>
      <c r="KY9" s="614"/>
      <c r="KZ9" s="614"/>
      <c r="LA9" s="614"/>
      <c r="LB9" s="614"/>
      <c r="LC9" s="614"/>
      <c r="LD9" s="614"/>
      <c r="LE9" s="614"/>
      <c r="LF9" s="614"/>
      <c r="LG9" s="614"/>
      <c r="LH9" s="614"/>
      <c r="LI9" s="614"/>
      <c r="LJ9" s="614"/>
      <c r="LK9" s="614"/>
      <c r="LL9" s="614"/>
      <c r="LM9" s="614"/>
      <c r="LN9" s="614"/>
      <c r="LO9" s="614"/>
      <c r="LP9" s="614"/>
      <c r="LQ9" s="614"/>
      <c r="LR9" s="614"/>
      <c r="LS9" s="614"/>
      <c r="LT9" s="614"/>
      <c r="LU9" s="614"/>
      <c r="LV9" s="614"/>
      <c r="LW9" s="614"/>
      <c r="LX9" s="614"/>
      <c r="LY9" s="614"/>
      <c r="LZ9" s="614"/>
      <c r="MA9" s="614"/>
      <c r="MB9" s="614"/>
      <c r="MC9" s="614"/>
      <c r="MD9" s="614"/>
      <c r="ME9" s="614"/>
      <c r="MF9" s="614"/>
      <c r="MG9" s="614"/>
      <c r="MH9" s="614"/>
      <c r="MI9" s="614"/>
      <c r="MJ9" s="614"/>
      <c r="MK9" s="614"/>
      <c r="ML9" s="614"/>
      <c r="MM9" s="614"/>
      <c r="MN9" s="614"/>
      <c r="MO9" s="614"/>
      <c r="MP9" s="614"/>
      <c r="MQ9" s="614"/>
      <c r="MR9" s="614"/>
      <c r="MS9" s="614"/>
      <c r="MT9" s="614"/>
      <c r="MU9" s="614"/>
      <c r="MV9" s="614"/>
      <c r="MW9" s="614"/>
      <c r="MX9" s="614"/>
      <c r="MY9" s="614"/>
      <c r="MZ9" s="614"/>
      <c r="NA9" s="614"/>
      <c r="NB9" s="614"/>
      <c r="NC9" s="614"/>
      <c r="ND9" s="614"/>
      <c r="NE9" s="614"/>
      <c r="NF9" s="614"/>
      <c r="NG9" s="614"/>
      <c r="NH9" s="614"/>
      <c r="NI9" s="614"/>
      <c r="NJ9" s="614"/>
      <c r="NK9" s="614"/>
      <c r="NL9" s="614"/>
      <c r="NM9" s="614"/>
      <c r="NN9" s="614"/>
      <c r="NO9" s="614"/>
      <c r="NP9" s="614"/>
      <c r="NQ9" s="614"/>
      <c r="NR9" s="614"/>
      <c r="NS9" s="614"/>
      <c r="NT9" s="614"/>
      <c r="NU9" s="614"/>
      <c r="NV9" s="614"/>
      <c r="NW9" s="614"/>
      <c r="NX9" s="614"/>
      <c r="NY9" s="614"/>
      <c r="NZ9" s="614"/>
      <c r="OA9" s="614"/>
      <c r="OB9" s="614"/>
      <c r="OC9" s="614"/>
      <c r="OD9" s="614"/>
      <c r="OE9" s="614"/>
      <c r="OF9" s="614"/>
      <c r="OG9" s="614"/>
      <c r="OH9" s="614"/>
      <c r="OI9" s="614"/>
      <c r="OJ9" s="614"/>
      <c r="OK9" s="614"/>
      <c r="OL9" s="614"/>
      <c r="OM9" s="614"/>
      <c r="ON9" s="614"/>
      <c r="OO9" s="614"/>
      <c r="OP9" s="614"/>
      <c r="OQ9" s="614"/>
      <c r="OR9" s="614"/>
      <c r="OS9" s="614"/>
      <c r="OT9" s="614"/>
      <c r="OU9" s="614"/>
      <c r="OV9" s="614"/>
      <c r="OW9" s="614"/>
      <c r="OX9" s="614"/>
      <c r="OY9" s="614"/>
      <c r="OZ9" s="614"/>
      <c r="PA9" s="614"/>
      <c r="PB9" s="614"/>
      <c r="PC9" s="614"/>
      <c r="PD9" s="614"/>
      <c r="PE9" s="614"/>
      <c r="PF9" s="614"/>
      <c r="PG9" s="614"/>
      <c r="PH9" s="614"/>
      <c r="PI9" s="614"/>
      <c r="PJ9" s="614"/>
      <c r="PK9" s="614"/>
      <c r="PL9" s="614"/>
      <c r="PM9" s="614"/>
      <c r="PN9" s="614"/>
      <c r="PO9" s="614"/>
      <c r="PP9" s="614"/>
      <c r="PQ9" s="614"/>
      <c r="PR9" s="614"/>
      <c r="PS9" s="614"/>
      <c r="PT9" s="614"/>
      <c r="PU9" s="614"/>
      <c r="PV9" s="614"/>
      <c r="PW9" s="614"/>
      <c r="PX9" s="614"/>
      <c r="PY9" s="614"/>
      <c r="PZ9" s="614"/>
      <c r="QA9" s="614"/>
      <c r="QB9" s="614"/>
      <c r="QC9" s="614"/>
      <c r="QD9" s="614"/>
      <c r="QE9" s="614"/>
      <c r="QF9" s="614"/>
      <c r="QG9" s="614"/>
      <c r="QH9" s="614"/>
      <c r="QI9" s="614"/>
      <c r="QJ9" s="614"/>
      <c r="QK9" s="614"/>
      <c r="QL9" s="614"/>
      <c r="QM9" s="614"/>
      <c r="QN9" s="614"/>
      <c r="QO9" s="614"/>
      <c r="QP9" s="614"/>
      <c r="QQ9" s="614"/>
      <c r="QR9" s="614"/>
      <c r="QS9" s="614"/>
      <c r="QT9" s="614"/>
      <c r="QU9" s="614"/>
      <c r="QV9" s="614"/>
      <c r="QW9" s="614"/>
      <c r="QX9" s="614"/>
      <c r="QY9" s="614"/>
      <c r="QZ9" s="614"/>
      <c r="RA9" s="614"/>
      <c r="RB9" s="614"/>
      <c r="RC9" s="614"/>
      <c r="RD9" s="614"/>
      <c r="RE9" s="614"/>
      <c r="RF9" s="614"/>
      <c r="RG9" s="614"/>
      <c r="RH9" s="614"/>
      <c r="RI9" s="614"/>
      <c r="RJ9" s="614"/>
      <c r="RK9" s="614"/>
      <c r="RL9" s="614"/>
      <c r="RM9" s="614"/>
      <c r="RN9" s="614"/>
      <c r="RO9" s="614"/>
      <c r="RP9" s="614"/>
      <c r="RQ9" s="614"/>
      <c r="RR9" s="614"/>
      <c r="RS9" s="614"/>
      <c r="RT9" s="614"/>
      <c r="RU9" s="614"/>
      <c r="RV9" s="614"/>
      <c r="RW9" s="614"/>
      <c r="RX9" s="614"/>
      <c r="RY9" s="614"/>
      <c r="RZ9" s="614"/>
      <c r="SA9" s="614"/>
      <c r="SB9" s="614"/>
      <c r="SC9" s="614"/>
      <c r="SD9" s="614"/>
      <c r="SE9" s="614"/>
      <c r="SF9" s="614"/>
      <c r="SG9" s="614"/>
      <c r="SH9" s="614"/>
      <c r="SI9" s="614"/>
      <c r="SJ9" s="614"/>
      <c r="SK9" s="614"/>
      <c r="SL9" s="614"/>
      <c r="SM9" s="614"/>
      <c r="SN9" s="614"/>
      <c r="SO9" s="614"/>
      <c r="SP9" s="614"/>
      <c r="SQ9" s="614"/>
      <c r="SR9" s="614"/>
      <c r="SS9" s="614"/>
      <c r="ST9" s="614"/>
      <c r="SU9" s="614"/>
      <c r="SV9" s="614"/>
      <c r="SW9" s="614"/>
      <c r="SX9" s="614"/>
      <c r="SY9" s="614"/>
      <c r="SZ9" s="614"/>
      <c r="TA9" s="614"/>
      <c r="TB9" s="614"/>
      <c r="TC9" s="614"/>
      <c r="TD9" s="614"/>
      <c r="TE9" s="614"/>
      <c r="TF9" s="614"/>
      <c r="TG9" s="614"/>
      <c r="TH9" s="614"/>
      <c r="TI9" s="614"/>
      <c r="TJ9" s="614"/>
      <c r="TK9" s="614"/>
      <c r="TL9" s="614"/>
      <c r="TM9" s="614"/>
      <c r="TN9" s="614"/>
      <c r="TO9" s="614"/>
      <c r="TP9" s="614"/>
      <c r="TQ9" s="614"/>
      <c r="TR9" s="614"/>
      <c r="TS9" s="614"/>
      <c r="TT9" s="614"/>
      <c r="TU9" s="614"/>
      <c r="TV9" s="614"/>
      <c r="TW9" s="614"/>
      <c r="TX9" s="614"/>
      <c r="TY9" s="614"/>
      <c r="TZ9" s="614"/>
      <c r="UA9" s="614"/>
      <c r="UB9" s="614"/>
      <c r="UC9" s="614"/>
      <c r="UD9" s="614"/>
      <c r="UE9" s="614"/>
      <c r="UF9" s="614"/>
      <c r="UG9" s="614"/>
      <c r="UH9" s="614"/>
      <c r="UI9" s="614"/>
      <c r="UJ9" s="614"/>
      <c r="UK9" s="614"/>
      <c r="UL9" s="614"/>
      <c r="UM9" s="614"/>
      <c r="UN9" s="614"/>
      <c r="UO9" s="614"/>
      <c r="UP9" s="614"/>
      <c r="UQ9" s="614"/>
      <c r="UR9" s="614"/>
      <c r="US9" s="614"/>
      <c r="UT9" s="614"/>
      <c r="UU9" s="614"/>
      <c r="UV9" s="614"/>
      <c r="UW9" s="614"/>
      <c r="UX9" s="614"/>
      <c r="UY9" s="614"/>
      <c r="UZ9" s="614"/>
      <c r="VA9" s="614"/>
      <c r="VB9" s="614"/>
      <c r="VC9" s="614"/>
      <c r="VD9" s="614"/>
      <c r="VE9" s="614"/>
      <c r="VF9" s="614"/>
      <c r="VG9" s="614"/>
      <c r="VH9" s="614"/>
      <c r="VI9" s="614"/>
      <c r="VJ9" s="614"/>
      <c r="VK9" s="614"/>
      <c r="VL9" s="614"/>
      <c r="VM9" s="614"/>
      <c r="VN9" s="614"/>
      <c r="VO9" s="614"/>
      <c r="VP9" s="614"/>
      <c r="VQ9" s="614"/>
      <c r="VR9" s="614"/>
      <c r="VS9" s="614"/>
      <c r="VT9" s="614"/>
      <c r="VU9" s="614"/>
      <c r="VV9" s="614"/>
      <c r="VW9" s="614"/>
      <c r="VX9" s="614"/>
      <c r="VY9" s="614"/>
      <c r="VZ9" s="614"/>
      <c r="WA9" s="614"/>
      <c r="WB9" s="614"/>
      <c r="WC9" s="614"/>
      <c r="WD9" s="614"/>
      <c r="WE9" s="614"/>
      <c r="WF9" s="614"/>
      <c r="WG9" s="614"/>
      <c r="WH9" s="614"/>
      <c r="WI9" s="614"/>
      <c r="WJ9" s="614"/>
      <c r="WK9" s="614"/>
      <c r="WL9" s="614"/>
      <c r="WM9" s="614"/>
      <c r="WN9" s="614"/>
      <c r="WO9" s="614"/>
      <c r="WP9" s="614"/>
      <c r="WQ9" s="614"/>
      <c r="WR9" s="614"/>
      <c r="WS9" s="614"/>
      <c r="WT9" s="614"/>
      <c r="WU9" s="614"/>
      <c r="WV9" s="614"/>
      <c r="WW9" s="614"/>
      <c r="WX9" s="614"/>
      <c r="WY9" s="614"/>
      <c r="WZ9" s="614"/>
      <c r="XA9" s="614"/>
      <c r="XB9" s="614"/>
      <c r="XC9" s="614"/>
      <c r="XD9" s="614"/>
      <c r="XE9" s="614"/>
      <c r="XF9" s="614"/>
      <c r="XG9" s="614"/>
      <c r="XH9" s="614"/>
      <c r="XI9" s="614"/>
      <c r="XJ9" s="614"/>
      <c r="XK9" s="614"/>
      <c r="XL9" s="614"/>
      <c r="XM9" s="614"/>
      <c r="XN9" s="614"/>
      <c r="XO9" s="614"/>
      <c r="XP9" s="614"/>
      <c r="XQ9" s="614"/>
      <c r="XR9" s="614"/>
      <c r="XS9" s="614"/>
      <c r="XT9" s="614"/>
      <c r="XU9" s="614"/>
      <c r="XV9" s="614"/>
      <c r="XW9" s="614"/>
      <c r="XX9" s="614"/>
      <c r="XY9" s="614"/>
      <c r="XZ9" s="614"/>
      <c r="YA9" s="614"/>
      <c r="YB9" s="614"/>
      <c r="YC9" s="614"/>
      <c r="YD9" s="614"/>
      <c r="YE9" s="614"/>
      <c r="YF9" s="614"/>
      <c r="YG9" s="614"/>
      <c r="YH9" s="614"/>
      <c r="YI9" s="614"/>
      <c r="YJ9" s="614"/>
      <c r="YK9" s="614"/>
      <c r="YL9" s="614"/>
      <c r="YM9" s="614"/>
      <c r="YN9" s="614"/>
      <c r="YO9" s="614"/>
      <c r="YP9" s="614"/>
      <c r="YQ9" s="614"/>
      <c r="YR9" s="614"/>
      <c r="YS9" s="614"/>
      <c r="YT9" s="614"/>
      <c r="YU9" s="614"/>
      <c r="YV9" s="614"/>
      <c r="YW9" s="614"/>
      <c r="YX9" s="614"/>
      <c r="YY9" s="614"/>
      <c r="YZ9" s="614"/>
      <c r="ZA9" s="614"/>
      <c r="ZB9" s="614"/>
      <c r="ZC9" s="614"/>
      <c r="ZD9" s="614"/>
      <c r="ZE9" s="614"/>
      <c r="ZF9" s="614"/>
      <c r="ZG9" s="614"/>
      <c r="ZH9" s="614"/>
      <c r="ZI9" s="614"/>
      <c r="ZJ9" s="614"/>
      <c r="ZK9" s="614"/>
      <c r="ZL9" s="614"/>
      <c r="ZM9" s="614"/>
      <c r="ZN9" s="614"/>
      <c r="ZO9" s="614"/>
      <c r="ZP9" s="614"/>
      <c r="ZQ9" s="614"/>
      <c r="ZR9" s="614"/>
      <c r="ZS9" s="614"/>
      <c r="ZT9" s="614"/>
      <c r="ZU9" s="614"/>
      <c r="ZV9" s="614"/>
      <c r="ZW9" s="614"/>
      <c r="ZX9" s="614"/>
      <c r="ZY9" s="614"/>
      <c r="ZZ9" s="614"/>
      <c r="AAA9" s="614"/>
      <c r="AAB9" s="614"/>
      <c r="AAC9" s="614"/>
      <c r="AAD9" s="614"/>
      <c r="AAE9" s="614"/>
      <c r="AAF9" s="614"/>
      <c r="AAG9" s="614"/>
      <c r="AAH9" s="614"/>
      <c r="AAI9" s="614"/>
      <c r="AAJ9" s="614"/>
      <c r="AAK9" s="614"/>
      <c r="AAL9" s="614"/>
      <c r="AAM9" s="614"/>
      <c r="AAN9" s="614"/>
      <c r="AAO9" s="614"/>
      <c r="AAP9" s="614"/>
      <c r="AAQ9" s="614"/>
      <c r="AAR9" s="614"/>
      <c r="AAS9" s="614"/>
      <c r="AAT9" s="614"/>
      <c r="AAU9" s="614"/>
      <c r="AAV9" s="614"/>
      <c r="AAW9" s="614"/>
      <c r="AAX9" s="614"/>
      <c r="AAY9" s="614"/>
      <c r="AAZ9" s="614"/>
      <c r="ABA9" s="614"/>
      <c r="ABB9" s="614"/>
      <c r="ABC9" s="614"/>
      <c r="ABD9" s="614"/>
      <c r="ABE9" s="614"/>
      <c r="ABF9" s="614"/>
      <c r="ABG9" s="614"/>
      <c r="ABH9" s="614"/>
      <c r="ABI9" s="614"/>
      <c r="ABJ9" s="614"/>
      <c r="ABK9" s="614"/>
      <c r="ABL9" s="614"/>
      <c r="ABM9" s="614"/>
      <c r="ABN9" s="614"/>
      <c r="ABO9" s="614"/>
      <c r="ABP9" s="614"/>
      <c r="ABQ9" s="614"/>
      <c r="ABR9" s="614"/>
      <c r="ABS9" s="614"/>
      <c r="ABT9" s="614"/>
      <c r="ABU9" s="614"/>
      <c r="ABV9" s="614"/>
      <c r="ABW9" s="614"/>
      <c r="ABX9" s="614"/>
      <c r="ABY9" s="614"/>
      <c r="ABZ9" s="614"/>
      <c r="ACA9" s="614"/>
      <c r="ACB9" s="614"/>
      <c r="ACC9" s="614"/>
      <c r="ACD9" s="614"/>
      <c r="ACE9" s="614"/>
      <c r="ACF9" s="614"/>
      <c r="ACG9" s="614"/>
      <c r="ACH9" s="614"/>
      <c r="ACI9" s="614"/>
      <c r="ACJ9" s="614"/>
      <c r="ACK9" s="614"/>
      <c r="ACL9" s="614"/>
      <c r="ACM9" s="614"/>
      <c r="ACN9" s="614"/>
      <c r="ACO9" s="614"/>
      <c r="ACP9" s="614"/>
      <c r="ACQ9" s="614"/>
      <c r="ACR9" s="614"/>
      <c r="ACS9" s="614"/>
      <c r="ACT9" s="614"/>
      <c r="ACU9" s="614"/>
      <c r="ACV9" s="614"/>
      <c r="ACW9" s="614"/>
      <c r="ACX9" s="614"/>
      <c r="ACY9" s="614"/>
      <c r="ACZ9" s="614"/>
      <c r="ADA9" s="614"/>
      <c r="ADB9" s="614"/>
      <c r="ADC9" s="614"/>
      <c r="ADD9" s="614"/>
      <c r="ADE9" s="614"/>
      <c r="ADF9" s="614"/>
      <c r="ADG9" s="614"/>
      <c r="ADH9" s="614"/>
      <c r="ADI9" s="614"/>
      <c r="ADJ9" s="614"/>
      <c r="ADK9" s="614"/>
      <c r="ADL9" s="614"/>
      <c r="ADM9" s="614"/>
      <c r="ADN9" s="614"/>
      <c r="ADO9" s="614"/>
      <c r="ADP9" s="614"/>
      <c r="ADQ9" s="614"/>
      <c r="ADR9" s="614"/>
      <c r="ADS9" s="614"/>
      <c r="ADT9" s="614"/>
      <c r="ADU9" s="614"/>
      <c r="ADV9" s="614"/>
      <c r="ADW9" s="614"/>
      <c r="ADX9" s="614"/>
      <c r="ADY9" s="614"/>
      <c r="ADZ9" s="614"/>
      <c r="AEA9" s="614"/>
      <c r="AEB9" s="614"/>
      <c r="AEC9" s="614"/>
      <c r="AED9" s="614"/>
      <c r="AEE9" s="614"/>
      <c r="AEF9" s="614"/>
      <c r="AEG9" s="614"/>
      <c r="AEH9" s="614"/>
      <c r="AEI9" s="614"/>
      <c r="AEJ9" s="614"/>
      <c r="AEK9" s="614"/>
      <c r="AEL9" s="614"/>
      <c r="AEM9" s="614"/>
      <c r="AEN9" s="614"/>
      <c r="AEO9" s="614"/>
      <c r="AEP9" s="614"/>
      <c r="AEQ9" s="614"/>
      <c r="AER9" s="614"/>
      <c r="AES9" s="614"/>
      <c r="AET9" s="614"/>
      <c r="AEU9" s="614"/>
      <c r="AEV9" s="614"/>
      <c r="AEW9" s="614"/>
      <c r="AEX9" s="614"/>
      <c r="AEY9" s="614"/>
      <c r="AEZ9" s="614"/>
      <c r="AFA9" s="614"/>
      <c r="AFB9" s="614"/>
      <c r="AFC9" s="614"/>
      <c r="AFD9" s="614"/>
      <c r="AFE9" s="614"/>
      <c r="AFF9" s="614"/>
      <c r="AFG9" s="614"/>
      <c r="AFH9" s="614"/>
      <c r="AFI9" s="614"/>
      <c r="AFJ9" s="614"/>
      <c r="AFK9" s="614"/>
      <c r="AFL9" s="614"/>
      <c r="AFM9" s="614"/>
      <c r="AFN9" s="614"/>
      <c r="AFO9" s="614"/>
      <c r="AFP9" s="614"/>
      <c r="AFQ9" s="614"/>
      <c r="AFR9" s="614"/>
      <c r="AFS9" s="614"/>
      <c r="AFT9" s="614"/>
      <c r="AFU9" s="614"/>
      <c r="AFV9" s="614"/>
      <c r="AFW9" s="614"/>
      <c r="AFX9" s="614"/>
      <c r="AFY9" s="614"/>
      <c r="AFZ9" s="614"/>
      <c r="AGA9" s="614"/>
      <c r="AGB9" s="614"/>
      <c r="AGC9" s="614"/>
      <c r="AGD9" s="614"/>
      <c r="AGE9" s="614"/>
      <c r="AGF9" s="614"/>
      <c r="AGG9" s="614"/>
      <c r="AGH9" s="614"/>
      <c r="AGI9" s="614"/>
      <c r="AGJ9" s="614"/>
      <c r="AGK9" s="614"/>
      <c r="AGL9" s="614"/>
      <c r="AGM9" s="614"/>
      <c r="AGN9" s="614"/>
      <c r="AGO9" s="614"/>
      <c r="AGP9" s="614"/>
      <c r="AGQ9" s="614"/>
      <c r="AGR9" s="614"/>
      <c r="AGS9" s="614"/>
      <c r="AGT9" s="614"/>
      <c r="AGU9" s="614"/>
      <c r="AGV9" s="614"/>
      <c r="AGW9" s="614"/>
      <c r="AGX9" s="614"/>
      <c r="AGY9" s="614"/>
      <c r="AGZ9" s="614"/>
      <c r="AHA9" s="614"/>
      <c r="AHB9" s="614"/>
      <c r="AHC9" s="614"/>
      <c r="AHD9" s="614"/>
      <c r="AHE9" s="614"/>
      <c r="AHF9" s="614"/>
      <c r="AHG9" s="614"/>
      <c r="AHH9" s="614"/>
      <c r="AHI9" s="614"/>
      <c r="AHJ9" s="614"/>
      <c r="AHK9" s="614"/>
      <c r="AHL9" s="614"/>
      <c r="AHM9" s="614"/>
      <c r="AHN9" s="614"/>
      <c r="AHO9" s="614"/>
      <c r="AHP9" s="614"/>
      <c r="AHQ9" s="614"/>
      <c r="AHR9" s="614"/>
      <c r="AHS9" s="614"/>
      <c r="AHT9" s="614"/>
      <c r="AHU9" s="614"/>
      <c r="AHV9" s="614"/>
      <c r="AHW9" s="614"/>
      <c r="AHX9" s="614"/>
      <c r="AHY9" s="614"/>
      <c r="AHZ9" s="614"/>
      <c r="AIA9" s="614"/>
      <c r="AIB9" s="614"/>
      <c r="AIC9" s="614"/>
      <c r="AID9" s="614"/>
      <c r="AIE9" s="614"/>
      <c r="AIF9" s="614"/>
      <c r="AIG9" s="614"/>
      <c r="AIH9" s="614"/>
      <c r="AII9" s="614"/>
      <c r="AIJ9" s="614"/>
      <c r="AIK9" s="614"/>
      <c r="AIL9" s="614"/>
      <c r="AIM9" s="614"/>
      <c r="AIN9" s="614"/>
      <c r="AIO9" s="614"/>
      <c r="AIP9" s="614"/>
      <c r="AIQ9" s="614"/>
      <c r="AIR9" s="614"/>
      <c r="AIS9" s="614"/>
      <c r="AIT9" s="614"/>
      <c r="AIU9" s="614"/>
      <c r="AIV9" s="614"/>
      <c r="AIW9" s="614"/>
      <c r="AIX9" s="614"/>
      <c r="AIY9" s="614"/>
      <c r="AIZ9" s="614"/>
      <c r="AJA9" s="614"/>
      <c r="AJB9" s="614"/>
      <c r="AJC9" s="614"/>
      <c r="AJD9" s="614"/>
      <c r="AJE9" s="614"/>
      <c r="AJF9" s="614"/>
      <c r="AJG9" s="614"/>
      <c r="AJH9" s="614"/>
      <c r="AJI9" s="614"/>
      <c r="AJJ9" s="614"/>
      <c r="AJK9" s="614"/>
      <c r="AJL9" s="614"/>
      <c r="AJM9" s="614"/>
      <c r="AJN9" s="614"/>
      <c r="AJO9" s="614"/>
      <c r="AJP9" s="614"/>
      <c r="AJQ9" s="614"/>
      <c r="AJR9" s="614"/>
      <c r="AJS9" s="614"/>
      <c r="AJT9" s="614"/>
      <c r="AJU9" s="614"/>
      <c r="AJV9" s="614"/>
      <c r="AJW9" s="614"/>
      <c r="AJX9" s="614"/>
      <c r="AJY9" s="614"/>
      <c r="AJZ9" s="614"/>
      <c r="AKA9" s="614"/>
      <c r="AKB9" s="614"/>
      <c r="AKC9" s="614"/>
      <c r="AKD9" s="614"/>
      <c r="AKE9" s="614"/>
      <c r="AKF9" s="614"/>
      <c r="AKG9" s="614"/>
      <c r="AKH9" s="614"/>
      <c r="AKI9" s="614"/>
      <c r="AKJ9" s="614"/>
      <c r="AKK9" s="614"/>
      <c r="AKL9" s="614"/>
      <c r="AKM9" s="614"/>
      <c r="AKN9" s="614"/>
      <c r="AKO9" s="614"/>
      <c r="AKP9" s="614"/>
      <c r="AKQ9" s="614"/>
      <c r="AKR9" s="614"/>
      <c r="AKS9" s="614"/>
      <c r="AKT9" s="614"/>
      <c r="AKU9" s="614"/>
      <c r="AKV9" s="614"/>
      <c r="AKW9" s="614"/>
      <c r="AKX9" s="614"/>
      <c r="AKY9" s="614"/>
      <c r="AKZ9" s="614"/>
      <c r="ALA9" s="614"/>
      <c r="ALB9" s="614"/>
      <c r="ALC9" s="614"/>
      <c r="ALD9" s="614"/>
      <c r="ALE9" s="614"/>
      <c r="ALF9" s="614"/>
      <c r="ALG9" s="614"/>
      <c r="ALH9" s="614"/>
      <c r="ALI9" s="614"/>
      <c r="ALJ9" s="614"/>
      <c r="ALK9" s="614"/>
      <c r="ALL9" s="614"/>
      <c r="ALM9" s="614"/>
      <c r="ALN9" s="614"/>
      <c r="ALO9" s="614"/>
      <c r="ALP9" s="614"/>
      <c r="ALQ9" s="614"/>
      <c r="ALR9" s="614"/>
      <c r="ALS9" s="614"/>
      <c r="ALT9" s="614"/>
      <c r="ALU9" s="614"/>
      <c r="ALV9" s="614"/>
      <c r="ALW9" s="614"/>
      <c r="ALX9" s="614"/>
      <c r="ALY9" s="614"/>
    </row>
    <row r="10" spans="1:1014" s="611" customFormat="1" ht="13.5" customHeight="1">
      <c r="B10" s="612" t="s">
        <v>2478</v>
      </c>
      <c r="C10" s="613"/>
      <c r="D10" s="614"/>
      <c r="E10" s="613"/>
      <c r="F10" s="613"/>
      <c r="G10" s="615"/>
      <c r="H10" s="615"/>
      <c r="I10" s="616"/>
      <c r="J10" s="615"/>
      <c r="K10" s="617"/>
      <c r="L10" s="618"/>
      <c r="M10" s="618"/>
      <c r="N10" s="618"/>
      <c r="O10" s="618"/>
      <c r="P10" s="619"/>
      <c r="Q10" s="615"/>
      <c r="R10" s="615"/>
      <c r="S10" s="615"/>
      <c r="T10" s="620"/>
      <c r="U10" s="615"/>
      <c r="V10" s="762"/>
      <c r="W10" s="762"/>
      <c r="Y10" s="621"/>
      <c r="Z10" s="615"/>
      <c r="AA10" s="617"/>
      <c r="AB10" s="615"/>
      <c r="AC10" s="618"/>
      <c r="AD10" s="618"/>
      <c r="AF10" s="614"/>
      <c r="AG10" s="614"/>
      <c r="AH10" s="614"/>
      <c r="AI10" s="614"/>
      <c r="AJ10" s="614"/>
      <c r="AK10" s="614"/>
      <c r="AL10" s="614"/>
      <c r="AM10" s="614"/>
      <c r="AN10" s="614"/>
      <c r="AO10" s="614"/>
      <c r="AP10" s="614"/>
      <c r="AQ10" s="614"/>
      <c r="AR10" s="614"/>
      <c r="AS10" s="614"/>
      <c r="AT10" s="614"/>
      <c r="AU10" s="614"/>
      <c r="AV10" s="614"/>
      <c r="AW10" s="614"/>
      <c r="AX10" s="614"/>
      <c r="AY10" s="614"/>
      <c r="AZ10" s="614"/>
      <c r="BA10" s="614"/>
      <c r="BB10" s="614"/>
      <c r="BC10" s="614"/>
      <c r="BD10" s="614"/>
      <c r="BE10" s="614"/>
      <c r="BF10" s="614"/>
      <c r="BG10" s="614"/>
      <c r="BH10" s="614"/>
      <c r="BI10" s="614"/>
      <c r="BJ10" s="614"/>
      <c r="BK10" s="614"/>
      <c r="BL10" s="614"/>
      <c r="BM10" s="614"/>
      <c r="BN10" s="614"/>
      <c r="BO10" s="614"/>
      <c r="BP10" s="614"/>
      <c r="BQ10" s="614"/>
      <c r="BR10" s="614"/>
      <c r="BS10" s="614"/>
      <c r="BT10" s="614"/>
      <c r="BU10" s="614"/>
      <c r="BV10" s="614"/>
      <c r="BW10" s="614"/>
      <c r="BX10" s="614"/>
      <c r="BY10" s="614"/>
      <c r="BZ10" s="614"/>
      <c r="CA10" s="614"/>
      <c r="CB10" s="614"/>
      <c r="CC10" s="614"/>
      <c r="CD10" s="614"/>
      <c r="CE10" s="614"/>
      <c r="CF10" s="614"/>
      <c r="CG10" s="614"/>
      <c r="CH10" s="614"/>
      <c r="CI10" s="614"/>
      <c r="CJ10" s="614"/>
      <c r="CK10" s="614"/>
      <c r="CL10" s="614"/>
      <c r="CM10" s="614"/>
      <c r="CN10" s="614"/>
      <c r="CO10" s="614"/>
      <c r="CP10" s="614"/>
      <c r="CQ10" s="614"/>
      <c r="CR10" s="614"/>
      <c r="CS10" s="614"/>
      <c r="CT10" s="614"/>
      <c r="CU10" s="614"/>
      <c r="CV10" s="614"/>
      <c r="CW10" s="614"/>
      <c r="CX10" s="614"/>
      <c r="CY10" s="614"/>
      <c r="CZ10" s="614"/>
      <c r="DA10" s="614"/>
      <c r="DB10" s="614"/>
      <c r="DC10" s="614"/>
      <c r="DD10" s="614"/>
      <c r="DE10" s="614"/>
      <c r="DF10" s="614"/>
      <c r="DG10" s="614"/>
      <c r="DH10" s="614"/>
      <c r="DI10" s="614"/>
      <c r="DJ10" s="614"/>
      <c r="DK10" s="614"/>
      <c r="DL10" s="614"/>
      <c r="DM10" s="614"/>
      <c r="DN10" s="614"/>
      <c r="DO10" s="614"/>
      <c r="DP10" s="614"/>
      <c r="DQ10" s="614"/>
      <c r="DR10" s="614"/>
      <c r="DS10" s="614"/>
      <c r="DT10" s="614"/>
      <c r="DU10" s="614"/>
      <c r="DV10" s="614"/>
      <c r="DW10" s="614"/>
      <c r="DX10" s="614"/>
      <c r="DY10" s="614"/>
      <c r="DZ10" s="614"/>
      <c r="EA10" s="614"/>
      <c r="EB10" s="614"/>
      <c r="EC10" s="614"/>
      <c r="ED10" s="614"/>
      <c r="EE10" s="614"/>
      <c r="EF10" s="614"/>
      <c r="EG10" s="614"/>
      <c r="EH10" s="614"/>
      <c r="EI10" s="614"/>
      <c r="EJ10" s="614"/>
      <c r="EK10" s="614"/>
      <c r="EL10" s="614"/>
      <c r="EM10" s="614"/>
      <c r="EN10" s="614"/>
      <c r="EO10" s="614"/>
      <c r="EP10" s="614"/>
      <c r="EQ10" s="614"/>
      <c r="ER10" s="614"/>
      <c r="ES10" s="614"/>
      <c r="ET10" s="614"/>
      <c r="EU10" s="614"/>
      <c r="EV10" s="614"/>
      <c r="EW10" s="614"/>
      <c r="EX10" s="614"/>
      <c r="EY10" s="614"/>
      <c r="EZ10" s="614"/>
      <c r="FA10" s="614"/>
      <c r="FB10" s="614"/>
      <c r="FC10" s="614"/>
      <c r="FD10" s="614"/>
      <c r="FE10" s="614"/>
      <c r="FF10" s="614"/>
      <c r="FG10" s="614"/>
      <c r="FH10" s="614"/>
      <c r="FI10" s="614"/>
      <c r="FJ10" s="614"/>
      <c r="FK10" s="614"/>
      <c r="FL10" s="614"/>
      <c r="FM10" s="614"/>
      <c r="FN10" s="614"/>
      <c r="FO10" s="614"/>
      <c r="FP10" s="614"/>
      <c r="FQ10" s="614"/>
      <c r="FR10" s="614"/>
      <c r="FS10" s="614"/>
      <c r="FT10" s="614"/>
      <c r="FU10" s="614"/>
      <c r="FV10" s="614"/>
      <c r="FW10" s="614"/>
      <c r="FX10" s="614"/>
      <c r="FY10" s="614"/>
      <c r="FZ10" s="614"/>
      <c r="GA10" s="614"/>
      <c r="GB10" s="614"/>
      <c r="GC10" s="614"/>
      <c r="GD10" s="614"/>
      <c r="GE10" s="614"/>
      <c r="GF10" s="614"/>
      <c r="GG10" s="614"/>
      <c r="GH10" s="614"/>
      <c r="GI10" s="614"/>
      <c r="GJ10" s="614"/>
      <c r="GK10" s="614"/>
      <c r="GL10" s="614"/>
      <c r="GM10" s="614"/>
      <c r="GN10" s="614"/>
      <c r="GO10" s="614"/>
      <c r="GP10" s="614"/>
      <c r="GQ10" s="614"/>
      <c r="GR10" s="614"/>
      <c r="GS10" s="614"/>
      <c r="GT10" s="614"/>
      <c r="GU10" s="614"/>
      <c r="GV10" s="614"/>
      <c r="GW10" s="614"/>
      <c r="GX10" s="614"/>
      <c r="GY10" s="614"/>
      <c r="GZ10" s="614"/>
      <c r="HA10" s="614"/>
      <c r="HB10" s="614"/>
      <c r="HC10" s="614"/>
      <c r="HD10" s="614"/>
      <c r="HE10" s="614"/>
      <c r="HF10" s="614"/>
      <c r="HG10" s="614"/>
      <c r="HH10" s="614"/>
      <c r="HI10" s="614"/>
      <c r="HJ10" s="614"/>
      <c r="HK10" s="614"/>
      <c r="HL10" s="614"/>
      <c r="HM10" s="614"/>
      <c r="HN10" s="614"/>
      <c r="HO10" s="614"/>
      <c r="HP10" s="614"/>
      <c r="HQ10" s="614"/>
      <c r="HR10" s="614"/>
      <c r="HS10" s="614"/>
      <c r="HT10" s="614"/>
      <c r="HU10" s="614"/>
      <c r="HV10" s="614"/>
      <c r="HW10" s="614"/>
      <c r="HX10" s="614"/>
      <c r="HY10" s="614"/>
      <c r="HZ10" s="614"/>
      <c r="IA10" s="614"/>
      <c r="IB10" s="614"/>
      <c r="IC10" s="614"/>
      <c r="ID10" s="614"/>
      <c r="IE10" s="614"/>
      <c r="IF10" s="614"/>
      <c r="IG10" s="614"/>
      <c r="IH10" s="614"/>
      <c r="II10" s="614"/>
      <c r="IJ10" s="614"/>
      <c r="IK10" s="614"/>
      <c r="IL10" s="614"/>
      <c r="IM10" s="614"/>
      <c r="IN10" s="614"/>
      <c r="IO10" s="614"/>
      <c r="IP10" s="614"/>
      <c r="IQ10" s="614"/>
      <c r="IR10" s="614"/>
      <c r="IS10" s="614"/>
      <c r="IT10" s="614"/>
      <c r="IU10" s="614"/>
      <c r="IV10" s="614"/>
      <c r="IW10" s="614"/>
      <c r="IX10" s="614"/>
      <c r="IY10" s="614"/>
      <c r="IZ10" s="614"/>
      <c r="JA10" s="614"/>
      <c r="JB10" s="614"/>
      <c r="JC10" s="614"/>
      <c r="JD10" s="614"/>
      <c r="JE10" s="614"/>
      <c r="JF10" s="614"/>
      <c r="JG10" s="614"/>
      <c r="JH10" s="614"/>
      <c r="JI10" s="614"/>
      <c r="JJ10" s="614"/>
      <c r="JK10" s="614"/>
      <c r="JL10" s="614"/>
      <c r="JM10" s="614"/>
      <c r="JN10" s="614"/>
      <c r="JO10" s="614"/>
      <c r="JP10" s="614"/>
      <c r="JQ10" s="614"/>
      <c r="JR10" s="614"/>
      <c r="JS10" s="614"/>
      <c r="JT10" s="614"/>
      <c r="JU10" s="614"/>
      <c r="JV10" s="614"/>
      <c r="JW10" s="614"/>
      <c r="JX10" s="614"/>
      <c r="JY10" s="614"/>
      <c r="JZ10" s="614"/>
      <c r="KA10" s="614"/>
      <c r="KB10" s="614"/>
      <c r="KC10" s="614"/>
      <c r="KD10" s="614"/>
      <c r="KE10" s="614"/>
      <c r="KF10" s="614"/>
      <c r="KG10" s="614"/>
      <c r="KH10" s="614"/>
      <c r="KI10" s="614"/>
      <c r="KJ10" s="614"/>
      <c r="KK10" s="614"/>
      <c r="KL10" s="614"/>
      <c r="KM10" s="614"/>
      <c r="KN10" s="614"/>
      <c r="KO10" s="614"/>
      <c r="KP10" s="614"/>
      <c r="KQ10" s="614"/>
      <c r="KR10" s="614"/>
      <c r="KS10" s="614"/>
      <c r="KT10" s="614"/>
      <c r="KU10" s="614"/>
      <c r="KV10" s="614"/>
      <c r="KW10" s="614"/>
      <c r="KX10" s="614"/>
      <c r="KY10" s="614"/>
      <c r="KZ10" s="614"/>
      <c r="LA10" s="614"/>
      <c r="LB10" s="614"/>
      <c r="LC10" s="614"/>
      <c r="LD10" s="614"/>
      <c r="LE10" s="614"/>
      <c r="LF10" s="614"/>
      <c r="LG10" s="614"/>
      <c r="LH10" s="614"/>
      <c r="LI10" s="614"/>
      <c r="LJ10" s="614"/>
      <c r="LK10" s="614"/>
      <c r="LL10" s="614"/>
      <c r="LM10" s="614"/>
      <c r="LN10" s="614"/>
      <c r="LO10" s="614"/>
      <c r="LP10" s="614"/>
      <c r="LQ10" s="614"/>
      <c r="LR10" s="614"/>
      <c r="LS10" s="614"/>
      <c r="LT10" s="614"/>
      <c r="LU10" s="614"/>
      <c r="LV10" s="614"/>
      <c r="LW10" s="614"/>
      <c r="LX10" s="614"/>
      <c r="LY10" s="614"/>
      <c r="LZ10" s="614"/>
      <c r="MA10" s="614"/>
      <c r="MB10" s="614"/>
      <c r="MC10" s="614"/>
      <c r="MD10" s="614"/>
      <c r="ME10" s="614"/>
      <c r="MF10" s="614"/>
      <c r="MG10" s="614"/>
      <c r="MH10" s="614"/>
      <c r="MI10" s="614"/>
      <c r="MJ10" s="614"/>
      <c r="MK10" s="614"/>
      <c r="ML10" s="614"/>
      <c r="MM10" s="614"/>
      <c r="MN10" s="614"/>
      <c r="MO10" s="614"/>
      <c r="MP10" s="614"/>
      <c r="MQ10" s="614"/>
      <c r="MR10" s="614"/>
      <c r="MS10" s="614"/>
      <c r="MT10" s="614"/>
      <c r="MU10" s="614"/>
      <c r="MV10" s="614"/>
      <c r="MW10" s="614"/>
      <c r="MX10" s="614"/>
      <c r="MY10" s="614"/>
      <c r="MZ10" s="614"/>
      <c r="NA10" s="614"/>
      <c r="NB10" s="614"/>
      <c r="NC10" s="614"/>
      <c r="ND10" s="614"/>
      <c r="NE10" s="614"/>
      <c r="NF10" s="614"/>
      <c r="NG10" s="614"/>
      <c r="NH10" s="614"/>
      <c r="NI10" s="614"/>
      <c r="NJ10" s="614"/>
      <c r="NK10" s="614"/>
      <c r="NL10" s="614"/>
      <c r="NM10" s="614"/>
      <c r="NN10" s="614"/>
      <c r="NO10" s="614"/>
      <c r="NP10" s="614"/>
      <c r="NQ10" s="614"/>
      <c r="NR10" s="614"/>
      <c r="NS10" s="614"/>
      <c r="NT10" s="614"/>
      <c r="NU10" s="614"/>
      <c r="NV10" s="614"/>
      <c r="NW10" s="614"/>
      <c r="NX10" s="614"/>
      <c r="NY10" s="614"/>
      <c r="NZ10" s="614"/>
      <c r="OA10" s="614"/>
      <c r="OB10" s="614"/>
      <c r="OC10" s="614"/>
      <c r="OD10" s="614"/>
      <c r="OE10" s="614"/>
      <c r="OF10" s="614"/>
      <c r="OG10" s="614"/>
      <c r="OH10" s="614"/>
      <c r="OI10" s="614"/>
      <c r="OJ10" s="614"/>
      <c r="OK10" s="614"/>
      <c r="OL10" s="614"/>
      <c r="OM10" s="614"/>
      <c r="ON10" s="614"/>
      <c r="OO10" s="614"/>
      <c r="OP10" s="614"/>
      <c r="OQ10" s="614"/>
      <c r="OR10" s="614"/>
      <c r="OS10" s="614"/>
      <c r="OT10" s="614"/>
      <c r="OU10" s="614"/>
      <c r="OV10" s="614"/>
      <c r="OW10" s="614"/>
      <c r="OX10" s="614"/>
      <c r="OY10" s="614"/>
      <c r="OZ10" s="614"/>
      <c r="PA10" s="614"/>
      <c r="PB10" s="614"/>
      <c r="PC10" s="614"/>
      <c r="PD10" s="614"/>
      <c r="PE10" s="614"/>
      <c r="PF10" s="614"/>
      <c r="PG10" s="614"/>
      <c r="PH10" s="614"/>
      <c r="PI10" s="614"/>
      <c r="PJ10" s="614"/>
      <c r="PK10" s="614"/>
      <c r="PL10" s="614"/>
      <c r="PM10" s="614"/>
      <c r="PN10" s="614"/>
      <c r="PO10" s="614"/>
      <c r="PP10" s="614"/>
      <c r="PQ10" s="614"/>
      <c r="PR10" s="614"/>
      <c r="PS10" s="614"/>
      <c r="PT10" s="614"/>
      <c r="PU10" s="614"/>
      <c r="PV10" s="614"/>
      <c r="PW10" s="614"/>
      <c r="PX10" s="614"/>
      <c r="PY10" s="614"/>
      <c r="PZ10" s="614"/>
      <c r="QA10" s="614"/>
      <c r="QB10" s="614"/>
      <c r="QC10" s="614"/>
      <c r="QD10" s="614"/>
      <c r="QE10" s="614"/>
      <c r="QF10" s="614"/>
      <c r="QG10" s="614"/>
      <c r="QH10" s="614"/>
      <c r="QI10" s="614"/>
      <c r="QJ10" s="614"/>
      <c r="QK10" s="614"/>
      <c r="QL10" s="614"/>
      <c r="QM10" s="614"/>
      <c r="QN10" s="614"/>
      <c r="QO10" s="614"/>
      <c r="QP10" s="614"/>
      <c r="QQ10" s="614"/>
      <c r="QR10" s="614"/>
      <c r="QS10" s="614"/>
      <c r="QT10" s="614"/>
      <c r="QU10" s="614"/>
      <c r="QV10" s="614"/>
      <c r="QW10" s="614"/>
      <c r="QX10" s="614"/>
      <c r="QY10" s="614"/>
      <c r="QZ10" s="614"/>
      <c r="RA10" s="614"/>
      <c r="RB10" s="614"/>
      <c r="RC10" s="614"/>
      <c r="RD10" s="614"/>
      <c r="RE10" s="614"/>
      <c r="RF10" s="614"/>
      <c r="RG10" s="614"/>
      <c r="RH10" s="614"/>
      <c r="RI10" s="614"/>
      <c r="RJ10" s="614"/>
      <c r="RK10" s="614"/>
      <c r="RL10" s="614"/>
      <c r="RM10" s="614"/>
      <c r="RN10" s="614"/>
      <c r="RO10" s="614"/>
      <c r="RP10" s="614"/>
      <c r="RQ10" s="614"/>
      <c r="RR10" s="614"/>
      <c r="RS10" s="614"/>
      <c r="RT10" s="614"/>
      <c r="RU10" s="614"/>
      <c r="RV10" s="614"/>
      <c r="RW10" s="614"/>
      <c r="RX10" s="614"/>
      <c r="RY10" s="614"/>
      <c r="RZ10" s="614"/>
      <c r="SA10" s="614"/>
      <c r="SB10" s="614"/>
      <c r="SC10" s="614"/>
      <c r="SD10" s="614"/>
      <c r="SE10" s="614"/>
      <c r="SF10" s="614"/>
      <c r="SG10" s="614"/>
      <c r="SH10" s="614"/>
      <c r="SI10" s="614"/>
      <c r="SJ10" s="614"/>
      <c r="SK10" s="614"/>
      <c r="SL10" s="614"/>
      <c r="SM10" s="614"/>
      <c r="SN10" s="614"/>
      <c r="SO10" s="614"/>
      <c r="SP10" s="614"/>
      <c r="SQ10" s="614"/>
      <c r="SR10" s="614"/>
      <c r="SS10" s="614"/>
      <c r="ST10" s="614"/>
      <c r="SU10" s="614"/>
      <c r="SV10" s="614"/>
      <c r="SW10" s="614"/>
      <c r="SX10" s="614"/>
      <c r="SY10" s="614"/>
      <c r="SZ10" s="614"/>
      <c r="TA10" s="614"/>
      <c r="TB10" s="614"/>
      <c r="TC10" s="614"/>
      <c r="TD10" s="614"/>
      <c r="TE10" s="614"/>
      <c r="TF10" s="614"/>
      <c r="TG10" s="614"/>
      <c r="TH10" s="614"/>
      <c r="TI10" s="614"/>
      <c r="TJ10" s="614"/>
      <c r="TK10" s="614"/>
      <c r="TL10" s="614"/>
      <c r="TM10" s="614"/>
      <c r="TN10" s="614"/>
      <c r="TO10" s="614"/>
      <c r="TP10" s="614"/>
      <c r="TQ10" s="614"/>
      <c r="TR10" s="614"/>
      <c r="TS10" s="614"/>
      <c r="TT10" s="614"/>
      <c r="TU10" s="614"/>
      <c r="TV10" s="614"/>
      <c r="TW10" s="614"/>
      <c r="TX10" s="614"/>
      <c r="TY10" s="614"/>
      <c r="TZ10" s="614"/>
      <c r="UA10" s="614"/>
      <c r="UB10" s="614"/>
      <c r="UC10" s="614"/>
      <c r="UD10" s="614"/>
      <c r="UE10" s="614"/>
      <c r="UF10" s="614"/>
      <c r="UG10" s="614"/>
      <c r="UH10" s="614"/>
      <c r="UI10" s="614"/>
      <c r="UJ10" s="614"/>
      <c r="UK10" s="614"/>
      <c r="UL10" s="614"/>
      <c r="UM10" s="614"/>
      <c r="UN10" s="614"/>
      <c r="UO10" s="614"/>
      <c r="UP10" s="614"/>
      <c r="UQ10" s="614"/>
      <c r="UR10" s="614"/>
      <c r="US10" s="614"/>
      <c r="UT10" s="614"/>
      <c r="UU10" s="614"/>
      <c r="UV10" s="614"/>
      <c r="UW10" s="614"/>
      <c r="UX10" s="614"/>
      <c r="UY10" s="614"/>
      <c r="UZ10" s="614"/>
      <c r="VA10" s="614"/>
      <c r="VB10" s="614"/>
      <c r="VC10" s="614"/>
      <c r="VD10" s="614"/>
      <c r="VE10" s="614"/>
      <c r="VF10" s="614"/>
      <c r="VG10" s="614"/>
      <c r="VH10" s="614"/>
      <c r="VI10" s="614"/>
      <c r="VJ10" s="614"/>
      <c r="VK10" s="614"/>
      <c r="VL10" s="614"/>
      <c r="VM10" s="614"/>
      <c r="VN10" s="614"/>
      <c r="VO10" s="614"/>
      <c r="VP10" s="614"/>
      <c r="VQ10" s="614"/>
      <c r="VR10" s="614"/>
      <c r="VS10" s="614"/>
      <c r="VT10" s="614"/>
      <c r="VU10" s="614"/>
      <c r="VV10" s="614"/>
      <c r="VW10" s="614"/>
      <c r="VX10" s="614"/>
      <c r="VY10" s="614"/>
      <c r="VZ10" s="614"/>
      <c r="WA10" s="614"/>
      <c r="WB10" s="614"/>
      <c r="WC10" s="614"/>
      <c r="WD10" s="614"/>
      <c r="WE10" s="614"/>
      <c r="WF10" s="614"/>
      <c r="WG10" s="614"/>
      <c r="WH10" s="614"/>
      <c r="WI10" s="614"/>
      <c r="WJ10" s="614"/>
      <c r="WK10" s="614"/>
      <c r="WL10" s="614"/>
      <c r="WM10" s="614"/>
      <c r="WN10" s="614"/>
      <c r="WO10" s="614"/>
      <c r="WP10" s="614"/>
      <c r="WQ10" s="614"/>
      <c r="WR10" s="614"/>
      <c r="WS10" s="614"/>
      <c r="WT10" s="614"/>
      <c r="WU10" s="614"/>
      <c r="WV10" s="614"/>
      <c r="WW10" s="614"/>
      <c r="WX10" s="614"/>
      <c r="WY10" s="614"/>
      <c r="WZ10" s="614"/>
      <c r="XA10" s="614"/>
      <c r="XB10" s="614"/>
      <c r="XC10" s="614"/>
      <c r="XD10" s="614"/>
      <c r="XE10" s="614"/>
      <c r="XF10" s="614"/>
      <c r="XG10" s="614"/>
      <c r="XH10" s="614"/>
      <c r="XI10" s="614"/>
      <c r="XJ10" s="614"/>
      <c r="XK10" s="614"/>
      <c r="XL10" s="614"/>
      <c r="XM10" s="614"/>
      <c r="XN10" s="614"/>
      <c r="XO10" s="614"/>
      <c r="XP10" s="614"/>
      <c r="XQ10" s="614"/>
      <c r="XR10" s="614"/>
      <c r="XS10" s="614"/>
      <c r="XT10" s="614"/>
      <c r="XU10" s="614"/>
      <c r="XV10" s="614"/>
      <c r="XW10" s="614"/>
      <c r="XX10" s="614"/>
      <c r="XY10" s="614"/>
      <c r="XZ10" s="614"/>
      <c r="YA10" s="614"/>
      <c r="YB10" s="614"/>
      <c r="YC10" s="614"/>
      <c r="YD10" s="614"/>
      <c r="YE10" s="614"/>
      <c r="YF10" s="614"/>
      <c r="YG10" s="614"/>
      <c r="YH10" s="614"/>
      <c r="YI10" s="614"/>
      <c r="YJ10" s="614"/>
      <c r="YK10" s="614"/>
      <c r="YL10" s="614"/>
      <c r="YM10" s="614"/>
      <c r="YN10" s="614"/>
      <c r="YO10" s="614"/>
      <c r="YP10" s="614"/>
      <c r="YQ10" s="614"/>
      <c r="YR10" s="614"/>
      <c r="YS10" s="614"/>
      <c r="YT10" s="614"/>
      <c r="YU10" s="614"/>
      <c r="YV10" s="614"/>
      <c r="YW10" s="614"/>
      <c r="YX10" s="614"/>
      <c r="YY10" s="614"/>
      <c r="YZ10" s="614"/>
      <c r="ZA10" s="614"/>
      <c r="ZB10" s="614"/>
      <c r="ZC10" s="614"/>
      <c r="ZD10" s="614"/>
      <c r="ZE10" s="614"/>
      <c r="ZF10" s="614"/>
      <c r="ZG10" s="614"/>
      <c r="ZH10" s="614"/>
      <c r="ZI10" s="614"/>
      <c r="ZJ10" s="614"/>
      <c r="ZK10" s="614"/>
      <c r="ZL10" s="614"/>
      <c r="ZM10" s="614"/>
      <c r="ZN10" s="614"/>
      <c r="ZO10" s="614"/>
      <c r="ZP10" s="614"/>
      <c r="ZQ10" s="614"/>
      <c r="ZR10" s="614"/>
      <c r="ZS10" s="614"/>
      <c r="ZT10" s="614"/>
      <c r="ZU10" s="614"/>
      <c r="ZV10" s="614"/>
      <c r="ZW10" s="614"/>
      <c r="ZX10" s="614"/>
      <c r="ZY10" s="614"/>
      <c r="ZZ10" s="614"/>
      <c r="AAA10" s="614"/>
      <c r="AAB10" s="614"/>
      <c r="AAC10" s="614"/>
      <c r="AAD10" s="614"/>
      <c r="AAE10" s="614"/>
      <c r="AAF10" s="614"/>
      <c r="AAG10" s="614"/>
      <c r="AAH10" s="614"/>
      <c r="AAI10" s="614"/>
      <c r="AAJ10" s="614"/>
      <c r="AAK10" s="614"/>
      <c r="AAL10" s="614"/>
      <c r="AAM10" s="614"/>
      <c r="AAN10" s="614"/>
      <c r="AAO10" s="614"/>
      <c r="AAP10" s="614"/>
      <c r="AAQ10" s="614"/>
      <c r="AAR10" s="614"/>
      <c r="AAS10" s="614"/>
      <c r="AAT10" s="614"/>
      <c r="AAU10" s="614"/>
      <c r="AAV10" s="614"/>
      <c r="AAW10" s="614"/>
      <c r="AAX10" s="614"/>
      <c r="AAY10" s="614"/>
      <c r="AAZ10" s="614"/>
      <c r="ABA10" s="614"/>
      <c r="ABB10" s="614"/>
      <c r="ABC10" s="614"/>
      <c r="ABD10" s="614"/>
      <c r="ABE10" s="614"/>
      <c r="ABF10" s="614"/>
      <c r="ABG10" s="614"/>
      <c r="ABH10" s="614"/>
      <c r="ABI10" s="614"/>
      <c r="ABJ10" s="614"/>
      <c r="ABK10" s="614"/>
      <c r="ABL10" s="614"/>
      <c r="ABM10" s="614"/>
      <c r="ABN10" s="614"/>
      <c r="ABO10" s="614"/>
      <c r="ABP10" s="614"/>
      <c r="ABQ10" s="614"/>
      <c r="ABR10" s="614"/>
      <c r="ABS10" s="614"/>
      <c r="ABT10" s="614"/>
      <c r="ABU10" s="614"/>
      <c r="ABV10" s="614"/>
      <c r="ABW10" s="614"/>
      <c r="ABX10" s="614"/>
      <c r="ABY10" s="614"/>
      <c r="ABZ10" s="614"/>
      <c r="ACA10" s="614"/>
      <c r="ACB10" s="614"/>
      <c r="ACC10" s="614"/>
      <c r="ACD10" s="614"/>
      <c r="ACE10" s="614"/>
      <c r="ACF10" s="614"/>
      <c r="ACG10" s="614"/>
      <c r="ACH10" s="614"/>
      <c r="ACI10" s="614"/>
      <c r="ACJ10" s="614"/>
      <c r="ACK10" s="614"/>
      <c r="ACL10" s="614"/>
      <c r="ACM10" s="614"/>
      <c r="ACN10" s="614"/>
      <c r="ACO10" s="614"/>
      <c r="ACP10" s="614"/>
      <c r="ACQ10" s="614"/>
      <c r="ACR10" s="614"/>
      <c r="ACS10" s="614"/>
      <c r="ACT10" s="614"/>
      <c r="ACU10" s="614"/>
      <c r="ACV10" s="614"/>
      <c r="ACW10" s="614"/>
      <c r="ACX10" s="614"/>
      <c r="ACY10" s="614"/>
      <c r="ACZ10" s="614"/>
      <c r="ADA10" s="614"/>
      <c r="ADB10" s="614"/>
      <c r="ADC10" s="614"/>
      <c r="ADD10" s="614"/>
      <c r="ADE10" s="614"/>
      <c r="ADF10" s="614"/>
      <c r="ADG10" s="614"/>
      <c r="ADH10" s="614"/>
      <c r="ADI10" s="614"/>
      <c r="ADJ10" s="614"/>
      <c r="ADK10" s="614"/>
      <c r="ADL10" s="614"/>
      <c r="ADM10" s="614"/>
      <c r="ADN10" s="614"/>
      <c r="ADO10" s="614"/>
      <c r="ADP10" s="614"/>
      <c r="ADQ10" s="614"/>
      <c r="ADR10" s="614"/>
      <c r="ADS10" s="614"/>
      <c r="ADT10" s="614"/>
      <c r="ADU10" s="614"/>
      <c r="ADV10" s="614"/>
      <c r="ADW10" s="614"/>
      <c r="ADX10" s="614"/>
      <c r="ADY10" s="614"/>
      <c r="ADZ10" s="614"/>
      <c r="AEA10" s="614"/>
      <c r="AEB10" s="614"/>
      <c r="AEC10" s="614"/>
      <c r="AED10" s="614"/>
      <c r="AEE10" s="614"/>
      <c r="AEF10" s="614"/>
      <c r="AEG10" s="614"/>
      <c r="AEH10" s="614"/>
      <c r="AEI10" s="614"/>
      <c r="AEJ10" s="614"/>
      <c r="AEK10" s="614"/>
      <c r="AEL10" s="614"/>
      <c r="AEM10" s="614"/>
      <c r="AEN10" s="614"/>
      <c r="AEO10" s="614"/>
      <c r="AEP10" s="614"/>
      <c r="AEQ10" s="614"/>
      <c r="AER10" s="614"/>
      <c r="AES10" s="614"/>
      <c r="AET10" s="614"/>
      <c r="AEU10" s="614"/>
      <c r="AEV10" s="614"/>
      <c r="AEW10" s="614"/>
      <c r="AEX10" s="614"/>
      <c r="AEY10" s="614"/>
      <c r="AEZ10" s="614"/>
      <c r="AFA10" s="614"/>
      <c r="AFB10" s="614"/>
      <c r="AFC10" s="614"/>
      <c r="AFD10" s="614"/>
      <c r="AFE10" s="614"/>
      <c r="AFF10" s="614"/>
      <c r="AFG10" s="614"/>
      <c r="AFH10" s="614"/>
      <c r="AFI10" s="614"/>
      <c r="AFJ10" s="614"/>
      <c r="AFK10" s="614"/>
      <c r="AFL10" s="614"/>
      <c r="AFM10" s="614"/>
      <c r="AFN10" s="614"/>
      <c r="AFO10" s="614"/>
      <c r="AFP10" s="614"/>
      <c r="AFQ10" s="614"/>
      <c r="AFR10" s="614"/>
      <c r="AFS10" s="614"/>
      <c r="AFT10" s="614"/>
      <c r="AFU10" s="614"/>
      <c r="AFV10" s="614"/>
      <c r="AFW10" s="614"/>
      <c r="AFX10" s="614"/>
      <c r="AFY10" s="614"/>
      <c r="AFZ10" s="614"/>
      <c r="AGA10" s="614"/>
      <c r="AGB10" s="614"/>
      <c r="AGC10" s="614"/>
      <c r="AGD10" s="614"/>
      <c r="AGE10" s="614"/>
      <c r="AGF10" s="614"/>
      <c r="AGG10" s="614"/>
      <c r="AGH10" s="614"/>
      <c r="AGI10" s="614"/>
      <c r="AGJ10" s="614"/>
      <c r="AGK10" s="614"/>
      <c r="AGL10" s="614"/>
      <c r="AGM10" s="614"/>
      <c r="AGN10" s="614"/>
      <c r="AGO10" s="614"/>
      <c r="AGP10" s="614"/>
      <c r="AGQ10" s="614"/>
      <c r="AGR10" s="614"/>
      <c r="AGS10" s="614"/>
      <c r="AGT10" s="614"/>
      <c r="AGU10" s="614"/>
      <c r="AGV10" s="614"/>
      <c r="AGW10" s="614"/>
      <c r="AGX10" s="614"/>
      <c r="AGY10" s="614"/>
      <c r="AGZ10" s="614"/>
      <c r="AHA10" s="614"/>
      <c r="AHB10" s="614"/>
      <c r="AHC10" s="614"/>
      <c r="AHD10" s="614"/>
      <c r="AHE10" s="614"/>
      <c r="AHF10" s="614"/>
      <c r="AHG10" s="614"/>
      <c r="AHH10" s="614"/>
      <c r="AHI10" s="614"/>
      <c r="AHJ10" s="614"/>
      <c r="AHK10" s="614"/>
      <c r="AHL10" s="614"/>
      <c r="AHM10" s="614"/>
      <c r="AHN10" s="614"/>
      <c r="AHO10" s="614"/>
      <c r="AHP10" s="614"/>
      <c r="AHQ10" s="614"/>
      <c r="AHR10" s="614"/>
      <c r="AHS10" s="614"/>
      <c r="AHT10" s="614"/>
      <c r="AHU10" s="614"/>
      <c r="AHV10" s="614"/>
      <c r="AHW10" s="614"/>
      <c r="AHX10" s="614"/>
      <c r="AHY10" s="614"/>
      <c r="AHZ10" s="614"/>
      <c r="AIA10" s="614"/>
      <c r="AIB10" s="614"/>
      <c r="AIC10" s="614"/>
      <c r="AID10" s="614"/>
      <c r="AIE10" s="614"/>
      <c r="AIF10" s="614"/>
      <c r="AIG10" s="614"/>
      <c r="AIH10" s="614"/>
      <c r="AII10" s="614"/>
      <c r="AIJ10" s="614"/>
      <c r="AIK10" s="614"/>
      <c r="AIL10" s="614"/>
      <c r="AIM10" s="614"/>
      <c r="AIN10" s="614"/>
      <c r="AIO10" s="614"/>
      <c r="AIP10" s="614"/>
      <c r="AIQ10" s="614"/>
      <c r="AIR10" s="614"/>
      <c r="AIS10" s="614"/>
      <c r="AIT10" s="614"/>
      <c r="AIU10" s="614"/>
      <c r="AIV10" s="614"/>
      <c r="AIW10" s="614"/>
      <c r="AIX10" s="614"/>
      <c r="AIY10" s="614"/>
      <c r="AIZ10" s="614"/>
      <c r="AJA10" s="614"/>
      <c r="AJB10" s="614"/>
      <c r="AJC10" s="614"/>
      <c r="AJD10" s="614"/>
      <c r="AJE10" s="614"/>
      <c r="AJF10" s="614"/>
      <c r="AJG10" s="614"/>
      <c r="AJH10" s="614"/>
      <c r="AJI10" s="614"/>
      <c r="AJJ10" s="614"/>
      <c r="AJK10" s="614"/>
      <c r="AJL10" s="614"/>
      <c r="AJM10" s="614"/>
      <c r="AJN10" s="614"/>
      <c r="AJO10" s="614"/>
      <c r="AJP10" s="614"/>
      <c r="AJQ10" s="614"/>
      <c r="AJR10" s="614"/>
      <c r="AJS10" s="614"/>
      <c r="AJT10" s="614"/>
      <c r="AJU10" s="614"/>
      <c r="AJV10" s="614"/>
      <c r="AJW10" s="614"/>
      <c r="AJX10" s="614"/>
      <c r="AJY10" s="614"/>
      <c r="AJZ10" s="614"/>
      <c r="AKA10" s="614"/>
      <c r="AKB10" s="614"/>
      <c r="AKC10" s="614"/>
      <c r="AKD10" s="614"/>
      <c r="AKE10" s="614"/>
      <c r="AKF10" s="614"/>
      <c r="AKG10" s="614"/>
      <c r="AKH10" s="614"/>
      <c r="AKI10" s="614"/>
      <c r="AKJ10" s="614"/>
      <c r="AKK10" s="614"/>
      <c r="AKL10" s="614"/>
      <c r="AKM10" s="614"/>
      <c r="AKN10" s="614"/>
      <c r="AKO10" s="614"/>
      <c r="AKP10" s="614"/>
      <c r="AKQ10" s="614"/>
      <c r="AKR10" s="614"/>
      <c r="AKS10" s="614"/>
      <c r="AKT10" s="614"/>
      <c r="AKU10" s="614"/>
      <c r="AKV10" s="614"/>
      <c r="AKW10" s="614"/>
      <c r="AKX10" s="614"/>
      <c r="AKY10" s="614"/>
      <c r="AKZ10" s="614"/>
      <c r="ALA10" s="614"/>
      <c r="ALB10" s="614"/>
      <c r="ALC10" s="614"/>
      <c r="ALD10" s="614"/>
      <c r="ALE10" s="614"/>
      <c r="ALF10" s="614"/>
      <c r="ALG10" s="614"/>
      <c r="ALH10" s="614"/>
      <c r="ALI10" s="614"/>
      <c r="ALJ10" s="614"/>
      <c r="ALK10" s="614"/>
      <c r="ALL10" s="614"/>
      <c r="ALM10" s="614"/>
      <c r="ALN10" s="614"/>
      <c r="ALO10" s="614"/>
      <c r="ALP10" s="614"/>
      <c r="ALQ10" s="614"/>
      <c r="ALR10" s="614"/>
      <c r="ALS10" s="614"/>
      <c r="ALT10" s="614"/>
      <c r="ALU10" s="614"/>
      <c r="ALV10" s="614"/>
      <c r="ALW10" s="614"/>
      <c r="ALX10" s="614"/>
      <c r="ALY10" s="614"/>
    </row>
    <row r="11" spans="1:1014" s="238" customFormat="1" ht="55.5" customHeight="1">
      <c r="A11" s="233" t="s">
        <v>831</v>
      </c>
      <c r="B11" s="382" t="s">
        <v>832</v>
      </c>
      <c r="C11" s="279" t="s">
        <v>833</v>
      </c>
      <c r="D11" s="279" t="s">
        <v>834</v>
      </c>
      <c r="E11" s="279" t="s">
        <v>835</v>
      </c>
      <c r="F11" s="279" t="s">
        <v>836</v>
      </c>
      <c r="G11" s="279"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4" t="s">
        <v>914</v>
      </c>
      <c r="U11" s="234" t="s">
        <v>849</v>
      </c>
      <c r="V11" s="229" t="s">
        <v>2480</v>
      </c>
      <c r="W11" s="229" t="s">
        <v>851</v>
      </c>
      <c r="X11" s="230" t="s">
        <v>852</v>
      </c>
      <c r="Y11" s="235" t="s">
        <v>853</v>
      </c>
      <c r="Z11" s="235" t="s">
        <v>854</v>
      </c>
      <c r="AA11" s="236" t="s">
        <v>855</v>
      </c>
      <c r="AB11" s="235" t="s">
        <v>856</v>
      </c>
      <c r="AC11" s="235" t="s">
        <v>857</v>
      </c>
      <c r="AD11" s="237" t="s">
        <v>915</v>
      </c>
    </row>
    <row r="12" spans="1:1014" s="662" customFormat="1" ht="13.5" customHeight="1">
      <c r="A12" s="651">
        <v>1</v>
      </c>
      <c r="B12" s="652" t="s">
        <v>916</v>
      </c>
      <c r="C12" s="653"/>
      <c r="D12" s="652"/>
      <c r="E12" s="652"/>
      <c r="F12" s="652"/>
      <c r="G12" s="652"/>
      <c r="H12" s="651" t="s">
        <v>1596</v>
      </c>
      <c r="I12" s="654" t="s">
        <v>1597</v>
      </c>
      <c r="J12" s="651" t="s">
        <v>1598</v>
      </c>
      <c r="K12" s="655" t="s">
        <v>919</v>
      </c>
      <c r="L12" s="651" t="s">
        <v>1599</v>
      </c>
      <c r="M12" s="651" t="s">
        <v>1600</v>
      </c>
      <c r="N12" s="651"/>
      <c r="O12" s="651"/>
      <c r="P12" s="656">
        <v>1</v>
      </c>
      <c r="Q12" s="651" t="s">
        <v>820</v>
      </c>
      <c r="R12" s="651"/>
      <c r="S12" s="651" t="s">
        <v>863</v>
      </c>
      <c r="T12" s="657"/>
      <c r="U12" s="651"/>
      <c r="V12" s="658"/>
      <c r="W12" s="658" t="s">
        <v>864</v>
      </c>
      <c r="X12" s="659"/>
      <c r="Y12" s="660"/>
      <c r="Z12" s="651" t="s">
        <v>920</v>
      </c>
      <c r="AA12" s="661" t="s">
        <v>921</v>
      </c>
      <c r="AB12" s="651"/>
      <c r="AC12" s="657">
        <v>1</v>
      </c>
      <c r="AD12" s="657">
        <v>1</v>
      </c>
      <c r="AE12" s="658" t="s">
        <v>864</v>
      </c>
    </row>
    <row r="13" spans="1:1014" s="224" customFormat="1" ht="13.5" customHeight="1">
      <c r="A13" s="225">
        <v>2</v>
      </c>
      <c r="B13" s="253" t="s">
        <v>944</v>
      </c>
      <c r="C13" s="221"/>
      <c r="D13" s="221"/>
      <c r="E13" s="221"/>
      <c r="F13" s="221"/>
      <c r="G13" s="221"/>
      <c r="H13" s="542" t="s">
        <v>945</v>
      </c>
      <c r="I13" s="131" t="s">
        <v>946</v>
      </c>
      <c r="J13" s="542"/>
      <c r="K13" s="539" t="s">
        <v>925</v>
      </c>
      <c r="L13" s="542" t="s">
        <v>926</v>
      </c>
      <c r="M13" s="542" t="s">
        <v>927</v>
      </c>
      <c r="N13" s="542"/>
      <c r="O13" s="542"/>
      <c r="P13" s="540"/>
      <c r="Q13" s="542" t="s">
        <v>817</v>
      </c>
      <c r="R13" s="542"/>
      <c r="S13" s="542" t="s">
        <v>863</v>
      </c>
      <c r="T13" s="541"/>
      <c r="U13" s="542"/>
      <c r="V13" s="543" t="s">
        <v>864</v>
      </c>
      <c r="W13" s="543" t="s">
        <v>864</v>
      </c>
      <c r="X13" s="232"/>
      <c r="Y13" s="544"/>
      <c r="Z13" s="542"/>
      <c r="AA13" s="545"/>
      <c r="AB13" s="542"/>
      <c r="AC13" s="541">
        <v>1</v>
      </c>
      <c r="AD13" s="541">
        <v>1</v>
      </c>
    </row>
    <row r="14" spans="1:1014" s="608" customFormat="1" ht="13.5" customHeight="1">
      <c r="A14" s="598">
        <v>3</v>
      </c>
      <c r="B14" s="599" t="s">
        <v>947</v>
      </c>
      <c r="C14" s="600"/>
      <c r="D14" s="599"/>
      <c r="E14" s="599"/>
      <c r="F14" s="599"/>
      <c r="G14" s="599"/>
      <c r="H14" s="598" t="s">
        <v>948</v>
      </c>
      <c r="I14" s="601" t="s">
        <v>930</v>
      </c>
      <c r="J14" s="598" t="s">
        <v>949</v>
      </c>
      <c r="K14" s="601" t="s">
        <v>931</v>
      </c>
      <c r="L14" s="598"/>
      <c r="M14" s="598"/>
      <c r="N14" s="598"/>
      <c r="O14" s="598"/>
      <c r="P14" s="602">
        <v>1</v>
      </c>
      <c r="Q14" s="598" t="s">
        <v>817</v>
      </c>
      <c r="R14" s="598"/>
      <c r="S14" s="598" t="s">
        <v>879</v>
      </c>
      <c r="T14" s="603"/>
      <c r="U14" s="598"/>
      <c r="V14" s="604"/>
      <c r="W14" s="604" t="s">
        <v>864</v>
      </c>
      <c r="X14" s="605"/>
      <c r="Y14" s="606"/>
      <c r="Z14" s="598"/>
      <c r="AA14" s="607"/>
      <c r="AB14" s="598"/>
      <c r="AC14" s="603">
        <v>1</v>
      </c>
      <c r="AD14" s="603">
        <v>1</v>
      </c>
    </row>
    <row r="15" spans="1:1014" s="632" customFormat="1" ht="13.5" customHeight="1">
      <c r="A15" s="624">
        <v>4</v>
      </c>
      <c r="B15" s="623" t="s">
        <v>950</v>
      </c>
      <c r="C15" s="623"/>
      <c r="D15" s="623"/>
      <c r="E15" s="623"/>
      <c r="F15" s="623"/>
      <c r="G15" s="623"/>
      <c r="H15" s="624" t="s">
        <v>2483</v>
      </c>
      <c r="I15" s="625" t="s">
        <v>951</v>
      </c>
      <c r="J15" s="624" t="s">
        <v>952</v>
      </c>
      <c r="K15" s="625" t="s">
        <v>953</v>
      </c>
      <c r="L15" s="624"/>
      <c r="M15" s="624"/>
      <c r="N15" s="624"/>
      <c r="O15" s="624"/>
      <c r="P15" s="626"/>
      <c r="Q15" s="624" t="s">
        <v>817</v>
      </c>
      <c r="R15" s="624"/>
      <c r="S15" s="624" t="s">
        <v>863</v>
      </c>
      <c r="T15" s="627"/>
      <c r="U15" s="624" t="s">
        <v>2482</v>
      </c>
      <c r="V15" s="628" t="s">
        <v>864</v>
      </c>
      <c r="W15" s="628"/>
      <c r="X15" s="629"/>
      <c r="Y15" s="634" t="s">
        <v>2481</v>
      </c>
      <c r="Z15" s="624"/>
      <c r="AA15" s="631"/>
      <c r="AB15" s="624"/>
      <c r="AC15" s="627">
        <v>1</v>
      </c>
      <c r="AD15" s="627">
        <v>1</v>
      </c>
    </row>
    <row r="16" spans="1:1014" s="632" customFormat="1" ht="13.5" customHeight="1">
      <c r="A16" s="624"/>
      <c r="B16" s="623" t="s">
        <v>954</v>
      </c>
      <c r="C16" s="623"/>
      <c r="D16" s="623"/>
      <c r="E16" s="623"/>
      <c r="F16" s="623"/>
      <c r="G16" s="623"/>
      <c r="H16" s="624" t="s">
        <v>2484</v>
      </c>
      <c r="I16" s="625" t="s">
        <v>955</v>
      </c>
      <c r="J16" s="624"/>
      <c r="K16" s="625" t="s">
        <v>956</v>
      </c>
      <c r="L16" s="624"/>
      <c r="M16" s="624"/>
      <c r="N16" s="624"/>
      <c r="O16" s="624"/>
      <c r="P16" s="626"/>
      <c r="Q16" s="624" t="s">
        <v>817</v>
      </c>
      <c r="R16" s="624"/>
      <c r="S16" s="624" t="s">
        <v>863</v>
      </c>
      <c r="T16" s="627"/>
      <c r="U16" s="624" t="s">
        <v>957</v>
      </c>
      <c r="V16" s="628" t="s">
        <v>864</v>
      </c>
      <c r="W16" s="628"/>
      <c r="X16" s="629"/>
      <c r="Y16" s="630"/>
      <c r="Z16" s="624"/>
      <c r="AA16" s="631"/>
      <c r="AB16" s="624"/>
      <c r="AC16" s="627"/>
      <c r="AD16" s="627"/>
    </row>
    <row r="17" spans="1:30" s="224" customFormat="1" ht="13.5" customHeight="1">
      <c r="A17" s="225">
        <v>5</v>
      </c>
      <c r="B17" s="675" t="s">
        <v>1315</v>
      </c>
      <c r="C17" s="538"/>
      <c r="D17" s="241"/>
      <c r="E17" s="241"/>
      <c r="F17" s="241"/>
      <c r="G17" s="241"/>
      <c r="H17" s="542" t="s">
        <v>959</v>
      </c>
      <c r="I17" s="539"/>
      <c r="J17" s="542" t="s">
        <v>960</v>
      </c>
      <c r="K17" s="539" t="s">
        <v>961</v>
      </c>
      <c r="L17" s="542"/>
      <c r="M17" s="542"/>
      <c r="N17" s="542"/>
      <c r="O17" s="542"/>
      <c r="P17" s="540"/>
      <c r="Q17" s="542" t="s">
        <v>820</v>
      </c>
      <c r="R17" s="542"/>
      <c r="S17" s="243" t="s">
        <v>961</v>
      </c>
      <c r="T17" s="541"/>
      <c r="U17" s="542"/>
      <c r="V17" s="543" t="s">
        <v>864</v>
      </c>
      <c r="W17" s="543" t="s">
        <v>864</v>
      </c>
      <c r="X17" s="232"/>
      <c r="Y17" s="544"/>
      <c r="Z17" s="542"/>
      <c r="AA17" s="545"/>
      <c r="AB17" s="542"/>
      <c r="AC17" s="541">
        <v>1</v>
      </c>
      <c r="AD17" s="541">
        <v>1</v>
      </c>
    </row>
    <row r="18" spans="1:30" s="632" customFormat="1" ht="13.5" customHeight="1">
      <c r="A18" s="624"/>
      <c r="B18" s="623"/>
      <c r="C18" s="623" t="s">
        <v>962</v>
      </c>
      <c r="D18" s="623"/>
      <c r="E18" s="623"/>
      <c r="F18" s="623"/>
      <c r="G18" s="623"/>
      <c r="H18" s="624" t="s">
        <v>2487</v>
      </c>
      <c r="I18" s="625"/>
      <c r="J18" s="624"/>
      <c r="K18" s="625" t="s">
        <v>939</v>
      </c>
      <c r="L18" s="624"/>
      <c r="M18" s="624"/>
      <c r="N18" s="624"/>
      <c r="O18" s="624"/>
      <c r="P18" s="626"/>
      <c r="Q18" s="624" t="s">
        <v>823</v>
      </c>
      <c r="R18" s="624"/>
      <c r="S18" s="624" t="s">
        <v>863</v>
      </c>
      <c r="T18" s="627"/>
      <c r="U18" s="624"/>
      <c r="V18" s="628" t="s">
        <v>864</v>
      </c>
      <c r="W18" s="628"/>
      <c r="X18" s="629"/>
      <c r="Y18" s="630" t="s">
        <v>2479</v>
      </c>
      <c r="Z18" s="624"/>
      <c r="AA18" s="631"/>
      <c r="AB18" s="624"/>
      <c r="AC18" s="627"/>
      <c r="AD18" s="627"/>
    </row>
    <row r="19" spans="1:30" s="650" customFormat="1" ht="13.5" customHeight="1">
      <c r="A19" s="640">
        <v>17</v>
      </c>
      <c r="B19" s="641"/>
      <c r="C19" s="642" t="s">
        <v>2485</v>
      </c>
      <c r="D19" s="641"/>
      <c r="E19" s="641"/>
      <c r="F19" s="641"/>
      <c r="G19" s="641"/>
      <c r="H19" s="640" t="s">
        <v>1009</v>
      </c>
      <c r="I19" s="643" t="s">
        <v>1010</v>
      </c>
      <c r="J19" s="640"/>
      <c r="K19" s="643" t="s">
        <v>963</v>
      </c>
      <c r="L19" s="640"/>
      <c r="M19" s="640"/>
      <c r="N19" s="640"/>
      <c r="O19" s="640"/>
      <c r="P19" s="644"/>
      <c r="Q19" s="640" t="s">
        <v>817</v>
      </c>
      <c r="R19" s="640"/>
      <c r="S19" s="640" t="s">
        <v>863</v>
      </c>
      <c r="T19" s="645"/>
      <c r="U19" s="640"/>
      <c r="V19" s="646" t="s">
        <v>864</v>
      </c>
      <c r="W19" s="646"/>
      <c r="X19" s="647"/>
      <c r="Y19" s="648" t="s">
        <v>1011</v>
      </c>
      <c r="Z19" s="640" t="s">
        <v>1012</v>
      </c>
      <c r="AA19" s="649"/>
      <c r="AB19" s="640"/>
      <c r="AC19" s="645"/>
      <c r="AD19" s="645">
        <v>1</v>
      </c>
    </row>
    <row r="20" spans="1:30" s="608" customFormat="1" ht="13.5" customHeight="1">
      <c r="A20" s="598">
        <v>10</v>
      </c>
      <c r="B20" s="599"/>
      <c r="C20" s="599" t="s">
        <v>979</v>
      </c>
      <c r="D20" s="599" t="s">
        <v>980</v>
      </c>
      <c r="E20" s="599"/>
      <c r="F20" s="599"/>
      <c r="G20" s="599"/>
      <c r="H20" s="598" t="s">
        <v>981</v>
      </c>
      <c r="I20" s="601"/>
      <c r="J20" s="598" t="s">
        <v>982</v>
      </c>
      <c r="K20" s="601"/>
      <c r="L20" s="598" t="s">
        <v>983</v>
      </c>
      <c r="M20" s="598" t="s">
        <v>984</v>
      </c>
      <c r="N20" s="598"/>
      <c r="O20" s="598"/>
      <c r="P20" s="602">
        <v>1</v>
      </c>
      <c r="Q20" s="598" t="s">
        <v>817</v>
      </c>
      <c r="R20" s="598" t="s">
        <v>864</v>
      </c>
      <c r="S20" s="598" t="s">
        <v>969</v>
      </c>
      <c r="T20" s="603"/>
      <c r="U20" s="598"/>
      <c r="V20" s="604"/>
      <c r="W20" s="604" t="s">
        <v>864</v>
      </c>
      <c r="X20" s="605"/>
      <c r="Y20" s="606"/>
      <c r="Z20" s="598" t="s">
        <v>970</v>
      </c>
      <c r="AA20" s="607"/>
      <c r="AB20" s="598"/>
      <c r="AC20" s="603">
        <v>1</v>
      </c>
      <c r="AD20" s="603">
        <v>1</v>
      </c>
    </row>
    <row r="21" spans="1:30" s="224" customFormat="1" ht="13.5" customHeight="1">
      <c r="A21" s="225">
        <v>6</v>
      </c>
      <c r="B21" s="217"/>
      <c r="C21" s="538" t="s">
        <v>964</v>
      </c>
      <c r="D21" s="241"/>
      <c r="E21" s="241"/>
      <c r="F21" s="241"/>
      <c r="G21" s="241"/>
      <c r="H21" s="542" t="s">
        <v>965</v>
      </c>
      <c r="I21" s="539"/>
      <c r="J21" s="542" t="s">
        <v>966</v>
      </c>
      <c r="K21" s="539"/>
      <c r="L21" s="542" t="s">
        <v>967</v>
      </c>
      <c r="M21" s="542" t="s">
        <v>968</v>
      </c>
      <c r="N21" s="542"/>
      <c r="O21" s="542"/>
      <c r="P21" s="540">
        <v>1</v>
      </c>
      <c r="Q21" s="542" t="s">
        <v>820</v>
      </c>
      <c r="R21" s="542" t="s">
        <v>864</v>
      </c>
      <c r="S21" s="542" t="s">
        <v>969</v>
      </c>
      <c r="T21" s="541"/>
      <c r="U21" s="542"/>
      <c r="V21" s="543" t="s">
        <v>864</v>
      </c>
      <c r="W21" s="543" t="s">
        <v>864</v>
      </c>
      <c r="X21" s="232"/>
      <c r="Y21" s="544"/>
      <c r="Z21" s="542" t="s">
        <v>970</v>
      </c>
      <c r="AA21" s="545"/>
      <c r="AB21" s="542"/>
      <c r="AC21" s="541">
        <v>1</v>
      </c>
      <c r="AD21" s="541">
        <v>1</v>
      </c>
    </row>
    <row r="22" spans="1:30" s="224" customFormat="1" ht="13.5" customHeight="1">
      <c r="A22" s="225">
        <v>7</v>
      </c>
      <c r="B22" s="217"/>
      <c r="C22" s="538"/>
      <c r="D22" s="241" t="s">
        <v>667</v>
      </c>
      <c r="E22" s="241"/>
      <c r="F22" s="241"/>
      <c r="G22" s="241"/>
      <c r="H22" s="542" t="s">
        <v>971</v>
      </c>
      <c r="I22" s="539" t="s">
        <v>972</v>
      </c>
      <c r="J22" s="542" t="s">
        <v>973</v>
      </c>
      <c r="K22" s="539"/>
      <c r="L22" s="542"/>
      <c r="M22" s="542"/>
      <c r="N22" s="542"/>
      <c r="O22" s="542"/>
      <c r="P22" s="540">
        <v>1</v>
      </c>
      <c r="Q22" s="542" t="s">
        <v>820</v>
      </c>
      <c r="R22" s="542"/>
      <c r="S22" s="542" t="s">
        <v>863</v>
      </c>
      <c r="T22" s="541"/>
      <c r="U22" s="542"/>
      <c r="V22" s="543" t="s">
        <v>864</v>
      </c>
      <c r="W22" s="543" t="s">
        <v>864</v>
      </c>
      <c r="X22" s="232"/>
      <c r="Y22" s="544"/>
      <c r="Z22" s="542" t="s">
        <v>970</v>
      </c>
      <c r="AA22" s="545"/>
      <c r="AB22" s="542"/>
      <c r="AC22" s="541">
        <v>1</v>
      </c>
      <c r="AD22" s="541">
        <v>1</v>
      </c>
    </row>
    <row r="23" spans="1:30" s="224" customFormat="1" ht="13.5" customHeight="1">
      <c r="A23" s="225">
        <v>8</v>
      </c>
      <c r="B23" s="217"/>
      <c r="C23" s="538"/>
      <c r="D23" s="241" t="s">
        <v>974</v>
      </c>
      <c r="E23" s="241"/>
      <c r="F23" s="241"/>
      <c r="G23" s="241"/>
      <c r="H23" s="542" t="s">
        <v>975</v>
      </c>
      <c r="I23" s="539" t="s">
        <v>976</v>
      </c>
      <c r="J23" s="542" t="s">
        <v>977</v>
      </c>
      <c r="K23" s="539"/>
      <c r="L23" s="542"/>
      <c r="M23" s="542"/>
      <c r="N23" s="542"/>
      <c r="O23" s="542"/>
      <c r="P23" s="540">
        <v>1</v>
      </c>
      <c r="Q23" s="542" t="s">
        <v>820</v>
      </c>
      <c r="R23" s="542"/>
      <c r="S23" s="542" t="s">
        <v>863</v>
      </c>
      <c r="T23" s="541"/>
      <c r="U23" s="542"/>
      <c r="V23" s="543" t="s">
        <v>864</v>
      </c>
      <c r="W23" s="543" t="s">
        <v>864</v>
      </c>
      <c r="X23" s="232"/>
      <c r="Y23" s="544"/>
      <c r="Z23" s="542" t="s">
        <v>970</v>
      </c>
      <c r="AA23" s="545"/>
      <c r="AB23" s="542"/>
      <c r="AC23" s="541">
        <v>1</v>
      </c>
      <c r="AD23" s="541">
        <v>1</v>
      </c>
    </row>
    <row r="24" spans="1:30" s="224" customFormat="1" ht="13.5" customHeight="1">
      <c r="A24" s="225">
        <v>9</v>
      </c>
      <c r="B24" s="217"/>
      <c r="C24" s="538"/>
      <c r="D24" s="241" t="s">
        <v>767</v>
      </c>
      <c r="E24" s="241"/>
      <c r="F24" s="241"/>
      <c r="G24" s="241"/>
      <c r="H24" s="542" t="s">
        <v>978</v>
      </c>
      <c r="I24" s="539"/>
      <c r="J24" s="542" t="s">
        <v>939</v>
      </c>
      <c r="K24" s="539"/>
      <c r="L24" s="542"/>
      <c r="M24" s="542"/>
      <c r="N24" s="542"/>
      <c r="O24" s="542"/>
      <c r="P24" s="540"/>
      <c r="Q24" s="542" t="s">
        <v>817</v>
      </c>
      <c r="R24" s="542"/>
      <c r="S24" s="542" t="s">
        <v>863</v>
      </c>
      <c r="T24" s="541"/>
      <c r="U24" s="542"/>
      <c r="V24" s="543" t="s">
        <v>864</v>
      </c>
      <c r="W24" s="543" t="s">
        <v>864</v>
      </c>
      <c r="X24" s="232"/>
      <c r="Y24" s="544"/>
      <c r="Z24" s="542" t="s">
        <v>970</v>
      </c>
      <c r="AA24" s="545"/>
      <c r="AB24" s="542"/>
      <c r="AC24" s="541">
        <v>1</v>
      </c>
      <c r="AD24" s="541">
        <v>1</v>
      </c>
    </row>
    <row r="25" spans="1:30" s="608" customFormat="1" ht="13.5" customHeight="1">
      <c r="A25" s="598">
        <v>11</v>
      </c>
      <c r="B25" s="599"/>
      <c r="C25" s="599" t="s">
        <v>985</v>
      </c>
      <c r="D25" s="599" t="s">
        <v>980</v>
      </c>
      <c r="E25" s="599"/>
      <c r="F25" s="599"/>
      <c r="G25" s="599"/>
      <c r="H25" s="598" t="s">
        <v>986</v>
      </c>
      <c r="I25" s="601"/>
      <c r="J25" s="598" t="s">
        <v>987</v>
      </c>
      <c r="K25" s="601"/>
      <c r="L25" s="598"/>
      <c r="M25" s="598"/>
      <c r="N25" s="598"/>
      <c r="O25" s="598"/>
      <c r="P25" s="602">
        <v>1</v>
      </c>
      <c r="Q25" s="598" t="s">
        <v>823</v>
      </c>
      <c r="R25" s="598" t="s">
        <v>864</v>
      </c>
      <c r="S25" s="598" t="s">
        <v>969</v>
      </c>
      <c r="T25" s="603"/>
      <c r="U25" s="598"/>
      <c r="V25" s="604"/>
      <c r="W25" s="604" t="s">
        <v>864</v>
      </c>
      <c r="X25" s="605"/>
      <c r="Y25" s="606"/>
      <c r="Z25" s="598" t="s">
        <v>970</v>
      </c>
      <c r="AA25" s="607"/>
      <c r="AB25" s="598"/>
      <c r="AC25" s="603">
        <v>1</v>
      </c>
      <c r="AD25" s="603">
        <v>1</v>
      </c>
    </row>
    <row r="26" spans="1:30" s="608" customFormat="1" ht="13.5" customHeight="1">
      <c r="A26" s="598">
        <v>12</v>
      </c>
      <c r="B26" s="599"/>
      <c r="C26" s="599" t="s">
        <v>988</v>
      </c>
      <c r="D26" s="599" t="s">
        <v>980</v>
      </c>
      <c r="E26" s="599"/>
      <c r="F26" s="599"/>
      <c r="G26" s="599"/>
      <c r="H26" s="598" t="s">
        <v>989</v>
      </c>
      <c r="I26" s="601"/>
      <c r="J26" s="598" t="s">
        <v>990</v>
      </c>
      <c r="K26" s="601"/>
      <c r="L26" s="598"/>
      <c r="M26" s="598"/>
      <c r="N26" s="598"/>
      <c r="O26" s="598"/>
      <c r="P26" s="602">
        <v>1</v>
      </c>
      <c r="Q26" s="598" t="s">
        <v>817</v>
      </c>
      <c r="R26" s="598" t="s">
        <v>864</v>
      </c>
      <c r="S26" s="598" t="s">
        <v>969</v>
      </c>
      <c r="T26" s="603"/>
      <c r="U26" s="598"/>
      <c r="V26" s="604"/>
      <c r="W26" s="604" t="s">
        <v>864</v>
      </c>
      <c r="X26" s="605"/>
      <c r="Y26" s="606"/>
      <c r="Z26" s="598" t="s">
        <v>970</v>
      </c>
      <c r="AA26" s="607"/>
      <c r="AB26" s="598"/>
      <c r="AC26" s="603">
        <v>1</v>
      </c>
      <c r="AD26" s="603"/>
    </row>
    <row r="27" spans="1:30" s="662" customFormat="1" ht="13.5" customHeight="1">
      <c r="A27" s="651">
        <v>13</v>
      </c>
      <c r="B27" s="652"/>
      <c r="C27" s="652" t="s">
        <v>991</v>
      </c>
      <c r="D27" s="652"/>
      <c r="E27" s="652"/>
      <c r="F27" s="652"/>
      <c r="G27" s="652"/>
      <c r="H27" s="651"/>
      <c r="I27" s="655"/>
      <c r="J27" s="651"/>
      <c r="K27" s="651" t="s">
        <v>992</v>
      </c>
      <c r="L27" s="651"/>
      <c r="M27" s="651"/>
      <c r="N27" s="651"/>
      <c r="O27" s="651"/>
      <c r="P27" s="656"/>
      <c r="Q27" s="651" t="s">
        <v>817</v>
      </c>
      <c r="R27" s="651" t="s">
        <v>864</v>
      </c>
      <c r="S27" s="663" t="s">
        <v>993</v>
      </c>
      <c r="T27" s="657"/>
      <c r="U27" s="651"/>
      <c r="V27" s="658"/>
      <c r="W27" s="658" t="s">
        <v>864</v>
      </c>
      <c r="X27" s="659"/>
      <c r="Y27" s="660"/>
      <c r="Z27" s="651" t="s">
        <v>994</v>
      </c>
      <c r="AA27" s="661"/>
      <c r="AB27" s="651"/>
      <c r="AC27" s="657"/>
      <c r="AD27" s="657">
        <v>1</v>
      </c>
    </row>
    <row r="28" spans="1:30" s="662" customFormat="1" ht="13.5" customHeight="1">
      <c r="A28" s="651">
        <v>14</v>
      </c>
      <c r="B28" s="652"/>
      <c r="C28" s="652"/>
      <c r="D28" s="652" t="s">
        <v>495</v>
      </c>
      <c r="E28" s="652"/>
      <c r="F28" s="652"/>
      <c r="G28" s="652"/>
      <c r="H28" s="651" t="s">
        <v>995</v>
      </c>
      <c r="I28" s="655"/>
      <c r="J28" s="651"/>
      <c r="K28" s="651" t="s">
        <v>888</v>
      </c>
      <c r="L28" s="651"/>
      <c r="M28" s="651"/>
      <c r="N28" s="651"/>
      <c r="O28" s="651"/>
      <c r="P28" s="656"/>
      <c r="Q28" s="651" t="s">
        <v>817</v>
      </c>
      <c r="R28" s="651"/>
      <c r="S28" s="651" t="s">
        <v>863</v>
      </c>
      <c r="T28" s="657"/>
      <c r="U28" s="651" t="s">
        <v>996</v>
      </c>
      <c r="V28" s="658"/>
      <c r="W28" s="658" t="s">
        <v>864</v>
      </c>
      <c r="X28" s="659"/>
      <c r="Y28" s="660"/>
      <c r="Z28" s="660" t="s">
        <v>997</v>
      </c>
      <c r="AA28" s="661"/>
      <c r="AB28" s="651"/>
      <c r="AC28" s="657"/>
      <c r="AD28" s="657">
        <v>1</v>
      </c>
    </row>
    <row r="29" spans="1:30" s="662" customFormat="1" ht="13.5" customHeight="1">
      <c r="A29" s="651">
        <v>15</v>
      </c>
      <c r="B29" s="652"/>
      <c r="C29" s="652"/>
      <c r="D29" s="652" t="s">
        <v>954</v>
      </c>
      <c r="E29" s="652"/>
      <c r="F29" s="652"/>
      <c r="G29" s="652"/>
      <c r="H29" s="651" t="s">
        <v>998</v>
      </c>
      <c r="I29" s="655" t="s">
        <v>999</v>
      </c>
      <c r="J29" s="651"/>
      <c r="K29" s="651" t="s">
        <v>956</v>
      </c>
      <c r="L29" s="651"/>
      <c r="M29" s="651"/>
      <c r="N29" s="651"/>
      <c r="O29" s="651"/>
      <c r="P29" s="656"/>
      <c r="Q29" s="651" t="s">
        <v>817</v>
      </c>
      <c r="R29" s="651"/>
      <c r="S29" s="651" t="s">
        <v>863</v>
      </c>
      <c r="T29" s="657"/>
      <c r="U29" s="651" t="s">
        <v>1000</v>
      </c>
      <c r="V29" s="658"/>
      <c r="W29" s="658" t="s">
        <v>864</v>
      </c>
      <c r="X29" s="659"/>
      <c r="Y29" s="660"/>
      <c r="Z29" s="660" t="s">
        <v>1001</v>
      </c>
      <c r="AA29" s="661"/>
      <c r="AB29" s="651"/>
      <c r="AC29" s="657"/>
      <c r="AD29" s="657">
        <v>1</v>
      </c>
    </row>
    <row r="30" spans="1:30" s="666" customFormat="1" ht="13.5" customHeight="1">
      <c r="A30" s="664">
        <v>16</v>
      </c>
      <c r="B30" s="665"/>
      <c r="C30" s="665"/>
      <c r="D30" s="665" t="s">
        <v>1002</v>
      </c>
      <c r="E30" s="665"/>
      <c r="F30" s="665"/>
      <c r="G30" s="665"/>
      <c r="H30" s="664" t="s">
        <v>1003</v>
      </c>
      <c r="I30" s="666" t="s">
        <v>1004</v>
      </c>
      <c r="J30" s="664"/>
      <c r="K30" s="667" t="s">
        <v>1005</v>
      </c>
      <c r="L30" s="664"/>
      <c r="M30" s="664"/>
      <c r="N30" s="664"/>
      <c r="O30" s="664"/>
      <c r="P30" s="668"/>
      <c r="Q30" s="664" t="s">
        <v>817</v>
      </c>
      <c r="R30" s="664"/>
      <c r="S30" s="664" t="s">
        <v>863</v>
      </c>
      <c r="T30" s="669"/>
      <c r="U30" s="669"/>
      <c r="V30" s="670"/>
      <c r="W30" s="670" t="s">
        <v>864</v>
      </c>
      <c r="X30" s="671"/>
      <c r="Y30" s="672" t="s">
        <v>1006</v>
      </c>
      <c r="Z30" s="664" t="s">
        <v>1007</v>
      </c>
      <c r="AA30" s="673"/>
      <c r="AB30" s="664"/>
      <c r="AC30" s="669"/>
      <c r="AD30" s="669">
        <v>1</v>
      </c>
    </row>
    <row r="31" spans="1:30" s="662" customFormat="1" ht="13.5" customHeight="1">
      <c r="A31" s="651">
        <v>17</v>
      </c>
      <c r="B31" s="652"/>
      <c r="C31" s="652"/>
      <c r="D31" s="652" t="s">
        <v>1008</v>
      </c>
      <c r="E31" s="652"/>
      <c r="F31" s="652"/>
      <c r="G31" s="652"/>
      <c r="H31" s="651" t="s">
        <v>1009</v>
      </c>
      <c r="I31" s="655" t="s">
        <v>1010</v>
      </c>
      <c r="J31" s="651"/>
      <c r="K31" s="655" t="s">
        <v>963</v>
      </c>
      <c r="L31" s="651"/>
      <c r="M31" s="651"/>
      <c r="N31" s="651"/>
      <c r="O31" s="651"/>
      <c r="P31" s="656"/>
      <c r="Q31" s="651" t="s">
        <v>817</v>
      </c>
      <c r="R31" s="651"/>
      <c r="S31" s="651" t="s">
        <v>863</v>
      </c>
      <c r="T31" s="657"/>
      <c r="U31" s="651"/>
      <c r="V31" s="658"/>
      <c r="W31" s="658" t="s">
        <v>864</v>
      </c>
      <c r="X31" s="659"/>
      <c r="Y31" s="674" t="s">
        <v>1011</v>
      </c>
      <c r="Z31" s="651" t="s">
        <v>1012</v>
      </c>
      <c r="AA31" s="661"/>
      <c r="AB31" s="651"/>
      <c r="AC31" s="657"/>
      <c r="AD31" s="657">
        <v>1</v>
      </c>
    </row>
    <row r="32" spans="1:30" s="662" customFormat="1" ht="13.5" customHeight="1">
      <c r="A32" s="651">
        <v>18</v>
      </c>
      <c r="B32" s="652"/>
      <c r="C32" s="652" t="s">
        <v>1013</v>
      </c>
      <c r="D32" s="652"/>
      <c r="E32" s="652"/>
      <c r="F32" s="652"/>
      <c r="G32" s="652"/>
      <c r="H32" s="651"/>
      <c r="I32" s="655"/>
      <c r="J32" s="651" t="s">
        <v>1014</v>
      </c>
      <c r="K32" s="655"/>
      <c r="L32" s="651"/>
      <c r="M32" s="651"/>
      <c r="N32" s="651"/>
      <c r="O32" s="651"/>
      <c r="P32" s="656"/>
      <c r="Q32" s="651" t="s">
        <v>817</v>
      </c>
      <c r="R32" s="651" t="s">
        <v>864</v>
      </c>
      <c r="S32" s="663" t="s">
        <v>1014</v>
      </c>
      <c r="T32" s="657"/>
      <c r="U32" s="651"/>
      <c r="V32" s="658"/>
      <c r="W32" s="658" t="s">
        <v>864</v>
      </c>
      <c r="X32" s="659"/>
      <c r="Y32" s="660"/>
      <c r="Z32" s="651"/>
      <c r="AA32" s="661"/>
      <c r="AB32" s="651"/>
      <c r="AC32" s="657">
        <v>1</v>
      </c>
      <c r="AD32" s="657">
        <v>1</v>
      </c>
    </row>
    <row r="33" spans="1:30" s="662" customFormat="1" ht="13.5" customHeight="1">
      <c r="A33" s="651">
        <v>19</v>
      </c>
      <c r="B33" s="652"/>
      <c r="C33" s="652"/>
      <c r="D33" s="652" t="s">
        <v>1015</v>
      </c>
      <c r="E33" s="652"/>
      <c r="F33" s="652"/>
      <c r="G33" s="652"/>
      <c r="H33" s="651" t="s">
        <v>1016</v>
      </c>
      <c r="I33" s="655" t="s">
        <v>1017</v>
      </c>
      <c r="J33" s="651" t="s">
        <v>1018</v>
      </c>
      <c r="K33" s="655"/>
      <c r="L33" s="651" t="s">
        <v>1019</v>
      </c>
      <c r="M33" s="651" t="s">
        <v>1020</v>
      </c>
      <c r="N33" s="651"/>
      <c r="O33" s="651"/>
      <c r="P33" s="656"/>
      <c r="Q33" s="651" t="s">
        <v>817</v>
      </c>
      <c r="R33" s="651"/>
      <c r="S33" s="651" t="s">
        <v>863</v>
      </c>
      <c r="T33" s="657"/>
      <c r="U33" s="651" t="s">
        <v>1021</v>
      </c>
      <c r="V33" s="658"/>
      <c r="W33" s="658" t="s">
        <v>864</v>
      </c>
      <c r="X33" s="659"/>
      <c r="Y33" s="660"/>
      <c r="Z33" s="651"/>
      <c r="AA33" s="661"/>
      <c r="AB33" s="651"/>
      <c r="AC33" s="657">
        <v>1</v>
      </c>
      <c r="AD33" s="657">
        <v>1</v>
      </c>
    </row>
    <row r="34" spans="1:30" s="662" customFormat="1" ht="13.5" customHeight="1">
      <c r="A34" s="651">
        <v>20</v>
      </c>
      <c r="B34" s="652"/>
      <c r="C34" s="652"/>
      <c r="D34" s="652" t="s">
        <v>1022</v>
      </c>
      <c r="E34" s="652"/>
      <c r="F34" s="652"/>
      <c r="G34" s="652"/>
      <c r="H34" s="651" t="s">
        <v>1023</v>
      </c>
      <c r="I34" s="655" t="s">
        <v>1024</v>
      </c>
      <c r="J34" s="651" t="s">
        <v>1025</v>
      </c>
      <c r="K34" s="655"/>
      <c r="L34" s="651"/>
      <c r="M34" s="651"/>
      <c r="N34" s="651"/>
      <c r="O34" s="651"/>
      <c r="P34" s="656"/>
      <c r="Q34" s="651" t="s">
        <v>817</v>
      </c>
      <c r="R34" s="651"/>
      <c r="S34" s="651" t="s">
        <v>863</v>
      </c>
      <c r="T34" s="657"/>
      <c r="U34" s="651" t="s">
        <v>1026</v>
      </c>
      <c r="V34" s="658"/>
      <c r="W34" s="658" t="s">
        <v>864</v>
      </c>
      <c r="X34" s="659"/>
      <c r="Y34" s="660"/>
      <c r="Z34" s="651"/>
      <c r="AA34" s="661" t="s">
        <v>1027</v>
      </c>
      <c r="AB34" s="651"/>
      <c r="AC34" s="657">
        <v>1</v>
      </c>
      <c r="AD34" s="657">
        <v>1</v>
      </c>
    </row>
    <row r="35" spans="1:30" s="662" customFormat="1" ht="13.5" customHeight="1">
      <c r="A35" s="651">
        <v>21</v>
      </c>
      <c r="B35" s="652"/>
      <c r="C35" s="652"/>
      <c r="D35" s="652" t="s">
        <v>1028</v>
      </c>
      <c r="E35" s="652"/>
      <c r="F35" s="652"/>
      <c r="G35" s="652"/>
      <c r="H35" s="651" t="s">
        <v>1029</v>
      </c>
      <c r="I35" s="655" t="s">
        <v>1030</v>
      </c>
      <c r="J35" s="651" t="s">
        <v>939</v>
      </c>
      <c r="K35" s="655"/>
      <c r="L35" s="651"/>
      <c r="M35" s="651"/>
      <c r="N35" s="651"/>
      <c r="O35" s="651"/>
      <c r="P35" s="656"/>
      <c r="Q35" s="651" t="s">
        <v>817</v>
      </c>
      <c r="R35" s="651"/>
      <c r="S35" s="651" t="s">
        <v>863</v>
      </c>
      <c r="T35" s="657"/>
      <c r="U35" s="651"/>
      <c r="V35" s="658"/>
      <c r="W35" s="658" t="s">
        <v>864</v>
      </c>
      <c r="X35" s="659"/>
      <c r="Y35" s="660"/>
      <c r="Z35" s="651"/>
      <c r="AA35" s="661"/>
      <c r="AB35" s="651"/>
      <c r="AC35" s="657">
        <v>1</v>
      </c>
      <c r="AD35" s="657">
        <v>1</v>
      </c>
    </row>
    <row r="36" spans="1:30" s="632" customFormat="1" ht="13.5" customHeight="1">
      <c r="A36" s="624"/>
      <c r="B36" s="623"/>
      <c r="C36" s="623" t="s">
        <v>1031</v>
      </c>
      <c r="D36" s="623"/>
      <c r="E36" s="623"/>
      <c r="F36" s="623"/>
      <c r="G36" s="623"/>
      <c r="H36" s="390" t="s">
        <v>2488</v>
      </c>
      <c r="I36" s="625"/>
      <c r="J36" s="624"/>
      <c r="K36" s="625" t="s">
        <v>908</v>
      </c>
      <c r="L36" s="624"/>
      <c r="M36" s="624"/>
      <c r="N36" s="624"/>
      <c r="O36" s="624"/>
      <c r="P36" s="626"/>
      <c r="Q36" s="624" t="s">
        <v>817</v>
      </c>
      <c r="R36" s="624"/>
      <c r="S36" s="624" t="s">
        <v>863</v>
      </c>
      <c r="T36" s="627"/>
      <c r="U36" s="624" t="s">
        <v>1032</v>
      </c>
      <c r="V36" s="628" t="s">
        <v>864</v>
      </c>
      <c r="W36" s="628"/>
      <c r="X36" s="629"/>
      <c r="Y36" s="630"/>
      <c r="Z36" s="624"/>
      <c r="AA36" s="631"/>
      <c r="AB36" s="624"/>
      <c r="AC36" s="627"/>
      <c r="AD36" s="627"/>
    </row>
    <row r="37" spans="1:30" s="224" customFormat="1" ht="13.5" customHeight="1">
      <c r="A37" s="225">
        <v>22</v>
      </c>
      <c r="B37" s="675" t="s">
        <v>1401</v>
      </c>
      <c r="C37" s="216"/>
      <c r="D37" s="217"/>
      <c r="E37" s="217"/>
      <c r="F37" s="217"/>
      <c r="G37" s="217"/>
      <c r="H37" s="542" t="s">
        <v>1034</v>
      </c>
      <c r="I37" s="539"/>
      <c r="J37" s="542" t="s">
        <v>1035</v>
      </c>
      <c r="K37" s="539" t="s">
        <v>1036</v>
      </c>
      <c r="L37" s="542"/>
      <c r="M37" s="542"/>
      <c r="N37" s="542"/>
      <c r="O37" s="542"/>
      <c r="P37" s="540"/>
      <c r="Q37" s="542" t="s">
        <v>820</v>
      </c>
      <c r="R37" s="542" t="s">
        <v>864</v>
      </c>
      <c r="S37" s="243" t="s">
        <v>1036</v>
      </c>
      <c r="T37" s="281"/>
      <c r="U37" s="542"/>
      <c r="V37" s="543"/>
      <c r="W37" s="543" t="s">
        <v>864</v>
      </c>
      <c r="X37" s="232"/>
      <c r="Y37" s="544"/>
      <c r="Z37" s="542"/>
      <c r="AA37" s="545"/>
      <c r="AB37" s="542"/>
      <c r="AC37" s="541">
        <v>1</v>
      </c>
      <c r="AD37" s="541">
        <v>1</v>
      </c>
    </row>
    <row r="38" spans="1:30" s="662" customFormat="1" ht="13.5" customHeight="1">
      <c r="A38" s="651">
        <v>23</v>
      </c>
      <c r="B38" s="652"/>
      <c r="C38" s="652" t="s">
        <v>1037</v>
      </c>
      <c r="D38" s="652"/>
      <c r="E38" s="652"/>
      <c r="F38" s="652"/>
      <c r="G38" s="652"/>
      <c r="H38" s="651" t="s">
        <v>1038</v>
      </c>
      <c r="I38" s="655" t="s">
        <v>1039</v>
      </c>
      <c r="J38" s="651" t="s">
        <v>1040</v>
      </c>
      <c r="K38" s="655"/>
      <c r="L38" s="651"/>
      <c r="M38" s="651"/>
      <c r="N38" s="651"/>
      <c r="O38" s="651"/>
      <c r="P38" s="656"/>
      <c r="Q38" s="651" t="s">
        <v>820</v>
      </c>
      <c r="R38" s="651"/>
      <c r="S38" s="651" t="s">
        <v>863</v>
      </c>
      <c r="T38" s="657"/>
      <c r="U38" s="651"/>
      <c r="V38" s="658"/>
      <c r="W38" s="658" t="s">
        <v>864</v>
      </c>
      <c r="X38" s="659"/>
      <c r="Y38" s="660"/>
      <c r="Z38" s="651"/>
      <c r="AA38" s="661"/>
      <c r="AB38" s="651"/>
      <c r="AC38" s="657">
        <v>1</v>
      </c>
      <c r="AD38" s="657">
        <v>1</v>
      </c>
    </row>
    <row r="39" spans="1:30" s="662" customFormat="1" ht="13.5" customHeight="1">
      <c r="A39" s="651">
        <v>24</v>
      </c>
      <c r="B39" s="652"/>
      <c r="C39" s="652" t="s">
        <v>1041</v>
      </c>
      <c r="D39" s="652"/>
      <c r="E39" s="653"/>
      <c r="F39" s="653"/>
      <c r="G39" s="653"/>
      <c r="H39" s="651" t="s">
        <v>1042</v>
      </c>
      <c r="I39" s="655" t="s">
        <v>1043</v>
      </c>
      <c r="J39" s="651" t="s">
        <v>1044</v>
      </c>
      <c r="K39" s="655"/>
      <c r="L39" s="651"/>
      <c r="M39" s="651"/>
      <c r="N39" s="651"/>
      <c r="O39" s="651"/>
      <c r="P39" s="677"/>
      <c r="Q39" s="651" t="s">
        <v>817</v>
      </c>
      <c r="R39" s="651"/>
      <c r="S39" s="651" t="s">
        <v>863</v>
      </c>
      <c r="T39" s="657"/>
      <c r="U39" s="651"/>
      <c r="V39" s="658"/>
      <c r="W39" s="658" t="s">
        <v>864</v>
      </c>
      <c r="X39" s="659"/>
      <c r="Y39" s="660"/>
      <c r="Z39" s="651"/>
      <c r="AA39" s="661"/>
      <c r="AB39" s="651"/>
      <c r="AC39" s="657">
        <v>1</v>
      </c>
      <c r="AD39" s="657"/>
    </row>
    <row r="40" spans="1:30" s="224" customFormat="1" ht="13.5" customHeight="1">
      <c r="A40" s="225">
        <v>25</v>
      </c>
      <c r="B40" s="217"/>
      <c r="C40" s="217" t="s">
        <v>1045</v>
      </c>
      <c r="D40" s="217"/>
      <c r="E40" s="217"/>
      <c r="F40" s="217"/>
      <c r="G40" s="217"/>
      <c r="H40" s="263" t="s">
        <v>1046</v>
      </c>
      <c r="I40" s="539" t="s">
        <v>1047</v>
      </c>
      <c r="J40" s="542" t="s">
        <v>871</v>
      </c>
      <c r="K40" s="539"/>
      <c r="L40" s="542" t="s">
        <v>1048</v>
      </c>
      <c r="M40" s="542" t="s">
        <v>1049</v>
      </c>
      <c r="N40" s="542"/>
      <c r="O40" s="542"/>
      <c r="P40" s="252"/>
      <c r="Q40" s="542" t="s">
        <v>817</v>
      </c>
      <c r="R40" s="542"/>
      <c r="S40" s="542" t="s">
        <v>863</v>
      </c>
      <c r="T40" s="541"/>
      <c r="U40" s="542"/>
      <c r="V40" s="637" t="s">
        <v>864</v>
      </c>
      <c r="W40" s="543" t="s">
        <v>864</v>
      </c>
      <c r="X40" s="232"/>
      <c r="Y40" s="544"/>
      <c r="Z40" s="542"/>
      <c r="AA40" s="545"/>
      <c r="AB40" s="542"/>
      <c r="AC40" s="541">
        <v>1</v>
      </c>
      <c r="AD40" s="541">
        <v>1</v>
      </c>
    </row>
    <row r="41" spans="1:30" s="662" customFormat="1" ht="13.5" customHeight="1">
      <c r="A41" s="651">
        <v>110</v>
      </c>
      <c r="B41" s="652"/>
      <c r="C41" s="652" t="s">
        <v>1050</v>
      </c>
      <c r="D41" s="653"/>
      <c r="E41" s="653"/>
      <c r="F41" s="653"/>
      <c r="G41" s="653"/>
      <c r="H41" s="651" t="s">
        <v>1051</v>
      </c>
      <c r="I41" s="678"/>
      <c r="J41" s="651"/>
      <c r="K41" s="655" t="s">
        <v>1052</v>
      </c>
      <c r="L41" s="651"/>
      <c r="M41" s="651"/>
      <c r="N41" s="651"/>
      <c r="O41" s="651"/>
      <c r="P41" s="656"/>
      <c r="Q41" s="651" t="s">
        <v>823</v>
      </c>
      <c r="R41" s="651" t="s">
        <v>864</v>
      </c>
      <c r="S41" s="679" t="s">
        <v>1052</v>
      </c>
      <c r="T41" s="657"/>
      <c r="U41" s="657"/>
      <c r="V41" s="658"/>
      <c r="W41" s="658" t="s">
        <v>864</v>
      </c>
      <c r="X41" s="659"/>
      <c r="Y41" s="660"/>
      <c r="Z41" s="651"/>
      <c r="AA41" s="661"/>
      <c r="AB41" s="651"/>
      <c r="AC41" s="657"/>
      <c r="AD41" s="657">
        <v>1</v>
      </c>
    </row>
    <row r="42" spans="1:30" s="662" customFormat="1" ht="13.5" customHeight="1">
      <c r="A42" s="651">
        <v>111</v>
      </c>
      <c r="B42" s="652"/>
      <c r="C42" s="652"/>
      <c r="D42" s="652" t="s">
        <v>1053</v>
      </c>
      <c r="E42" s="652"/>
      <c r="F42" s="652"/>
      <c r="G42" s="652"/>
      <c r="H42" s="651" t="s">
        <v>1054</v>
      </c>
      <c r="I42" s="678" t="s">
        <v>1055</v>
      </c>
      <c r="J42" s="651"/>
      <c r="K42" s="655" t="s">
        <v>908</v>
      </c>
      <c r="L42" s="651"/>
      <c r="M42" s="651"/>
      <c r="N42" s="651"/>
      <c r="O42" s="651"/>
      <c r="P42" s="656"/>
      <c r="Q42" s="651" t="s">
        <v>820</v>
      </c>
      <c r="R42" s="651"/>
      <c r="S42" s="651" t="s">
        <v>863</v>
      </c>
      <c r="T42" s="657"/>
      <c r="U42" s="655" t="s">
        <v>1056</v>
      </c>
      <c r="V42" s="658"/>
      <c r="W42" s="658" t="s">
        <v>864</v>
      </c>
      <c r="X42" s="659"/>
      <c r="Y42" s="660" t="s">
        <v>1057</v>
      </c>
      <c r="Z42" s="651" t="s">
        <v>1058</v>
      </c>
      <c r="AA42" s="661"/>
      <c r="AB42" s="651"/>
      <c r="AC42" s="657"/>
      <c r="AD42" s="657">
        <v>1</v>
      </c>
    </row>
    <row r="43" spans="1:30" s="662" customFormat="1" ht="13.5" customHeight="1">
      <c r="A43" s="651">
        <v>112</v>
      </c>
      <c r="B43" s="652"/>
      <c r="C43" s="652"/>
      <c r="D43" s="652" t="s">
        <v>1059</v>
      </c>
      <c r="E43" s="652"/>
      <c r="F43" s="652"/>
      <c r="G43" s="652"/>
      <c r="H43" s="651" t="s">
        <v>1060</v>
      </c>
      <c r="I43" s="678" t="s">
        <v>1061</v>
      </c>
      <c r="J43" s="651"/>
      <c r="K43" s="655" t="s">
        <v>1062</v>
      </c>
      <c r="L43" s="651"/>
      <c r="M43" s="651"/>
      <c r="N43" s="651"/>
      <c r="O43" s="651"/>
      <c r="P43" s="656"/>
      <c r="Q43" s="651" t="s">
        <v>820</v>
      </c>
      <c r="R43" s="651"/>
      <c r="S43" s="651" t="s">
        <v>863</v>
      </c>
      <c r="T43" s="657"/>
      <c r="U43" s="657"/>
      <c r="V43" s="658"/>
      <c r="W43" s="658" t="s">
        <v>864</v>
      </c>
      <c r="X43" s="659"/>
      <c r="Y43" s="660"/>
      <c r="Z43" s="651"/>
      <c r="AA43" s="661"/>
      <c r="AB43" s="651"/>
      <c r="AC43" s="657"/>
      <c r="AD43" s="657">
        <v>1</v>
      </c>
    </row>
    <row r="44" spans="1:30" s="662" customFormat="1" ht="13.5" customHeight="1">
      <c r="A44" s="651">
        <v>26</v>
      </c>
      <c r="B44" s="652"/>
      <c r="C44" s="652" t="s">
        <v>1063</v>
      </c>
      <c r="D44" s="653"/>
      <c r="E44" s="653"/>
      <c r="F44" s="653"/>
      <c r="G44" s="653"/>
      <c r="H44" s="651"/>
      <c r="I44" s="655"/>
      <c r="J44" s="651"/>
      <c r="K44" s="655" t="s">
        <v>1064</v>
      </c>
      <c r="L44" s="651"/>
      <c r="M44" s="651"/>
      <c r="N44" s="651"/>
      <c r="O44" s="651"/>
      <c r="P44" s="656"/>
      <c r="Q44" s="651" t="s">
        <v>817</v>
      </c>
      <c r="R44" s="651" t="s">
        <v>864</v>
      </c>
      <c r="S44" s="663" t="s">
        <v>1064</v>
      </c>
      <c r="T44" s="657"/>
      <c r="U44" s="651"/>
      <c r="V44" s="658"/>
      <c r="W44" s="658" t="s">
        <v>864</v>
      </c>
      <c r="X44" s="659"/>
      <c r="Y44" s="660"/>
      <c r="Z44" s="651"/>
      <c r="AA44" s="661"/>
      <c r="AB44" s="651"/>
      <c r="AC44" s="657">
        <v>1</v>
      </c>
      <c r="AD44" s="657">
        <v>1</v>
      </c>
    </row>
    <row r="45" spans="1:30" s="650" customFormat="1" ht="13.5" customHeight="1">
      <c r="A45" s="640">
        <v>27</v>
      </c>
      <c r="B45" s="641"/>
      <c r="C45" s="642" t="s">
        <v>1065</v>
      </c>
      <c r="D45" s="641"/>
      <c r="E45" s="680"/>
      <c r="F45" s="643"/>
      <c r="G45" s="643"/>
      <c r="H45" s="640" t="s">
        <v>1066</v>
      </c>
      <c r="I45" s="643" t="s">
        <v>1067</v>
      </c>
      <c r="J45" s="640" t="s">
        <v>1068</v>
      </c>
      <c r="K45" s="643" t="s">
        <v>1069</v>
      </c>
      <c r="L45" s="640"/>
      <c r="M45" s="640"/>
      <c r="N45" s="640"/>
      <c r="O45" s="640"/>
      <c r="P45" s="644"/>
      <c r="Q45" s="640" t="s">
        <v>820</v>
      </c>
      <c r="R45" s="640"/>
      <c r="S45" s="640" t="s">
        <v>863</v>
      </c>
      <c r="T45" s="645"/>
      <c r="U45" s="640" t="s">
        <v>1070</v>
      </c>
      <c r="V45" s="646" t="s">
        <v>864</v>
      </c>
      <c r="W45" s="646" t="s">
        <v>864</v>
      </c>
      <c r="X45" s="647"/>
      <c r="Y45" s="681"/>
      <c r="Z45" s="640"/>
      <c r="AA45" s="649"/>
      <c r="AB45" s="640"/>
      <c r="AC45" s="645">
        <v>1</v>
      </c>
      <c r="AD45" s="645">
        <v>1</v>
      </c>
    </row>
    <row r="46" spans="1:30" s="662" customFormat="1" ht="13.5" customHeight="1">
      <c r="A46" s="651">
        <v>28</v>
      </c>
      <c r="B46" s="652"/>
      <c r="C46" s="652"/>
      <c r="D46" s="652" t="s">
        <v>1071</v>
      </c>
      <c r="E46" s="653"/>
      <c r="F46" s="653"/>
      <c r="G46" s="653"/>
      <c r="H46" s="651" t="s">
        <v>1072</v>
      </c>
      <c r="I46" s="655" t="s">
        <v>1073</v>
      </c>
      <c r="J46" s="651"/>
      <c r="K46" s="655" t="s">
        <v>1074</v>
      </c>
      <c r="L46" s="651" t="s">
        <v>1075</v>
      </c>
      <c r="M46" s="651" t="s">
        <v>254</v>
      </c>
      <c r="N46" s="651"/>
      <c r="O46" s="651"/>
      <c r="P46" s="656"/>
      <c r="Q46" s="651" t="s">
        <v>817</v>
      </c>
      <c r="R46" s="651"/>
      <c r="S46" s="651" t="s">
        <v>863</v>
      </c>
      <c r="T46" s="657"/>
      <c r="U46" s="651"/>
      <c r="V46" s="658"/>
      <c r="W46" s="658" t="s">
        <v>864</v>
      </c>
      <c r="X46" s="659"/>
      <c r="Y46" s="660"/>
      <c r="Z46" s="651"/>
      <c r="AA46" s="661"/>
      <c r="AB46" s="651"/>
      <c r="AC46" s="657">
        <v>1</v>
      </c>
      <c r="AD46" s="657">
        <v>1</v>
      </c>
    </row>
    <row r="47" spans="1:30" s="662" customFormat="1" ht="13.5" customHeight="1">
      <c r="A47" s="651">
        <v>29</v>
      </c>
      <c r="B47" s="652"/>
      <c r="C47" s="652"/>
      <c r="D47" s="652" t="s">
        <v>1076</v>
      </c>
      <c r="E47" s="653"/>
      <c r="F47" s="653"/>
      <c r="G47" s="653"/>
      <c r="H47" s="651"/>
      <c r="I47" s="655"/>
      <c r="J47" s="651"/>
      <c r="K47" s="655" t="s">
        <v>1077</v>
      </c>
      <c r="L47" s="651" t="s">
        <v>1078</v>
      </c>
      <c r="M47" s="651" t="s">
        <v>1079</v>
      </c>
      <c r="N47" s="651"/>
      <c r="O47" s="651"/>
      <c r="P47" s="656"/>
      <c r="Q47" s="651" t="s">
        <v>817</v>
      </c>
      <c r="R47" s="651" t="s">
        <v>864</v>
      </c>
      <c r="S47" s="663" t="s">
        <v>1077</v>
      </c>
      <c r="T47" s="657"/>
      <c r="U47" s="651"/>
      <c r="V47" s="658"/>
      <c r="W47" s="658" t="s">
        <v>864</v>
      </c>
      <c r="X47" s="659"/>
      <c r="Y47" s="660"/>
      <c r="Z47" s="651"/>
      <c r="AA47" s="661"/>
      <c r="AB47" s="651"/>
      <c r="AC47" s="657">
        <v>1</v>
      </c>
      <c r="AD47" s="657">
        <v>1</v>
      </c>
    </row>
    <row r="48" spans="1:30" s="662" customFormat="1" ht="13.5" customHeight="1">
      <c r="A48" s="651">
        <v>30</v>
      </c>
      <c r="B48" s="652"/>
      <c r="C48" s="652"/>
      <c r="D48" s="652"/>
      <c r="E48" s="652" t="s">
        <v>1080</v>
      </c>
      <c r="F48" s="652"/>
      <c r="G48" s="652"/>
      <c r="H48" s="651" t="s">
        <v>1081</v>
      </c>
      <c r="I48" s="655" t="s">
        <v>1082</v>
      </c>
      <c r="J48" s="651"/>
      <c r="K48" s="655" t="s">
        <v>1069</v>
      </c>
      <c r="L48" s="651"/>
      <c r="M48" s="651"/>
      <c r="N48" s="651"/>
      <c r="O48" s="651"/>
      <c r="P48" s="656"/>
      <c r="Q48" s="651" t="s">
        <v>820</v>
      </c>
      <c r="R48" s="651"/>
      <c r="S48" s="651" t="s">
        <v>863</v>
      </c>
      <c r="T48" s="657"/>
      <c r="U48" s="651" t="s">
        <v>1083</v>
      </c>
      <c r="V48" s="658"/>
      <c r="W48" s="658" t="s">
        <v>864</v>
      </c>
      <c r="X48" s="659"/>
      <c r="Y48" s="660"/>
      <c r="Z48" s="651"/>
      <c r="AA48" s="661"/>
      <c r="AB48" s="651"/>
      <c r="AC48" s="657">
        <v>1</v>
      </c>
      <c r="AD48" s="657">
        <v>1</v>
      </c>
    </row>
    <row r="49" spans="1:30" s="662" customFormat="1" ht="13.5" customHeight="1">
      <c r="A49" s="651">
        <v>31</v>
      </c>
      <c r="B49" s="652"/>
      <c r="C49" s="652"/>
      <c r="D49" s="652"/>
      <c r="E49" s="652" t="s">
        <v>1084</v>
      </c>
      <c r="F49" s="652"/>
      <c r="G49" s="652"/>
      <c r="H49" s="651"/>
      <c r="I49" s="655" t="s">
        <v>1085</v>
      </c>
      <c r="J49" s="651"/>
      <c r="K49" s="655" t="s">
        <v>956</v>
      </c>
      <c r="L49" s="651"/>
      <c r="M49" s="651"/>
      <c r="N49" s="651"/>
      <c r="O49" s="651"/>
      <c r="P49" s="656"/>
      <c r="Q49" s="651" t="s">
        <v>817</v>
      </c>
      <c r="R49" s="651"/>
      <c r="S49" s="651" t="s">
        <v>863</v>
      </c>
      <c r="T49" s="657"/>
      <c r="U49" s="651"/>
      <c r="V49" s="658"/>
      <c r="W49" s="658" t="s">
        <v>864</v>
      </c>
      <c r="X49" s="659"/>
      <c r="Y49" s="660"/>
      <c r="Z49" s="651"/>
      <c r="AA49" s="661"/>
      <c r="AB49" s="651"/>
      <c r="AC49" s="657">
        <v>1</v>
      </c>
      <c r="AD49" s="657">
        <v>1</v>
      </c>
    </row>
    <row r="50" spans="1:30" s="662" customFormat="1" ht="13.5" customHeight="1">
      <c r="A50" s="651">
        <v>32</v>
      </c>
      <c r="B50" s="652"/>
      <c r="C50" s="652"/>
      <c r="D50" s="652"/>
      <c r="E50" s="652" t="s">
        <v>1086</v>
      </c>
      <c r="F50" s="652"/>
      <c r="G50" s="652"/>
      <c r="H50" s="651"/>
      <c r="I50" s="655" t="s">
        <v>1087</v>
      </c>
      <c r="J50" s="651"/>
      <c r="K50" s="655" t="s">
        <v>871</v>
      </c>
      <c r="L50" s="651"/>
      <c r="M50" s="651"/>
      <c r="N50" s="651"/>
      <c r="O50" s="651"/>
      <c r="P50" s="656"/>
      <c r="Q50" s="651" t="s">
        <v>817</v>
      </c>
      <c r="R50" s="651"/>
      <c r="S50" s="651" t="s">
        <v>863</v>
      </c>
      <c r="T50" s="657"/>
      <c r="U50" s="651"/>
      <c r="V50" s="658"/>
      <c r="W50" s="658" t="s">
        <v>864</v>
      </c>
      <c r="X50" s="659"/>
      <c r="Y50" s="660"/>
      <c r="Z50" s="651"/>
      <c r="AA50" s="661"/>
      <c r="AB50" s="651"/>
      <c r="AC50" s="657">
        <v>1</v>
      </c>
      <c r="AD50" s="657">
        <v>1</v>
      </c>
    </row>
    <row r="51" spans="1:30" s="662" customFormat="1" ht="13.5" customHeight="1">
      <c r="A51" s="651">
        <v>33</v>
      </c>
      <c r="B51" s="652"/>
      <c r="C51" s="652" t="s">
        <v>1088</v>
      </c>
      <c r="D51" s="653"/>
      <c r="E51" s="653"/>
      <c r="F51" s="653"/>
      <c r="G51" s="653"/>
      <c r="H51" s="651"/>
      <c r="I51" s="655"/>
      <c r="J51" s="651"/>
      <c r="K51" s="655" t="s">
        <v>1089</v>
      </c>
      <c r="L51" s="651"/>
      <c r="M51" s="651"/>
      <c r="N51" s="651"/>
      <c r="O51" s="651"/>
      <c r="P51" s="656"/>
      <c r="Q51" s="651" t="s">
        <v>817</v>
      </c>
      <c r="R51" s="651" t="s">
        <v>864</v>
      </c>
      <c r="S51" s="663" t="s">
        <v>1089</v>
      </c>
      <c r="T51" s="657"/>
      <c r="U51" s="651"/>
      <c r="V51" s="658"/>
      <c r="W51" s="658" t="s">
        <v>864</v>
      </c>
      <c r="X51" s="659"/>
      <c r="Y51" s="660"/>
      <c r="Z51" s="651"/>
      <c r="AA51" s="661"/>
      <c r="AB51" s="651"/>
      <c r="AC51" s="657"/>
      <c r="AD51" s="657">
        <v>1</v>
      </c>
    </row>
    <row r="52" spans="1:30" s="691" customFormat="1" ht="13.5" customHeight="1">
      <c r="A52" s="683">
        <v>34</v>
      </c>
      <c r="B52" s="642"/>
      <c r="C52" s="642" t="s">
        <v>388</v>
      </c>
      <c r="D52" s="642"/>
      <c r="E52" s="642"/>
      <c r="F52" s="642"/>
      <c r="G52" s="642"/>
      <c r="H52" s="683" t="s">
        <v>1090</v>
      </c>
      <c r="I52" s="684" t="s">
        <v>1091</v>
      </c>
      <c r="J52" s="683" t="s">
        <v>1089</v>
      </c>
      <c r="K52" s="684" t="s">
        <v>871</v>
      </c>
      <c r="L52" s="683" t="s">
        <v>1092</v>
      </c>
      <c r="M52" s="683" t="s">
        <v>388</v>
      </c>
      <c r="N52" s="683"/>
      <c r="O52" s="683"/>
      <c r="P52" s="685"/>
      <c r="Q52" s="683" t="s">
        <v>817</v>
      </c>
      <c r="R52" s="683"/>
      <c r="S52" s="683" t="s">
        <v>863</v>
      </c>
      <c r="T52" s="686"/>
      <c r="U52" s="683"/>
      <c r="V52" s="687" t="s">
        <v>864</v>
      </c>
      <c r="W52" s="687" t="s">
        <v>864</v>
      </c>
      <c r="X52" s="688"/>
      <c r="Y52" s="689"/>
      <c r="Z52" s="683"/>
      <c r="AA52" s="690" t="s">
        <v>1093</v>
      </c>
      <c r="AB52" s="683"/>
      <c r="AC52" s="686">
        <v>1</v>
      </c>
      <c r="AD52" s="686">
        <v>1</v>
      </c>
    </row>
    <row r="53" spans="1:30" s="691" customFormat="1" ht="13.5" customHeight="1">
      <c r="A53" s="683">
        <v>35</v>
      </c>
      <c r="B53" s="642"/>
      <c r="C53" s="642" t="s">
        <v>392</v>
      </c>
      <c r="D53" s="642"/>
      <c r="E53" s="642"/>
      <c r="F53" s="642"/>
      <c r="G53" s="642"/>
      <c r="H53" s="683" t="s">
        <v>1094</v>
      </c>
      <c r="I53" s="684">
        <v>59350</v>
      </c>
      <c r="J53" s="683" t="s">
        <v>1095</v>
      </c>
      <c r="K53" s="684" t="s">
        <v>1096</v>
      </c>
      <c r="L53" s="683" t="s">
        <v>1097</v>
      </c>
      <c r="M53" s="683" t="s">
        <v>392</v>
      </c>
      <c r="N53" s="683"/>
      <c r="O53" s="683"/>
      <c r="P53" s="685"/>
      <c r="Q53" s="683" t="s">
        <v>817</v>
      </c>
      <c r="R53" s="683"/>
      <c r="S53" s="683" t="s">
        <v>863</v>
      </c>
      <c r="T53" s="686"/>
      <c r="U53" s="683" t="s">
        <v>1098</v>
      </c>
      <c r="V53" s="687" t="s">
        <v>864</v>
      </c>
      <c r="W53" s="687" t="s">
        <v>864</v>
      </c>
      <c r="X53" s="688"/>
      <c r="Y53" s="689"/>
      <c r="Z53" s="683"/>
      <c r="AA53" s="690"/>
      <c r="AB53" s="683"/>
      <c r="AC53" s="686">
        <v>1</v>
      </c>
      <c r="AD53" s="686">
        <v>1</v>
      </c>
    </row>
    <row r="54" spans="1:30" s="662" customFormat="1" ht="13.5" customHeight="1">
      <c r="A54" s="651">
        <v>36</v>
      </c>
      <c r="B54" s="652"/>
      <c r="C54" s="652"/>
      <c r="D54" s="652" t="s">
        <v>1099</v>
      </c>
      <c r="E54" s="652"/>
      <c r="F54" s="652"/>
      <c r="G54" s="652"/>
      <c r="H54" s="651" t="s">
        <v>1100</v>
      </c>
      <c r="I54" s="655" t="s">
        <v>1101</v>
      </c>
      <c r="J54" s="651"/>
      <c r="K54" s="655" t="s">
        <v>1102</v>
      </c>
      <c r="L54" s="651"/>
      <c r="M54" s="651"/>
      <c r="N54" s="651"/>
      <c r="O54" s="651"/>
      <c r="P54" s="656"/>
      <c r="Q54" s="651" t="s">
        <v>817</v>
      </c>
      <c r="R54" s="651"/>
      <c r="S54" s="682" t="s">
        <v>863</v>
      </c>
      <c r="T54" s="657"/>
      <c r="U54" s="651"/>
      <c r="V54" s="658"/>
      <c r="W54" s="658" t="s">
        <v>864</v>
      </c>
      <c r="X54" s="659"/>
      <c r="Y54" s="660"/>
      <c r="Z54" s="651"/>
      <c r="AA54" s="661"/>
      <c r="AB54" s="651"/>
      <c r="AC54" s="657"/>
      <c r="AD54" s="657">
        <v>1</v>
      </c>
    </row>
    <row r="55" spans="1:30" s="256" customFormat="1" ht="12.75" customHeight="1">
      <c r="A55" s="225">
        <v>37</v>
      </c>
      <c r="B55" s="217"/>
      <c r="C55" s="217" t="s">
        <v>1103</v>
      </c>
      <c r="D55" s="221"/>
      <c r="E55" s="221"/>
      <c r="F55" s="221"/>
      <c r="G55" s="221"/>
      <c r="H55" s="542" t="s">
        <v>1104</v>
      </c>
      <c r="I55" s="539"/>
      <c r="J55" s="542"/>
      <c r="K55" s="539" t="s">
        <v>1105</v>
      </c>
      <c r="L55" s="542"/>
      <c r="M55" s="542"/>
      <c r="N55" s="542"/>
      <c r="O55" s="542"/>
      <c r="P55" s="540"/>
      <c r="Q55" s="542" t="s">
        <v>817</v>
      </c>
      <c r="R55" s="542" t="s">
        <v>864</v>
      </c>
      <c r="S55" s="243" t="s">
        <v>1105</v>
      </c>
      <c r="T55" s="541"/>
      <c r="U55" s="542"/>
      <c r="V55" s="637" t="s">
        <v>864</v>
      </c>
      <c r="W55" s="543" t="s">
        <v>864</v>
      </c>
      <c r="X55" s="232"/>
      <c r="Y55" s="544"/>
      <c r="Z55" s="542"/>
      <c r="AA55" s="545"/>
      <c r="AB55" s="542"/>
      <c r="AC55" s="541">
        <v>1</v>
      </c>
      <c r="AD55" s="541">
        <v>1</v>
      </c>
    </row>
    <row r="56" spans="1:30" s="256" customFormat="1" ht="12.75" customHeight="1">
      <c r="A56" s="225">
        <v>38</v>
      </c>
      <c r="B56" s="217"/>
      <c r="C56" s="217"/>
      <c r="D56" s="538" t="s">
        <v>415</v>
      </c>
      <c r="E56" s="221"/>
      <c r="F56" s="221"/>
      <c r="G56" s="221"/>
      <c r="H56" s="542" t="s">
        <v>1106</v>
      </c>
      <c r="I56" s="539" t="s">
        <v>1107</v>
      </c>
      <c r="J56" s="542"/>
      <c r="K56" s="539" t="s">
        <v>1108</v>
      </c>
      <c r="L56" s="542" t="s">
        <v>1109</v>
      </c>
      <c r="M56" s="542" t="s">
        <v>415</v>
      </c>
      <c r="N56" s="542"/>
      <c r="O56" s="542"/>
      <c r="P56" s="540"/>
      <c r="Q56" s="542" t="s">
        <v>817</v>
      </c>
      <c r="R56" s="542"/>
      <c r="S56" s="557" t="s">
        <v>863</v>
      </c>
      <c r="T56" s="282"/>
      <c r="U56" s="542"/>
      <c r="V56" s="637" t="s">
        <v>864</v>
      </c>
      <c r="W56" s="543" t="s">
        <v>864</v>
      </c>
      <c r="X56" s="232"/>
      <c r="Y56" s="544"/>
      <c r="Z56" s="542"/>
      <c r="AA56" s="545"/>
      <c r="AB56" s="542"/>
      <c r="AC56" s="541">
        <v>1</v>
      </c>
      <c r="AD56" s="541">
        <v>1</v>
      </c>
    </row>
    <row r="57" spans="1:30" s="256" customFormat="1" ht="12.75" customHeight="1">
      <c r="A57" s="225">
        <v>39</v>
      </c>
      <c r="B57" s="217"/>
      <c r="C57" s="217"/>
      <c r="D57" s="538" t="s">
        <v>1110</v>
      </c>
      <c r="E57" s="221"/>
      <c r="F57" s="221"/>
      <c r="G57" s="221"/>
      <c r="H57" s="542" t="s">
        <v>1111</v>
      </c>
      <c r="I57" s="539" t="s">
        <v>1112</v>
      </c>
      <c r="J57" s="542"/>
      <c r="K57" s="539" t="s">
        <v>1113</v>
      </c>
      <c r="L57" s="542" t="s">
        <v>1114</v>
      </c>
      <c r="M57" s="542" t="s">
        <v>424</v>
      </c>
      <c r="N57" s="542"/>
      <c r="O57" s="542"/>
      <c r="P57" s="540"/>
      <c r="Q57" s="542" t="s">
        <v>817</v>
      </c>
      <c r="R57" s="542"/>
      <c r="S57" s="557" t="s">
        <v>863</v>
      </c>
      <c r="T57" s="282"/>
      <c r="U57" s="542"/>
      <c r="V57" s="637" t="s">
        <v>864</v>
      </c>
      <c r="W57" s="543" t="s">
        <v>864</v>
      </c>
      <c r="X57" s="232"/>
      <c r="Y57" s="544"/>
      <c r="Z57" s="542"/>
      <c r="AA57" s="545"/>
      <c r="AB57" s="542"/>
      <c r="AC57" s="541">
        <v>1</v>
      </c>
      <c r="AD57" s="541">
        <v>1</v>
      </c>
    </row>
    <row r="58" spans="1:30" s="244" customFormat="1" ht="12.75" customHeight="1">
      <c r="A58" s="225">
        <v>40</v>
      </c>
      <c r="B58" s="217"/>
      <c r="C58" s="222"/>
      <c r="D58" s="538" t="s">
        <v>429</v>
      </c>
      <c r="E58" s="221"/>
      <c r="F58" s="221"/>
      <c r="G58" s="221"/>
      <c r="H58" s="542" t="s">
        <v>1115</v>
      </c>
      <c r="I58" s="539" t="s">
        <v>1116</v>
      </c>
      <c r="J58" s="542"/>
      <c r="K58" s="539" t="s">
        <v>1117</v>
      </c>
      <c r="L58" s="542"/>
      <c r="M58" s="542"/>
      <c r="N58" s="542"/>
      <c r="O58" s="542"/>
      <c r="P58" s="540"/>
      <c r="Q58" s="542" t="s">
        <v>817</v>
      </c>
      <c r="R58" s="542"/>
      <c r="S58" s="557" t="s">
        <v>863</v>
      </c>
      <c r="T58" s="282"/>
      <c r="U58" s="542"/>
      <c r="V58" s="637" t="s">
        <v>864</v>
      </c>
      <c r="W58" s="543" t="s">
        <v>864</v>
      </c>
      <c r="X58" s="232"/>
      <c r="Y58" s="544"/>
      <c r="Z58" s="542"/>
      <c r="AA58" s="545"/>
      <c r="AB58" s="542"/>
      <c r="AC58" s="541">
        <v>1</v>
      </c>
      <c r="AD58" s="541">
        <v>1</v>
      </c>
    </row>
    <row r="59" spans="1:30" s="244" customFormat="1" ht="12.75" customHeight="1">
      <c r="A59" s="225">
        <v>41</v>
      </c>
      <c r="B59" s="217"/>
      <c r="C59" s="222"/>
      <c r="D59" s="538" t="s">
        <v>426</v>
      </c>
      <c r="E59" s="221"/>
      <c r="F59" s="221"/>
      <c r="G59" s="221"/>
      <c r="H59" s="542" t="s">
        <v>1118</v>
      </c>
      <c r="I59" s="539" t="s">
        <v>1119</v>
      </c>
      <c r="J59" s="542"/>
      <c r="K59" s="539" t="s">
        <v>1120</v>
      </c>
      <c r="L59" s="542" t="s">
        <v>1121</v>
      </c>
      <c r="M59" s="542" t="s">
        <v>426</v>
      </c>
      <c r="N59" s="542"/>
      <c r="O59" s="542"/>
      <c r="P59" s="540"/>
      <c r="Q59" s="542" t="s">
        <v>823</v>
      </c>
      <c r="R59" s="542"/>
      <c r="S59" s="557" t="s">
        <v>863</v>
      </c>
      <c r="T59" s="282"/>
      <c r="U59" s="542"/>
      <c r="V59" s="637" t="s">
        <v>864</v>
      </c>
      <c r="W59" s="543" t="s">
        <v>864</v>
      </c>
      <c r="X59" s="232"/>
      <c r="Y59" s="544"/>
      <c r="Z59" s="542"/>
      <c r="AA59" s="545"/>
      <c r="AB59" s="542"/>
      <c r="AC59" s="541">
        <v>1</v>
      </c>
      <c r="AD59" s="541">
        <v>1</v>
      </c>
    </row>
    <row r="60" spans="1:30" s="244" customFormat="1" ht="12.75" customHeight="1">
      <c r="A60" s="225">
        <v>42</v>
      </c>
      <c r="B60" s="217"/>
      <c r="C60" s="222"/>
      <c r="D60" s="538" t="s">
        <v>1122</v>
      </c>
      <c r="E60" s="221"/>
      <c r="F60" s="221"/>
      <c r="G60" s="221"/>
      <c r="H60" s="542" t="s">
        <v>1123</v>
      </c>
      <c r="I60" s="539" t="s">
        <v>1124</v>
      </c>
      <c r="J60" s="542"/>
      <c r="K60" s="539" t="s">
        <v>1125</v>
      </c>
      <c r="L60" s="542"/>
      <c r="M60" s="542"/>
      <c r="N60" s="542"/>
      <c r="O60" s="542"/>
      <c r="P60" s="540"/>
      <c r="Q60" s="542" t="s">
        <v>817</v>
      </c>
      <c r="R60" s="542"/>
      <c r="S60" s="557" t="s">
        <v>863</v>
      </c>
      <c r="T60" s="282"/>
      <c r="U60" s="542"/>
      <c r="V60" s="637" t="s">
        <v>864</v>
      </c>
      <c r="W60" s="543" t="s">
        <v>864</v>
      </c>
      <c r="X60" s="232"/>
      <c r="Y60" s="544"/>
      <c r="Z60" s="542"/>
      <c r="AA60" s="545"/>
      <c r="AB60" s="542"/>
      <c r="AC60" s="541">
        <v>1</v>
      </c>
      <c r="AD60" s="541">
        <v>1</v>
      </c>
    </row>
    <row r="61" spans="1:30" s="257" customFormat="1" ht="12.75" customHeight="1">
      <c r="A61" s="225">
        <v>43</v>
      </c>
      <c r="B61" s="217"/>
      <c r="C61" s="222"/>
      <c r="D61" s="538" t="s">
        <v>1126</v>
      </c>
      <c r="E61" s="221"/>
      <c r="F61" s="221"/>
      <c r="G61" s="221"/>
      <c r="H61" s="542" t="s">
        <v>410</v>
      </c>
      <c r="I61" s="539" t="s">
        <v>1127</v>
      </c>
      <c r="J61" s="542"/>
      <c r="K61" s="539" t="s">
        <v>1128</v>
      </c>
      <c r="L61" s="542"/>
      <c r="M61" s="542"/>
      <c r="N61" s="542"/>
      <c r="O61" s="542"/>
      <c r="P61" s="540"/>
      <c r="Q61" s="542" t="s">
        <v>817</v>
      </c>
      <c r="R61" s="542"/>
      <c r="S61" s="557" t="s">
        <v>863</v>
      </c>
      <c r="T61" s="282"/>
      <c r="U61" s="542"/>
      <c r="V61" s="637" t="s">
        <v>864</v>
      </c>
      <c r="W61" s="543" t="s">
        <v>864</v>
      </c>
      <c r="X61" s="232"/>
      <c r="Y61" s="544"/>
      <c r="Z61" s="542"/>
      <c r="AA61" s="545"/>
      <c r="AB61" s="542"/>
      <c r="AC61" s="541">
        <v>1</v>
      </c>
      <c r="AD61" s="541">
        <v>1</v>
      </c>
    </row>
    <row r="62" spans="1:30" s="258" customFormat="1" ht="12.75" customHeight="1">
      <c r="A62" s="225">
        <v>44</v>
      </c>
      <c r="B62" s="217"/>
      <c r="C62" s="218"/>
      <c r="D62" s="538" t="s">
        <v>1129</v>
      </c>
      <c r="E62" s="221"/>
      <c r="F62" s="221"/>
      <c r="G62" s="221"/>
      <c r="H62" s="542"/>
      <c r="I62" s="539" t="s">
        <v>1130</v>
      </c>
      <c r="J62" s="542"/>
      <c r="K62" s="539" t="s">
        <v>1131</v>
      </c>
      <c r="L62" s="542"/>
      <c r="M62" s="542"/>
      <c r="N62" s="542"/>
      <c r="O62" s="542"/>
      <c r="P62" s="540"/>
      <c r="Q62" s="542" t="s">
        <v>817</v>
      </c>
      <c r="R62" s="542"/>
      <c r="S62" s="557" t="s">
        <v>863</v>
      </c>
      <c r="T62" s="282"/>
      <c r="U62" s="542"/>
      <c r="V62" s="637" t="s">
        <v>864</v>
      </c>
      <c r="W62" s="543" t="s">
        <v>864</v>
      </c>
      <c r="X62" s="232"/>
      <c r="Y62" s="544"/>
      <c r="Z62" s="542"/>
      <c r="AA62" s="545"/>
      <c r="AB62" s="542"/>
      <c r="AC62" s="541">
        <v>1</v>
      </c>
      <c r="AD62" s="541">
        <v>1</v>
      </c>
    </row>
    <row r="63" spans="1:30" s="256" customFormat="1" ht="12.95" customHeight="1">
      <c r="A63" s="225">
        <v>45</v>
      </c>
      <c r="B63" s="217"/>
      <c r="C63" s="218"/>
      <c r="D63" s="538" t="s">
        <v>178</v>
      </c>
      <c r="E63" s="221"/>
      <c r="F63" s="221"/>
      <c r="G63" s="221"/>
      <c r="H63" s="542" t="s">
        <v>1132</v>
      </c>
      <c r="I63" s="539" t="s">
        <v>1133</v>
      </c>
      <c r="J63" s="542"/>
      <c r="K63" s="539" t="s">
        <v>1134</v>
      </c>
      <c r="L63" s="542"/>
      <c r="M63" s="542"/>
      <c r="N63" s="542"/>
      <c r="O63" s="542"/>
      <c r="P63" s="540"/>
      <c r="Q63" s="542" t="s">
        <v>817</v>
      </c>
      <c r="R63" s="542"/>
      <c r="S63" s="557" t="s">
        <v>863</v>
      </c>
      <c r="T63" s="282"/>
      <c r="U63" s="542"/>
      <c r="V63" s="637" t="s">
        <v>864</v>
      </c>
      <c r="W63" s="543" t="s">
        <v>864</v>
      </c>
      <c r="X63" s="232"/>
      <c r="Y63" s="544"/>
      <c r="Z63" s="542"/>
      <c r="AA63" s="545"/>
      <c r="AB63" s="542"/>
      <c r="AC63" s="541">
        <v>1</v>
      </c>
      <c r="AD63" s="541">
        <v>1</v>
      </c>
    </row>
    <row r="64" spans="1:30" s="256" customFormat="1" ht="12.95" customHeight="1">
      <c r="A64" s="225">
        <v>46</v>
      </c>
      <c r="B64" s="217"/>
      <c r="C64" s="218"/>
      <c r="D64" s="241" t="s">
        <v>1135</v>
      </c>
      <c r="E64" s="241"/>
      <c r="F64" s="241"/>
      <c r="G64" s="241"/>
      <c r="H64" s="542" t="s">
        <v>1136</v>
      </c>
      <c r="I64" s="539">
        <v>33123452323</v>
      </c>
      <c r="J64" s="542"/>
      <c r="K64" s="539" t="s">
        <v>1137</v>
      </c>
      <c r="L64" s="542"/>
      <c r="M64" s="542"/>
      <c r="N64" s="542"/>
      <c r="O64" s="542"/>
      <c r="P64" s="540"/>
      <c r="Q64" s="542" t="s">
        <v>817</v>
      </c>
      <c r="R64" s="542"/>
      <c r="S64" s="542" t="s">
        <v>1074</v>
      </c>
      <c r="T64" s="541"/>
      <c r="U64" s="542"/>
      <c r="V64" s="637" t="s">
        <v>864</v>
      </c>
      <c r="W64" s="543" t="s">
        <v>864</v>
      </c>
      <c r="X64" s="232"/>
      <c r="Y64" s="544"/>
      <c r="Z64" s="542" t="s">
        <v>1138</v>
      </c>
      <c r="AA64" s="545"/>
      <c r="AB64" s="542"/>
      <c r="AC64" s="541"/>
      <c r="AD64" s="541">
        <v>1</v>
      </c>
    </row>
    <row r="65" spans="1:30" s="662" customFormat="1" ht="13.5" customHeight="1">
      <c r="A65" s="651">
        <v>47</v>
      </c>
      <c r="B65" s="652"/>
      <c r="C65" s="652" t="s">
        <v>1139</v>
      </c>
      <c r="D65" s="652"/>
      <c r="E65" s="652"/>
      <c r="F65" s="652"/>
      <c r="G65" s="652"/>
      <c r="H65" s="651"/>
      <c r="I65" s="655"/>
      <c r="J65" s="651" t="s">
        <v>1140</v>
      </c>
      <c r="K65" s="655" t="s">
        <v>1141</v>
      </c>
      <c r="L65" s="651"/>
      <c r="M65" s="651"/>
      <c r="N65" s="651"/>
      <c r="O65" s="651"/>
      <c r="P65" s="677"/>
      <c r="Q65" s="651" t="s">
        <v>817</v>
      </c>
      <c r="R65" s="651" t="s">
        <v>864</v>
      </c>
      <c r="S65" s="663" t="s">
        <v>1141</v>
      </c>
      <c r="T65" s="657"/>
      <c r="U65" s="651"/>
      <c r="V65" s="658"/>
      <c r="W65" s="658" t="s">
        <v>864</v>
      </c>
      <c r="X65" s="659"/>
      <c r="Y65" s="660"/>
      <c r="Z65" s="651"/>
      <c r="AA65" s="661"/>
      <c r="AB65" s="651"/>
      <c r="AC65" s="657">
        <v>1</v>
      </c>
      <c r="AD65" s="657"/>
    </row>
    <row r="66" spans="1:30" s="662" customFormat="1" ht="13.5" customHeight="1">
      <c r="A66" s="651">
        <v>48</v>
      </c>
      <c r="B66" s="652"/>
      <c r="C66" s="652"/>
      <c r="D66" s="652" t="s">
        <v>1142</v>
      </c>
      <c r="E66" s="652"/>
      <c r="F66" s="652"/>
      <c r="G66" s="652"/>
      <c r="H66" s="651" t="s">
        <v>1143</v>
      </c>
      <c r="I66" s="655" t="s">
        <v>930</v>
      </c>
      <c r="J66" s="651"/>
      <c r="K66" s="655" t="s">
        <v>1144</v>
      </c>
      <c r="L66" s="651"/>
      <c r="M66" s="651"/>
      <c r="N66" s="651"/>
      <c r="O66" s="651"/>
      <c r="P66" s="656"/>
      <c r="Q66" s="651" t="s">
        <v>820</v>
      </c>
      <c r="R66" s="651"/>
      <c r="S66" s="651" t="s">
        <v>879</v>
      </c>
      <c r="T66" s="657"/>
      <c r="U66" s="651"/>
      <c r="V66" s="658"/>
      <c r="W66" s="658" t="s">
        <v>864</v>
      </c>
      <c r="X66" s="659"/>
      <c r="Y66" s="660"/>
      <c r="Z66" s="651" t="s">
        <v>1145</v>
      </c>
      <c r="AA66" s="661"/>
      <c r="AB66" s="651"/>
      <c r="AC66" s="657"/>
      <c r="AD66" s="657">
        <v>1</v>
      </c>
    </row>
    <row r="67" spans="1:30" s="662" customFormat="1" ht="13.5" customHeight="1">
      <c r="A67" s="651">
        <v>49</v>
      </c>
      <c r="B67" s="652"/>
      <c r="C67" s="652"/>
      <c r="D67" s="652" t="s">
        <v>1146</v>
      </c>
      <c r="E67" s="652"/>
      <c r="F67" s="652"/>
      <c r="G67" s="652"/>
      <c r="H67" s="651" t="s">
        <v>1147</v>
      </c>
      <c r="I67" s="655"/>
      <c r="J67" s="651" t="s">
        <v>1148</v>
      </c>
      <c r="K67" s="655" t="s">
        <v>1148</v>
      </c>
      <c r="L67" s="651"/>
      <c r="M67" s="651"/>
      <c r="N67" s="651"/>
      <c r="O67" s="651"/>
      <c r="P67" s="677"/>
      <c r="Q67" s="651" t="s">
        <v>817</v>
      </c>
      <c r="R67" s="651" t="s">
        <v>864</v>
      </c>
      <c r="S67" s="663" t="s">
        <v>1148</v>
      </c>
      <c r="T67" s="657"/>
      <c r="U67" s="651"/>
      <c r="V67" s="658"/>
      <c r="W67" s="658" t="s">
        <v>864</v>
      </c>
      <c r="X67" s="659"/>
      <c r="Y67" s="660"/>
      <c r="Z67" s="651"/>
      <c r="AA67" s="661"/>
      <c r="AB67" s="651"/>
      <c r="AC67" s="657">
        <v>1</v>
      </c>
      <c r="AD67" s="657">
        <v>1</v>
      </c>
    </row>
    <row r="68" spans="1:30" s="691" customFormat="1" ht="13.5" customHeight="1">
      <c r="A68" s="683">
        <v>50</v>
      </c>
      <c r="B68" s="642"/>
      <c r="C68" s="217" t="s">
        <v>1149</v>
      </c>
      <c r="D68" s="642"/>
      <c r="E68" s="642"/>
      <c r="F68" s="642"/>
      <c r="G68" s="642"/>
      <c r="H68" s="683" t="s">
        <v>1150</v>
      </c>
      <c r="I68" s="684"/>
      <c r="J68" s="683" t="s">
        <v>1151</v>
      </c>
      <c r="K68" s="684" t="s">
        <v>1151</v>
      </c>
      <c r="L68" s="683"/>
      <c r="M68" s="683"/>
      <c r="N68" s="683"/>
      <c r="O68" s="683"/>
      <c r="P68" s="685"/>
      <c r="Q68" s="683" t="s">
        <v>820</v>
      </c>
      <c r="R68" s="683" t="s">
        <v>864</v>
      </c>
      <c r="S68" s="694" t="s">
        <v>1151</v>
      </c>
      <c r="T68" s="686"/>
      <c r="U68" s="683"/>
      <c r="V68" s="687" t="s">
        <v>864</v>
      </c>
      <c r="W68" s="687" t="s">
        <v>864</v>
      </c>
      <c r="X68" s="688"/>
      <c r="Y68" s="689"/>
      <c r="Z68" s="683"/>
      <c r="AA68" s="690"/>
      <c r="AB68" s="683"/>
      <c r="AC68" s="686">
        <v>1</v>
      </c>
      <c r="AD68" s="686">
        <v>1</v>
      </c>
    </row>
    <row r="69" spans="1:30" s="691" customFormat="1" ht="13.5" customHeight="1">
      <c r="A69" s="683">
        <v>51</v>
      </c>
      <c r="B69" s="642"/>
      <c r="C69" s="642"/>
      <c r="D69" s="642" t="s">
        <v>1152</v>
      </c>
      <c r="E69" s="642"/>
      <c r="F69" s="642"/>
      <c r="G69" s="642"/>
      <c r="H69" s="683" t="s">
        <v>1153</v>
      </c>
      <c r="I69" s="684" t="s">
        <v>1154</v>
      </c>
      <c r="J69" s="683" t="s">
        <v>1155</v>
      </c>
      <c r="K69" s="684" t="s">
        <v>1155</v>
      </c>
      <c r="L69" s="683"/>
      <c r="M69" s="683"/>
      <c r="N69" s="683"/>
      <c r="O69" s="683"/>
      <c r="P69" s="685"/>
      <c r="Q69" s="683" t="s">
        <v>820</v>
      </c>
      <c r="R69" s="683"/>
      <c r="S69" s="683" t="s">
        <v>1074</v>
      </c>
      <c r="T69" s="686"/>
      <c r="U69" s="683"/>
      <c r="V69" s="687" t="s">
        <v>864</v>
      </c>
      <c r="W69" s="687" t="s">
        <v>864</v>
      </c>
      <c r="X69" s="688"/>
      <c r="Y69" s="683" t="s">
        <v>1156</v>
      </c>
      <c r="Z69" s="683"/>
      <c r="AA69" s="690" t="s">
        <v>1157</v>
      </c>
      <c r="AB69" s="683"/>
      <c r="AC69" s="686">
        <v>1</v>
      </c>
      <c r="AD69" s="686">
        <v>1</v>
      </c>
    </row>
    <row r="70" spans="1:30" s="691" customFormat="1" ht="13.5" customHeight="1">
      <c r="A70" s="683">
        <v>52</v>
      </c>
      <c r="B70" s="642"/>
      <c r="C70" s="642"/>
      <c r="D70" s="642" t="s">
        <v>1158</v>
      </c>
      <c r="E70" s="642"/>
      <c r="F70" s="642"/>
      <c r="G70" s="642"/>
      <c r="H70" s="683" t="s">
        <v>1159</v>
      </c>
      <c r="I70" s="684" t="s">
        <v>1160</v>
      </c>
      <c r="J70" s="683" t="s">
        <v>1161</v>
      </c>
      <c r="K70" s="684" t="s">
        <v>1161</v>
      </c>
      <c r="L70" s="683"/>
      <c r="M70" s="683"/>
      <c r="N70" s="683"/>
      <c r="O70" s="683"/>
      <c r="P70" s="685"/>
      <c r="Q70" s="683" t="s">
        <v>820</v>
      </c>
      <c r="R70" s="683"/>
      <c r="S70" s="683" t="s">
        <v>1074</v>
      </c>
      <c r="T70" s="686"/>
      <c r="U70" s="683"/>
      <c r="V70" s="687" t="s">
        <v>864</v>
      </c>
      <c r="W70" s="687" t="s">
        <v>864</v>
      </c>
      <c r="X70" s="688"/>
      <c r="Y70" s="683" t="s">
        <v>1156</v>
      </c>
      <c r="Z70" s="683"/>
      <c r="AA70" s="690" t="s">
        <v>1157</v>
      </c>
      <c r="AB70" s="683"/>
      <c r="AC70" s="686">
        <v>1</v>
      </c>
      <c r="AD70" s="686">
        <v>1</v>
      </c>
    </row>
    <row r="71" spans="1:30" s="692" customFormat="1" ht="13.5" customHeight="1">
      <c r="A71" s="651">
        <v>53</v>
      </c>
      <c r="B71" s="652"/>
      <c r="C71" s="652"/>
      <c r="D71" s="652"/>
      <c r="E71" s="652"/>
      <c r="F71" s="652" t="s">
        <v>1162</v>
      </c>
      <c r="G71" s="653"/>
      <c r="H71" s="651" t="s">
        <v>1163</v>
      </c>
      <c r="I71" s="655">
        <v>120</v>
      </c>
      <c r="J71" s="651"/>
      <c r="K71" s="651" t="s">
        <v>1164</v>
      </c>
      <c r="L71" s="651"/>
      <c r="M71" s="651"/>
      <c r="N71" s="651"/>
      <c r="O71" s="651"/>
      <c r="P71" s="656"/>
      <c r="Q71" s="651" t="s">
        <v>817</v>
      </c>
      <c r="R71" s="651"/>
      <c r="S71" s="651" t="s">
        <v>1074</v>
      </c>
      <c r="T71" s="657"/>
      <c r="U71" s="651"/>
      <c r="V71" s="658"/>
      <c r="W71" s="658" t="s">
        <v>864</v>
      </c>
      <c r="X71" s="659"/>
      <c r="Y71" s="651" t="s">
        <v>1165</v>
      </c>
      <c r="Z71" s="651"/>
      <c r="AA71" s="661"/>
      <c r="AB71" s="651"/>
      <c r="AC71" s="657">
        <v>1</v>
      </c>
      <c r="AD71" s="657">
        <v>1</v>
      </c>
    </row>
    <row r="72" spans="1:30" s="692" customFormat="1" ht="13.5" customHeight="1">
      <c r="A72" s="651">
        <v>54</v>
      </c>
      <c r="B72" s="652"/>
      <c r="C72" s="652"/>
      <c r="D72" s="652"/>
      <c r="E72" s="652"/>
      <c r="F72" s="652" t="s">
        <v>1166</v>
      </c>
      <c r="G72" s="653"/>
      <c r="H72" s="651" t="s">
        <v>1167</v>
      </c>
      <c r="I72" s="655">
        <v>96</v>
      </c>
      <c r="J72" s="651"/>
      <c r="K72" s="651" t="s">
        <v>1168</v>
      </c>
      <c r="L72" s="651"/>
      <c r="M72" s="651"/>
      <c r="N72" s="651"/>
      <c r="O72" s="651"/>
      <c r="P72" s="656"/>
      <c r="Q72" s="651" t="s">
        <v>817</v>
      </c>
      <c r="R72" s="651"/>
      <c r="S72" s="651" t="s">
        <v>1074</v>
      </c>
      <c r="T72" s="657"/>
      <c r="U72" s="651"/>
      <c r="V72" s="658"/>
      <c r="W72" s="658" t="s">
        <v>864</v>
      </c>
      <c r="X72" s="659"/>
      <c r="Y72" s="651" t="s">
        <v>1169</v>
      </c>
      <c r="Z72" s="651"/>
      <c r="AA72" s="661"/>
      <c r="AB72" s="651"/>
      <c r="AC72" s="657">
        <v>1</v>
      </c>
      <c r="AD72" s="657">
        <v>1</v>
      </c>
    </row>
    <row r="73" spans="1:30" s="692" customFormat="1" ht="13.5" customHeight="1">
      <c r="A73" s="651">
        <v>55</v>
      </c>
      <c r="B73" s="652"/>
      <c r="C73" s="652"/>
      <c r="D73" s="652"/>
      <c r="E73" s="652"/>
      <c r="F73" s="652" t="s">
        <v>1170</v>
      </c>
      <c r="G73" s="653"/>
      <c r="H73" s="651" t="s">
        <v>1171</v>
      </c>
      <c r="I73" s="655">
        <v>34</v>
      </c>
      <c r="J73" s="651"/>
      <c r="K73" s="651" t="s">
        <v>1172</v>
      </c>
      <c r="L73" s="651"/>
      <c r="M73" s="651"/>
      <c r="N73" s="651"/>
      <c r="O73" s="651"/>
      <c r="P73" s="656"/>
      <c r="Q73" s="651" t="s">
        <v>817</v>
      </c>
      <c r="R73" s="651"/>
      <c r="S73" s="651" t="s">
        <v>1074</v>
      </c>
      <c r="T73" s="657"/>
      <c r="U73" s="651"/>
      <c r="V73" s="658"/>
      <c r="W73" s="658" t="s">
        <v>864</v>
      </c>
      <c r="X73" s="659"/>
      <c r="Y73" s="651" t="s">
        <v>1173</v>
      </c>
      <c r="Z73" s="651"/>
      <c r="AA73" s="661"/>
      <c r="AB73" s="651"/>
      <c r="AC73" s="657">
        <v>1</v>
      </c>
      <c r="AD73" s="657">
        <v>1</v>
      </c>
    </row>
    <row r="74" spans="1:30" s="692" customFormat="1" ht="13.5" customHeight="1">
      <c r="A74" s="651">
        <v>56</v>
      </c>
      <c r="B74" s="652"/>
      <c r="C74" s="652"/>
      <c r="D74" s="652"/>
      <c r="E74" s="652"/>
      <c r="F74" s="652" t="s">
        <v>1174</v>
      </c>
      <c r="G74" s="652"/>
      <c r="H74" s="651" t="s">
        <v>1175</v>
      </c>
      <c r="I74" s="655" t="s">
        <v>1176</v>
      </c>
      <c r="J74" s="651"/>
      <c r="K74" s="655" t="s">
        <v>1177</v>
      </c>
      <c r="L74" s="651"/>
      <c r="M74" s="651"/>
      <c r="N74" s="651"/>
      <c r="O74" s="651"/>
      <c r="P74" s="656"/>
      <c r="Q74" s="651" t="s">
        <v>820</v>
      </c>
      <c r="R74" s="651"/>
      <c r="S74" s="651" t="s">
        <v>863</v>
      </c>
      <c r="T74" s="657"/>
      <c r="U74" s="651" t="s">
        <v>1178</v>
      </c>
      <c r="V74" s="658"/>
      <c r="W74" s="658" t="s">
        <v>864</v>
      </c>
      <c r="X74" s="659"/>
      <c r="Y74" s="660"/>
      <c r="Z74" s="651"/>
      <c r="AA74" s="661"/>
      <c r="AB74" s="651"/>
      <c r="AC74" s="657"/>
      <c r="AD74" s="657">
        <v>1</v>
      </c>
    </row>
    <row r="75" spans="1:30" s="692" customFormat="1" ht="13.5" customHeight="1">
      <c r="A75" s="651">
        <v>57</v>
      </c>
      <c r="B75" s="652"/>
      <c r="C75" s="652"/>
      <c r="D75" s="652"/>
      <c r="E75" s="652" t="s">
        <v>1179</v>
      </c>
      <c r="F75" s="652"/>
      <c r="G75" s="652"/>
      <c r="H75" s="651" t="s">
        <v>1180</v>
      </c>
      <c r="I75" s="655" t="s">
        <v>1181</v>
      </c>
      <c r="J75" s="651" t="s">
        <v>1182</v>
      </c>
      <c r="K75" s="655" t="s">
        <v>1183</v>
      </c>
      <c r="L75" s="651"/>
      <c r="M75" s="651"/>
      <c r="N75" s="651"/>
      <c r="O75" s="651"/>
      <c r="P75" s="656">
        <v>1</v>
      </c>
      <c r="Q75" s="651" t="s">
        <v>817</v>
      </c>
      <c r="R75" s="651"/>
      <c r="S75" s="651" t="s">
        <v>863</v>
      </c>
      <c r="T75" s="657"/>
      <c r="U75" s="651"/>
      <c r="V75" s="658"/>
      <c r="W75" s="658" t="s">
        <v>864</v>
      </c>
      <c r="X75" s="659"/>
      <c r="Y75" s="660"/>
      <c r="Z75" s="651"/>
      <c r="AA75" s="661"/>
      <c r="AB75" s="651"/>
      <c r="AC75" s="657">
        <v>1</v>
      </c>
      <c r="AD75" s="657">
        <v>1</v>
      </c>
    </row>
    <row r="76" spans="1:30" s="692" customFormat="1" ht="12.95" customHeight="1">
      <c r="A76" s="651">
        <v>58</v>
      </c>
      <c r="B76" s="652"/>
      <c r="C76" s="652"/>
      <c r="D76" s="652" t="s">
        <v>1184</v>
      </c>
      <c r="E76" s="652"/>
      <c r="F76" s="652"/>
      <c r="G76" s="652"/>
      <c r="H76" s="651" t="s">
        <v>1185</v>
      </c>
      <c r="I76" s="655"/>
      <c r="J76" s="651" t="s">
        <v>1186</v>
      </c>
      <c r="K76" s="655" t="s">
        <v>1186</v>
      </c>
      <c r="L76" s="651"/>
      <c r="M76" s="651"/>
      <c r="N76" s="651"/>
      <c r="O76" s="651"/>
      <c r="P76" s="677"/>
      <c r="Q76" s="651" t="s">
        <v>817</v>
      </c>
      <c r="R76" s="651"/>
      <c r="S76" s="651" t="s">
        <v>863</v>
      </c>
      <c r="T76" s="657"/>
      <c r="U76" s="651"/>
      <c r="V76" s="658"/>
      <c r="W76" s="658" t="s">
        <v>864</v>
      </c>
      <c r="X76" s="659"/>
      <c r="Y76" s="660"/>
      <c r="Z76" s="651"/>
      <c r="AA76" s="661"/>
      <c r="AB76" s="651"/>
      <c r="AC76" s="657">
        <v>1</v>
      </c>
      <c r="AD76" s="657"/>
    </row>
    <row r="77" spans="1:30" s="662" customFormat="1" ht="13.5" customHeight="1">
      <c r="A77" s="651">
        <v>59</v>
      </c>
      <c r="B77" s="652"/>
      <c r="C77" s="652" t="s">
        <v>1187</v>
      </c>
      <c r="D77" s="652"/>
      <c r="E77" s="652"/>
      <c r="F77" s="652"/>
      <c r="G77" s="652"/>
      <c r="H77" s="651" t="s">
        <v>1188</v>
      </c>
      <c r="I77" s="655"/>
      <c r="J77" s="651" t="s">
        <v>942</v>
      </c>
      <c r="K77" s="655" t="s">
        <v>1189</v>
      </c>
      <c r="L77" s="651"/>
      <c r="M77" s="651"/>
      <c r="N77" s="651"/>
      <c r="O77" s="651"/>
      <c r="P77" s="677"/>
      <c r="Q77" s="651" t="s">
        <v>823</v>
      </c>
      <c r="R77" s="651" t="s">
        <v>864</v>
      </c>
      <c r="S77" s="663" t="s">
        <v>1189</v>
      </c>
      <c r="T77" s="657"/>
      <c r="U77" s="651"/>
      <c r="V77" s="658"/>
      <c r="W77" s="658" t="s">
        <v>864</v>
      </c>
      <c r="X77" s="659"/>
      <c r="Y77" s="660"/>
      <c r="Z77" s="651"/>
      <c r="AA77" s="661"/>
      <c r="AB77" s="651"/>
      <c r="AC77" s="657">
        <v>1</v>
      </c>
      <c r="AD77" s="657">
        <v>1</v>
      </c>
    </row>
    <row r="78" spans="1:30" s="662" customFormat="1" ht="13.5" customHeight="1">
      <c r="A78" s="651">
        <v>60</v>
      </c>
      <c r="B78" s="652"/>
      <c r="C78" s="652"/>
      <c r="D78" s="652" t="s">
        <v>1190</v>
      </c>
      <c r="E78" s="652"/>
      <c r="F78" s="652"/>
      <c r="G78" s="652"/>
      <c r="H78" s="651" t="s">
        <v>1191</v>
      </c>
      <c r="I78" s="655" t="s">
        <v>1192</v>
      </c>
      <c r="J78" s="651" t="s">
        <v>908</v>
      </c>
      <c r="K78" s="655" t="s">
        <v>939</v>
      </c>
      <c r="L78" s="651"/>
      <c r="M78" s="651"/>
      <c r="N78" s="651"/>
      <c r="O78" s="651"/>
      <c r="P78" s="677"/>
      <c r="Q78" s="651" t="s">
        <v>820</v>
      </c>
      <c r="R78" s="651"/>
      <c r="S78" s="651" t="s">
        <v>863</v>
      </c>
      <c r="T78" s="657"/>
      <c r="U78" s="651" t="s">
        <v>1193</v>
      </c>
      <c r="V78" s="658"/>
      <c r="W78" s="658" t="s">
        <v>864</v>
      </c>
      <c r="X78" s="659"/>
      <c r="Y78" s="660"/>
      <c r="Z78" s="651"/>
      <c r="AA78" s="661"/>
      <c r="AB78" s="651"/>
      <c r="AC78" s="657">
        <v>1</v>
      </c>
      <c r="AD78" s="657">
        <v>1</v>
      </c>
    </row>
    <row r="79" spans="1:30" s="662" customFormat="1" ht="13.5" customHeight="1">
      <c r="A79" s="651">
        <v>61</v>
      </c>
      <c r="B79" s="652"/>
      <c r="C79" s="652"/>
      <c r="D79" s="652" t="s">
        <v>1194</v>
      </c>
      <c r="E79" s="652"/>
      <c r="F79" s="652"/>
      <c r="G79" s="652"/>
      <c r="H79" s="651" t="s">
        <v>1195</v>
      </c>
      <c r="I79" s="655" t="s">
        <v>1196</v>
      </c>
      <c r="J79" s="651" t="s">
        <v>956</v>
      </c>
      <c r="K79" s="655" t="s">
        <v>956</v>
      </c>
      <c r="L79" s="651"/>
      <c r="M79" s="651"/>
      <c r="N79" s="651"/>
      <c r="O79" s="651"/>
      <c r="P79" s="677"/>
      <c r="Q79" s="651" t="s">
        <v>820</v>
      </c>
      <c r="R79" s="651"/>
      <c r="S79" s="651" t="s">
        <v>863</v>
      </c>
      <c r="T79" s="657"/>
      <c r="U79" s="651" t="s">
        <v>1197</v>
      </c>
      <c r="V79" s="658"/>
      <c r="W79" s="658" t="s">
        <v>864</v>
      </c>
      <c r="X79" s="659"/>
      <c r="Y79" s="660"/>
      <c r="Z79" s="651"/>
      <c r="AA79" s="661"/>
      <c r="AB79" s="651"/>
      <c r="AC79" s="657">
        <v>1</v>
      </c>
      <c r="AD79" s="657">
        <v>1</v>
      </c>
    </row>
    <row r="80" spans="1:30" s="662" customFormat="1" ht="12.95" customHeight="1">
      <c r="A80" s="651">
        <v>62</v>
      </c>
      <c r="B80" s="652"/>
      <c r="C80" s="652"/>
      <c r="D80" s="652" t="s">
        <v>1059</v>
      </c>
      <c r="E80" s="652"/>
      <c r="F80" s="652"/>
      <c r="G80" s="652"/>
      <c r="H80" s="651" t="s">
        <v>1198</v>
      </c>
      <c r="I80" s="655" t="s">
        <v>1199</v>
      </c>
      <c r="J80" s="651" t="s">
        <v>1200</v>
      </c>
      <c r="K80" s="655" t="s">
        <v>1201</v>
      </c>
      <c r="L80" s="651"/>
      <c r="M80" s="651"/>
      <c r="N80" s="651"/>
      <c r="O80" s="651"/>
      <c r="P80" s="677"/>
      <c r="Q80" s="651" t="s">
        <v>820</v>
      </c>
      <c r="R80" s="651"/>
      <c r="S80" s="682" t="s">
        <v>863</v>
      </c>
      <c r="T80" s="657"/>
      <c r="U80" s="651"/>
      <c r="V80" s="658"/>
      <c r="W80" s="658" t="s">
        <v>864</v>
      </c>
      <c r="X80" s="659"/>
      <c r="Y80" s="660"/>
      <c r="Z80" s="651"/>
      <c r="AA80" s="661"/>
      <c r="AB80" s="651"/>
      <c r="AC80" s="657">
        <v>1</v>
      </c>
      <c r="AD80" s="657">
        <v>1</v>
      </c>
    </row>
    <row r="81" spans="1:1018" s="224" customFormat="1" ht="13.5" customHeight="1">
      <c r="A81" s="225">
        <v>63</v>
      </c>
      <c r="B81" s="217"/>
      <c r="C81" s="217" t="s">
        <v>264</v>
      </c>
      <c r="D81" s="217"/>
      <c r="E81" s="217"/>
      <c r="F81" s="217"/>
      <c r="G81" s="217"/>
      <c r="H81" s="542"/>
      <c r="I81" s="539" t="s">
        <v>1202</v>
      </c>
      <c r="J81" s="542" t="s">
        <v>1203</v>
      </c>
      <c r="K81" s="539"/>
      <c r="L81" s="542"/>
      <c r="M81" s="542"/>
      <c r="N81" s="542"/>
      <c r="O81" s="542"/>
      <c r="P81" s="252"/>
      <c r="Q81" s="542" t="s">
        <v>820</v>
      </c>
      <c r="R81" s="542"/>
      <c r="S81" s="557" t="s">
        <v>863</v>
      </c>
      <c r="T81" s="282"/>
      <c r="U81" s="542" t="s">
        <v>1204</v>
      </c>
      <c r="V81" s="637" t="s">
        <v>864</v>
      </c>
      <c r="W81" s="543" t="s">
        <v>864</v>
      </c>
      <c r="X81" s="232"/>
      <c r="Y81" s="544"/>
      <c r="Z81" s="542" t="s">
        <v>1205</v>
      </c>
      <c r="AA81" s="245" t="s">
        <v>1206</v>
      </c>
      <c r="AB81" s="542"/>
      <c r="AC81" s="541"/>
      <c r="AD81" s="541">
        <v>1</v>
      </c>
    </row>
    <row r="82" spans="1:1018" s="224" customFormat="1" ht="13.5" customHeight="1">
      <c r="A82" s="225">
        <v>64</v>
      </c>
      <c r="B82" s="217"/>
      <c r="C82" s="217" t="s">
        <v>767</v>
      </c>
      <c r="D82" s="217"/>
      <c r="E82" s="217"/>
      <c r="F82" s="217"/>
      <c r="G82" s="217"/>
      <c r="H82" s="542" t="s">
        <v>1207</v>
      </c>
      <c r="I82" s="539" t="s">
        <v>1208</v>
      </c>
      <c r="J82" s="542" t="s">
        <v>1209</v>
      </c>
      <c r="K82" s="539" t="s">
        <v>939</v>
      </c>
      <c r="L82" s="542" t="s">
        <v>1210</v>
      </c>
      <c r="M82" s="542" t="s">
        <v>1211</v>
      </c>
      <c r="N82" s="542"/>
      <c r="O82" s="542"/>
      <c r="P82" s="252"/>
      <c r="Q82" s="542" t="s">
        <v>817</v>
      </c>
      <c r="R82" s="542"/>
      <c r="S82" s="542" t="s">
        <v>863</v>
      </c>
      <c r="T82" s="541"/>
      <c r="U82" s="542"/>
      <c r="V82" s="637" t="s">
        <v>864</v>
      </c>
      <c r="W82" s="543" t="s">
        <v>864</v>
      </c>
      <c r="X82" s="232"/>
      <c r="Y82" s="544"/>
      <c r="Z82" s="542"/>
      <c r="AA82" s="545"/>
      <c r="AB82" s="542"/>
      <c r="AC82" s="541">
        <v>1</v>
      </c>
      <c r="AD82" s="541">
        <v>1</v>
      </c>
    </row>
    <row r="83" spans="1:1018" s="224" customFormat="1" ht="13.5" customHeight="1">
      <c r="A83" s="225">
        <v>65</v>
      </c>
      <c r="B83" s="217" t="s">
        <v>1212</v>
      </c>
      <c r="C83" s="242"/>
      <c r="D83" s="241"/>
      <c r="E83" s="241"/>
      <c r="F83" s="241"/>
      <c r="G83" s="241"/>
      <c r="H83" s="542" t="s">
        <v>1213</v>
      </c>
      <c r="I83" s="539"/>
      <c r="J83" s="542" t="s">
        <v>1214</v>
      </c>
      <c r="K83" s="539" t="s">
        <v>1215</v>
      </c>
      <c r="L83" s="542"/>
      <c r="M83" s="542"/>
      <c r="N83" s="542"/>
      <c r="O83" s="542"/>
      <c r="P83" s="540"/>
      <c r="Q83" s="542" t="s">
        <v>817</v>
      </c>
      <c r="R83" s="542" t="s">
        <v>864</v>
      </c>
      <c r="S83" s="243" t="s">
        <v>1216</v>
      </c>
      <c r="T83" s="283"/>
      <c r="U83" s="542"/>
      <c r="V83" s="543"/>
      <c r="W83" s="543" t="s">
        <v>864</v>
      </c>
      <c r="X83" s="232"/>
      <c r="Y83" s="544"/>
      <c r="Z83" s="542"/>
      <c r="AA83" s="545"/>
      <c r="AB83" s="542"/>
      <c r="AC83" s="541">
        <v>1</v>
      </c>
      <c r="AD83" s="541">
        <v>1</v>
      </c>
    </row>
    <row r="84" spans="1:1018" s="662" customFormat="1" ht="13.5" customHeight="1">
      <c r="A84" s="651">
        <v>66</v>
      </c>
      <c r="B84" s="652"/>
      <c r="C84" s="652" t="s">
        <v>1217</v>
      </c>
      <c r="D84" s="652"/>
      <c r="E84" s="652"/>
      <c r="F84" s="652"/>
      <c r="G84" s="652"/>
      <c r="H84" s="651" t="s">
        <v>1218</v>
      </c>
      <c r="I84" s="655" t="s">
        <v>1219</v>
      </c>
      <c r="J84" s="651" t="s">
        <v>1220</v>
      </c>
      <c r="K84" s="655" t="s">
        <v>1200</v>
      </c>
      <c r="L84" s="651"/>
      <c r="M84" s="651"/>
      <c r="N84" s="651"/>
      <c r="O84" s="651"/>
      <c r="P84" s="656">
        <v>1</v>
      </c>
      <c r="Q84" s="651" t="s">
        <v>820</v>
      </c>
      <c r="R84" s="651"/>
      <c r="S84" s="651" t="s">
        <v>863</v>
      </c>
      <c r="T84" s="657"/>
      <c r="U84" s="651"/>
      <c r="V84" s="658"/>
      <c r="W84" s="658" t="s">
        <v>864</v>
      </c>
      <c r="X84" s="659"/>
      <c r="Y84" s="660"/>
      <c r="Z84" s="651"/>
      <c r="AA84" s="661"/>
      <c r="AB84" s="651"/>
      <c r="AC84" s="657">
        <v>1</v>
      </c>
      <c r="AD84" s="657">
        <v>1</v>
      </c>
    </row>
    <row r="85" spans="1:1018" s="662" customFormat="1" ht="13.5" customHeight="1">
      <c r="A85" s="651">
        <v>67</v>
      </c>
      <c r="B85" s="652"/>
      <c r="C85" s="652" t="s">
        <v>1221</v>
      </c>
      <c r="D85" s="652"/>
      <c r="E85" s="652"/>
      <c r="F85" s="652"/>
      <c r="G85" s="652"/>
      <c r="H85" s="651" t="s">
        <v>1222</v>
      </c>
      <c r="I85" s="655" t="s">
        <v>1223</v>
      </c>
      <c r="J85" s="651" t="s">
        <v>1224</v>
      </c>
      <c r="K85" s="655" t="s">
        <v>1225</v>
      </c>
      <c r="L85" s="651" t="s">
        <v>1226</v>
      </c>
      <c r="M85" s="695" t="s">
        <v>1227</v>
      </c>
      <c r="N85" s="695"/>
      <c r="O85" s="651"/>
      <c r="P85" s="656"/>
      <c r="Q85" s="651" t="s">
        <v>820</v>
      </c>
      <c r="R85" s="651"/>
      <c r="S85" s="651" t="s">
        <v>879</v>
      </c>
      <c r="T85" s="657"/>
      <c r="U85" s="651" t="s">
        <v>932</v>
      </c>
      <c r="V85" s="658"/>
      <c r="W85" s="658" t="s">
        <v>864</v>
      </c>
      <c r="X85" s="659"/>
      <c r="Y85" s="660"/>
      <c r="Z85" s="651" t="s">
        <v>1145</v>
      </c>
      <c r="AA85" s="661"/>
      <c r="AB85" s="651"/>
      <c r="AC85" s="657">
        <v>1</v>
      </c>
      <c r="AD85" s="657">
        <v>1</v>
      </c>
    </row>
    <row r="86" spans="1:1018" s="692" customFormat="1" ht="13.5" customHeight="1">
      <c r="A86" s="651">
        <v>68</v>
      </c>
      <c r="B86" s="652"/>
      <c r="C86" s="652" t="s">
        <v>1228</v>
      </c>
      <c r="D86" s="652"/>
      <c r="E86" s="653"/>
      <c r="F86" s="652"/>
      <c r="G86" s="652"/>
      <c r="H86" s="651" t="s">
        <v>1229</v>
      </c>
      <c r="I86" s="655" t="s">
        <v>1230</v>
      </c>
      <c r="J86" s="651"/>
      <c r="K86" s="655" t="s">
        <v>1231</v>
      </c>
      <c r="L86" s="651"/>
      <c r="M86" s="651"/>
      <c r="N86" s="651"/>
      <c r="O86" s="651"/>
      <c r="P86" s="656">
        <v>1</v>
      </c>
      <c r="Q86" s="651" t="s">
        <v>820</v>
      </c>
      <c r="R86" s="651"/>
      <c r="S86" s="651" t="s">
        <v>863</v>
      </c>
      <c r="T86" s="657"/>
      <c r="U86" s="651" t="s">
        <v>1232</v>
      </c>
      <c r="V86" s="658"/>
      <c r="W86" s="658" t="s">
        <v>864</v>
      </c>
      <c r="X86" s="659"/>
      <c r="Y86" s="660"/>
      <c r="Z86" s="651" t="s">
        <v>970</v>
      </c>
      <c r="AA86" s="661"/>
      <c r="AB86" s="651"/>
      <c r="AC86" s="657">
        <v>1</v>
      </c>
      <c r="AD86" s="657">
        <v>1</v>
      </c>
    </row>
    <row r="87" spans="1:1018" s="662" customFormat="1" ht="13.5" customHeight="1">
      <c r="A87" s="651">
        <v>69</v>
      </c>
      <c r="B87" s="652"/>
      <c r="C87" s="652" t="s">
        <v>1233</v>
      </c>
      <c r="D87" s="652"/>
      <c r="E87" s="652"/>
      <c r="F87" s="652"/>
      <c r="G87" s="652"/>
      <c r="H87" s="651" t="s">
        <v>1234</v>
      </c>
      <c r="I87" s="655" t="s">
        <v>1235</v>
      </c>
      <c r="J87" s="651" t="s">
        <v>1209</v>
      </c>
      <c r="K87" s="655" t="s">
        <v>939</v>
      </c>
      <c r="L87" s="651" t="s">
        <v>1236</v>
      </c>
      <c r="M87" s="651" t="s">
        <v>1237</v>
      </c>
      <c r="N87" s="651"/>
      <c r="O87" s="651"/>
      <c r="P87" s="656">
        <v>1</v>
      </c>
      <c r="Q87" s="651" t="s">
        <v>817</v>
      </c>
      <c r="R87" s="651"/>
      <c r="S87" s="651" t="s">
        <v>863</v>
      </c>
      <c r="T87" s="657"/>
      <c r="U87" s="651"/>
      <c r="V87" s="658"/>
      <c r="W87" s="658" t="s">
        <v>864</v>
      </c>
      <c r="X87" s="659"/>
      <c r="Y87" s="660"/>
      <c r="Z87" s="651"/>
      <c r="AA87" s="661"/>
      <c r="AB87" s="651"/>
      <c r="AC87" s="657">
        <v>1</v>
      </c>
      <c r="AD87" s="657">
        <v>1</v>
      </c>
    </row>
    <row r="88" spans="1:1018" s="224" customFormat="1" ht="13.5" customHeight="1">
      <c r="A88" s="225">
        <v>70</v>
      </c>
      <c r="B88" s="217"/>
      <c r="C88" s="675" t="s">
        <v>2490</v>
      </c>
      <c r="D88" s="217"/>
      <c r="E88" s="217"/>
      <c r="F88" s="217"/>
      <c r="G88" s="217"/>
      <c r="H88" s="542" t="s">
        <v>1238</v>
      </c>
      <c r="I88" s="539"/>
      <c r="J88" s="542" t="s">
        <v>1239</v>
      </c>
      <c r="K88" s="539"/>
      <c r="L88" s="542"/>
      <c r="M88" s="542"/>
      <c r="N88" s="542"/>
      <c r="O88" s="542"/>
      <c r="P88" s="540"/>
      <c r="Q88" s="542" t="s">
        <v>820</v>
      </c>
      <c r="R88" s="542" t="s">
        <v>864</v>
      </c>
      <c r="S88" s="243" t="s">
        <v>1239</v>
      </c>
      <c r="T88" s="541"/>
      <c r="U88" s="542"/>
      <c r="V88" s="543" t="s">
        <v>864</v>
      </c>
      <c r="W88" s="543" t="s">
        <v>864</v>
      </c>
      <c r="X88" s="232"/>
      <c r="Y88" s="544"/>
      <c r="Z88" s="542"/>
      <c r="AA88" s="545"/>
      <c r="AB88" s="542"/>
      <c r="AC88" s="541"/>
      <c r="AD88" s="541">
        <v>1</v>
      </c>
    </row>
    <row r="89" spans="1:1018" s="662" customFormat="1" ht="13.5" customHeight="1">
      <c r="A89" s="651">
        <v>71</v>
      </c>
      <c r="B89" s="652"/>
      <c r="C89" s="652"/>
      <c r="D89" s="652" t="s">
        <v>1240</v>
      </c>
      <c r="E89" s="652"/>
      <c r="F89" s="652"/>
      <c r="G89" s="652"/>
      <c r="H89" s="651" t="s">
        <v>1241</v>
      </c>
      <c r="I89" s="655"/>
      <c r="J89" s="651" t="s">
        <v>1242</v>
      </c>
      <c r="K89" s="655" t="s">
        <v>1243</v>
      </c>
      <c r="L89" s="651" t="s">
        <v>1244</v>
      </c>
      <c r="M89" s="651" t="s">
        <v>262</v>
      </c>
      <c r="N89" s="651"/>
      <c r="O89" s="651"/>
      <c r="P89" s="656">
        <v>1</v>
      </c>
      <c r="Q89" s="651" t="s">
        <v>817</v>
      </c>
      <c r="R89" s="651" t="s">
        <v>864</v>
      </c>
      <c r="S89" s="663" t="s">
        <v>1245</v>
      </c>
      <c r="T89" s="657"/>
      <c r="U89" s="651"/>
      <c r="V89" s="658"/>
      <c r="W89" s="658" t="s">
        <v>864</v>
      </c>
      <c r="X89" s="659"/>
      <c r="Y89" s="660"/>
      <c r="Z89" s="651"/>
      <c r="AA89" s="661" t="s">
        <v>1246</v>
      </c>
      <c r="AB89" s="651"/>
      <c r="AC89" s="657"/>
      <c r="AD89" s="657">
        <v>1</v>
      </c>
    </row>
    <row r="90" spans="1:1018" s="662" customFormat="1" ht="13.5" customHeight="1">
      <c r="A90" s="651">
        <v>72</v>
      </c>
      <c r="B90" s="652"/>
      <c r="C90" s="652"/>
      <c r="D90" s="652"/>
      <c r="E90" s="652" t="s">
        <v>1247</v>
      </c>
      <c r="F90" s="652"/>
      <c r="G90" s="652"/>
      <c r="H90" s="651" t="s">
        <v>1248</v>
      </c>
      <c r="I90" s="655" t="s">
        <v>1249</v>
      </c>
      <c r="J90" s="651"/>
      <c r="K90" s="655" t="s">
        <v>956</v>
      </c>
      <c r="L90" s="651"/>
      <c r="M90" s="651"/>
      <c r="N90" s="651"/>
      <c r="O90" s="651"/>
      <c r="P90" s="656"/>
      <c r="Q90" s="651" t="s">
        <v>820</v>
      </c>
      <c r="R90" s="651"/>
      <c r="S90" s="651" t="s">
        <v>863</v>
      </c>
      <c r="T90" s="657"/>
      <c r="U90" s="651" t="s">
        <v>1250</v>
      </c>
      <c r="V90" s="658"/>
      <c r="W90" s="658" t="s">
        <v>864</v>
      </c>
      <c r="X90" s="659"/>
      <c r="Y90" s="660"/>
      <c r="Z90" s="708" t="s">
        <v>1251</v>
      </c>
      <c r="AA90" s="661"/>
      <c r="AB90" s="651"/>
      <c r="AC90" s="657"/>
      <c r="AD90" s="657">
        <v>1</v>
      </c>
    </row>
    <row r="91" spans="1:1018" s="709" customFormat="1" ht="12" customHeight="1">
      <c r="A91" s="651">
        <v>73</v>
      </c>
      <c r="C91" s="662"/>
      <c r="D91" s="662"/>
      <c r="E91" s="662" t="s">
        <v>1252</v>
      </c>
      <c r="F91" s="662"/>
      <c r="G91" s="651"/>
      <c r="H91" s="651" t="s">
        <v>1253</v>
      </c>
      <c r="I91" s="710" t="s">
        <v>1254</v>
      </c>
      <c r="J91" s="651"/>
      <c r="K91" s="655" t="s">
        <v>1102</v>
      </c>
      <c r="L91" s="651"/>
      <c r="M91" s="651"/>
      <c r="N91" s="651"/>
      <c r="O91" s="651"/>
      <c r="P91" s="656"/>
      <c r="Q91" s="651" t="s">
        <v>820</v>
      </c>
      <c r="R91" s="651"/>
      <c r="S91" s="651" t="s">
        <v>863</v>
      </c>
      <c r="T91" s="711"/>
      <c r="U91" s="651"/>
      <c r="V91" s="657"/>
      <c r="W91" s="657" t="s">
        <v>864</v>
      </c>
      <c r="X91" s="659"/>
      <c r="Y91" s="712"/>
      <c r="Z91" s="713"/>
      <c r="AA91" s="714"/>
      <c r="AB91" s="713"/>
      <c r="AC91" s="715"/>
      <c r="AD91" s="657">
        <v>1</v>
      </c>
      <c r="AF91" s="715"/>
      <c r="AMA91" s="715"/>
      <c r="AMB91" s="715"/>
      <c r="AMC91" s="715"/>
      <c r="AMD91" s="715"/>
    </row>
    <row r="92" spans="1:1018" s="224" customFormat="1" ht="13.5" customHeight="1">
      <c r="A92" s="225">
        <v>74</v>
      </c>
      <c r="B92" s="217"/>
      <c r="C92" s="538"/>
      <c r="D92" s="538" t="s">
        <v>1255</v>
      </c>
      <c r="E92" s="219" t="s">
        <v>1256</v>
      </c>
      <c r="F92" s="538"/>
      <c r="G92" s="538"/>
      <c r="H92" s="542" t="s">
        <v>1257</v>
      </c>
      <c r="I92" s="539"/>
      <c r="J92" s="542"/>
      <c r="K92" s="539" t="s">
        <v>1258</v>
      </c>
      <c r="L92" s="542" t="s">
        <v>1259</v>
      </c>
      <c r="M92" s="542" t="s">
        <v>1260</v>
      </c>
      <c r="N92" s="542"/>
      <c r="O92" s="542"/>
      <c r="P92" s="540">
        <v>1</v>
      </c>
      <c r="Q92" s="542" t="s">
        <v>817</v>
      </c>
      <c r="R92" s="542" t="s">
        <v>864</v>
      </c>
      <c r="S92" s="243" t="s">
        <v>1245</v>
      </c>
      <c r="T92" s="541"/>
      <c r="U92" s="542"/>
      <c r="V92" s="543" t="s">
        <v>864</v>
      </c>
      <c r="W92" s="543" t="s">
        <v>864</v>
      </c>
      <c r="X92" s="232"/>
      <c r="Y92" s="544"/>
      <c r="Z92" s="542"/>
      <c r="AA92" s="245" t="s">
        <v>1246</v>
      </c>
      <c r="AB92" s="542"/>
      <c r="AC92" s="541"/>
      <c r="AD92" s="541">
        <v>1</v>
      </c>
    </row>
    <row r="93" spans="1:1018" s="662" customFormat="1" ht="13.5" customHeight="1">
      <c r="A93" s="651">
        <v>75</v>
      </c>
      <c r="B93" s="652"/>
      <c r="C93" s="652"/>
      <c r="D93" s="652" t="s">
        <v>1261</v>
      </c>
      <c r="E93" s="652"/>
      <c r="F93" s="652"/>
      <c r="G93" s="652"/>
      <c r="H93" s="651" t="s">
        <v>1262</v>
      </c>
      <c r="I93" s="655" t="s">
        <v>1263</v>
      </c>
      <c r="J93" s="651" t="s">
        <v>1264</v>
      </c>
      <c r="K93" s="655" t="s">
        <v>1265</v>
      </c>
      <c r="L93" s="651"/>
      <c r="M93" s="651"/>
      <c r="N93" s="651"/>
      <c r="O93" s="651"/>
      <c r="P93" s="656"/>
      <c r="Q93" s="651" t="s">
        <v>817</v>
      </c>
      <c r="R93" s="651"/>
      <c r="S93" s="651" t="s">
        <v>863</v>
      </c>
      <c r="T93" s="657"/>
      <c r="U93" s="651" t="s">
        <v>1204</v>
      </c>
      <c r="V93" s="658"/>
      <c r="W93" s="658" t="s">
        <v>864</v>
      </c>
      <c r="X93" s="659"/>
      <c r="Y93" s="660"/>
      <c r="Z93" s="651"/>
      <c r="AA93" s="661" t="s">
        <v>1266</v>
      </c>
      <c r="AB93" s="651"/>
      <c r="AC93" s="657"/>
      <c r="AD93" s="657">
        <v>1</v>
      </c>
      <c r="AF93" s="707"/>
    </row>
    <row r="94" spans="1:1018" s="705" customFormat="1" ht="13.5" customHeight="1">
      <c r="A94" s="697">
        <v>76</v>
      </c>
      <c r="B94" s="675"/>
      <c r="C94" s="675"/>
      <c r="D94" s="675" t="s">
        <v>2491</v>
      </c>
      <c r="E94" s="675"/>
      <c r="F94" s="675"/>
      <c r="G94" s="675"/>
      <c r="H94" s="697" t="s">
        <v>1268</v>
      </c>
      <c r="I94" s="698" t="s">
        <v>1269</v>
      </c>
      <c r="J94" s="697"/>
      <c r="K94" s="698" t="s">
        <v>956</v>
      </c>
      <c r="L94" s="697"/>
      <c r="M94" s="697"/>
      <c r="N94" s="697"/>
      <c r="O94" s="697"/>
      <c r="P94" s="699"/>
      <c r="Q94" s="697" t="s">
        <v>817</v>
      </c>
      <c r="R94" s="697"/>
      <c r="S94" s="697" t="s">
        <v>863</v>
      </c>
      <c r="T94" s="700"/>
      <c r="U94" s="697"/>
      <c r="V94" s="701" t="s">
        <v>864</v>
      </c>
      <c r="W94" s="701" t="s">
        <v>864</v>
      </c>
      <c r="X94" s="702"/>
      <c r="Y94" s="703" t="s">
        <v>1270</v>
      </c>
      <c r="Z94" s="697" t="s">
        <v>1271</v>
      </c>
      <c r="AA94" s="704" t="s">
        <v>1272</v>
      </c>
      <c r="AB94" s="697"/>
      <c r="AC94" s="700"/>
      <c r="AD94" s="700">
        <v>1</v>
      </c>
      <c r="AF94" s="706"/>
    </row>
    <row r="95" spans="1:1018" s="662" customFormat="1" ht="13.5" customHeight="1">
      <c r="A95" s="651">
        <v>77</v>
      </c>
      <c r="B95" s="652"/>
      <c r="C95" s="652"/>
      <c r="D95" s="652" t="s">
        <v>1273</v>
      </c>
      <c r="E95" s="652"/>
      <c r="F95" s="652"/>
      <c r="G95" s="652"/>
      <c r="H95" s="651" t="s">
        <v>1274</v>
      </c>
      <c r="I95" s="655" t="s">
        <v>1275</v>
      </c>
      <c r="J95" s="651"/>
      <c r="K95" s="655" t="s">
        <v>910</v>
      </c>
      <c r="L95" s="651"/>
      <c r="M95" s="651"/>
      <c r="N95" s="651"/>
      <c r="O95" s="651"/>
      <c r="P95" s="656"/>
      <c r="Q95" s="651" t="s">
        <v>817</v>
      </c>
      <c r="R95" s="651"/>
      <c r="S95" s="651" t="s">
        <v>863</v>
      </c>
      <c r="T95" s="657"/>
      <c r="U95" s="651"/>
      <c r="V95" s="658"/>
      <c r="W95" s="658" t="s">
        <v>864</v>
      </c>
      <c r="X95" s="659"/>
      <c r="Y95" s="660" t="s">
        <v>1276</v>
      </c>
      <c r="Z95" s="651" t="s">
        <v>1271</v>
      </c>
      <c r="AA95" s="661"/>
      <c r="AB95" s="651"/>
      <c r="AC95" s="657"/>
      <c r="AD95" s="657">
        <v>1</v>
      </c>
      <c r="AF95" s="707"/>
    </row>
    <row r="96" spans="1:1018" s="662" customFormat="1" ht="13.5" customHeight="1">
      <c r="A96" s="651">
        <v>78</v>
      </c>
      <c r="B96" s="652"/>
      <c r="C96" s="652"/>
      <c r="D96" s="652" t="s">
        <v>1277</v>
      </c>
      <c r="E96" s="652"/>
      <c r="F96" s="652"/>
      <c r="G96" s="652"/>
      <c r="H96" s="651" t="s">
        <v>1278</v>
      </c>
      <c r="I96" s="655" t="s">
        <v>1279</v>
      </c>
      <c r="J96" s="651" t="s">
        <v>939</v>
      </c>
      <c r="K96" s="655" t="s">
        <v>939</v>
      </c>
      <c r="L96" s="651" t="s">
        <v>1280</v>
      </c>
      <c r="M96" s="651" t="s">
        <v>1281</v>
      </c>
      <c r="N96" s="651"/>
      <c r="O96" s="651"/>
      <c r="P96" s="656">
        <v>1</v>
      </c>
      <c r="Q96" s="651" t="s">
        <v>817</v>
      </c>
      <c r="R96" s="651"/>
      <c r="S96" s="651" t="s">
        <v>863</v>
      </c>
      <c r="T96" s="657"/>
      <c r="U96" s="651"/>
      <c r="V96" s="658"/>
      <c r="W96" s="658" t="s">
        <v>864</v>
      </c>
      <c r="X96" s="659"/>
      <c r="Y96" s="660"/>
      <c r="Z96" s="651"/>
      <c r="AA96" s="661"/>
      <c r="AB96" s="651"/>
      <c r="AC96" s="657"/>
      <c r="AD96" s="657">
        <v>1</v>
      </c>
    </row>
    <row r="97" spans="1:1014" s="224" customFormat="1" ht="13.5" customHeight="1">
      <c r="A97" s="225">
        <v>79</v>
      </c>
      <c r="B97" s="217"/>
      <c r="C97" s="538"/>
      <c r="D97" s="241" t="s">
        <v>1282</v>
      </c>
      <c r="E97" s="538"/>
      <c r="F97" s="241"/>
      <c r="G97" s="241"/>
      <c r="H97" s="542"/>
      <c r="I97" s="539"/>
      <c r="J97" s="542" t="s">
        <v>1283</v>
      </c>
      <c r="K97" s="539" t="s">
        <v>1284</v>
      </c>
      <c r="L97" s="542"/>
      <c r="M97" s="542"/>
      <c r="N97" s="542"/>
      <c r="O97" s="542"/>
      <c r="P97" s="540"/>
      <c r="Q97" s="542" t="s">
        <v>817</v>
      </c>
      <c r="R97" s="542" t="s">
        <v>864</v>
      </c>
      <c r="S97" s="542" t="s">
        <v>1284</v>
      </c>
      <c r="T97" s="541"/>
      <c r="U97" s="542"/>
      <c r="V97" s="543" t="s">
        <v>864</v>
      </c>
      <c r="W97" s="543" t="s">
        <v>864</v>
      </c>
      <c r="X97" s="232"/>
      <c r="Y97" s="544"/>
      <c r="Z97" s="542"/>
      <c r="AA97" s="545"/>
      <c r="AB97" s="542"/>
      <c r="AC97" s="541">
        <v>1</v>
      </c>
      <c r="AD97" s="541">
        <v>1</v>
      </c>
    </row>
    <row r="98" spans="1:1014" s="224" customFormat="1" ht="13.5" customHeight="1">
      <c r="A98" s="225">
        <v>80</v>
      </c>
      <c r="B98" s="217"/>
      <c r="C98" s="538"/>
      <c r="D98" s="538"/>
      <c r="E98" s="538" t="s">
        <v>1285</v>
      </c>
      <c r="F98" s="538"/>
      <c r="G98" s="538"/>
      <c r="H98" s="542" t="s">
        <v>1286</v>
      </c>
      <c r="I98" s="539" t="s">
        <v>1287</v>
      </c>
      <c r="J98" s="542"/>
      <c r="K98" s="539" t="s">
        <v>1069</v>
      </c>
      <c r="L98" s="542" t="s">
        <v>1288</v>
      </c>
      <c r="M98" s="542" t="s">
        <v>1289</v>
      </c>
      <c r="N98" s="542"/>
      <c r="O98" s="542"/>
      <c r="P98" s="540"/>
      <c r="Q98" s="542" t="s">
        <v>820</v>
      </c>
      <c r="R98" s="542"/>
      <c r="S98" s="542" t="s">
        <v>863</v>
      </c>
      <c r="T98" s="541"/>
      <c r="U98" s="542" t="s">
        <v>1290</v>
      </c>
      <c r="V98" s="543" t="s">
        <v>864</v>
      </c>
      <c r="W98" s="543" t="s">
        <v>864</v>
      </c>
      <c r="X98" s="232"/>
      <c r="Y98" s="544"/>
      <c r="Z98" s="542"/>
      <c r="AA98" s="545"/>
      <c r="AB98" s="542"/>
      <c r="AC98" s="541">
        <v>1</v>
      </c>
      <c r="AD98" s="541">
        <v>1</v>
      </c>
    </row>
    <row r="99" spans="1:1014" s="224" customFormat="1" ht="13.5" customHeight="1">
      <c r="A99" s="225">
        <v>81</v>
      </c>
      <c r="B99" s="217"/>
      <c r="C99" s="538"/>
      <c r="D99" s="241"/>
      <c r="E99" s="538" t="s">
        <v>1086</v>
      </c>
      <c r="F99" s="221"/>
      <c r="G99" s="221"/>
      <c r="H99" s="542" t="s">
        <v>1291</v>
      </c>
      <c r="I99" s="542" t="s">
        <v>1116</v>
      </c>
      <c r="J99" s="542"/>
      <c r="K99" s="539" t="s">
        <v>1292</v>
      </c>
      <c r="L99" s="542"/>
      <c r="M99" s="542"/>
      <c r="N99" s="542"/>
      <c r="O99" s="542"/>
      <c r="P99" s="540"/>
      <c r="Q99" s="542" t="s">
        <v>817</v>
      </c>
      <c r="R99" s="542"/>
      <c r="S99" s="542" t="s">
        <v>863</v>
      </c>
      <c r="T99" s="541"/>
      <c r="U99" s="542"/>
      <c r="V99" s="543" t="s">
        <v>864</v>
      </c>
      <c r="W99" s="543" t="s">
        <v>864</v>
      </c>
      <c r="X99" s="232"/>
      <c r="Y99" s="544"/>
      <c r="Z99" s="542"/>
      <c r="AA99" s="545"/>
      <c r="AB99" s="542"/>
      <c r="AC99" s="541">
        <v>1</v>
      </c>
      <c r="AD99" s="541">
        <v>1</v>
      </c>
    </row>
    <row r="100" spans="1:1014" s="244" customFormat="1" ht="14.25" customHeight="1">
      <c r="A100" s="225">
        <v>82</v>
      </c>
      <c r="B100" s="217"/>
      <c r="C100" s="221"/>
      <c r="D100" s="221"/>
      <c r="E100" s="538" t="s">
        <v>1293</v>
      </c>
      <c r="F100" s="221"/>
      <c r="G100" s="221"/>
      <c r="H100" s="542" t="s">
        <v>1294</v>
      </c>
      <c r="I100" s="539" t="s">
        <v>1295</v>
      </c>
      <c r="J100" s="542"/>
      <c r="K100" s="539" t="s">
        <v>1296</v>
      </c>
      <c r="L100" s="542"/>
      <c r="M100" s="542"/>
      <c r="N100" s="542"/>
      <c r="O100" s="542"/>
      <c r="P100" s="540"/>
      <c r="Q100" s="542" t="s">
        <v>817</v>
      </c>
      <c r="R100" s="542"/>
      <c r="S100" s="542" t="s">
        <v>863</v>
      </c>
      <c r="T100" s="541"/>
      <c r="U100" s="542"/>
      <c r="V100" s="543" t="s">
        <v>864</v>
      </c>
      <c r="W100" s="543" t="s">
        <v>864</v>
      </c>
      <c r="X100" s="232"/>
      <c r="Y100" s="544"/>
      <c r="Z100" s="542"/>
      <c r="AA100" s="545"/>
      <c r="AB100" s="542"/>
      <c r="AC100" s="541">
        <v>1</v>
      </c>
      <c r="AD100" s="541">
        <v>1</v>
      </c>
    </row>
    <row r="101" spans="1:1014" s="662" customFormat="1" ht="13.5" customHeight="1">
      <c r="A101" s="651">
        <v>83</v>
      </c>
      <c r="B101" s="652"/>
      <c r="C101" s="652" t="s">
        <v>1297</v>
      </c>
      <c r="D101" s="652"/>
      <c r="E101" s="652"/>
      <c r="F101" s="652"/>
      <c r="G101" s="652"/>
      <c r="H101" s="651" t="s">
        <v>1298</v>
      </c>
      <c r="I101" s="655"/>
      <c r="J101" s="651" t="s">
        <v>908</v>
      </c>
      <c r="K101" s="655" t="s">
        <v>1299</v>
      </c>
      <c r="L101" s="651"/>
      <c r="M101" s="651"/>
      <c r="N101" s="651"/>
      <c r="O101" s="651"/>
      <c r="P101" s="656"/>
      <c r="Q101" s="651" t="s">
        <v>820</v>
      </c>
      <c r="R101" s="651" t="s">
        <v>864</v>
      </c>
      <c r="S101" s="663" t="s">
        <v>1300</v>
      </c>
      <c r="T101" s="657"/>
      <c r="U101" s="651"/>
      <c r="V101" s="658"/>
      <c r="W101" s="658" t="s">
        <v>864</v>
      </c>
      <c r="X101" s="659"/>
      <c r="Y101" s="660"/>
      <c r="Z101" s="651"/>
      <c r="AA101" s="661"/>
      <c r="AB101" s="651"/>
      <c r="AC101" s="657">
        <v>1</v>
      </c>
      <c r="AD101" s="657"/>
    </row>
    <row r="102" spans="1:1014" s="662" customFormat="1" ht="13.5" customHeight="1">
      <c r="A102" s="651">
        <v>84</v>
      </c>
      <c r="B102" s="652"/>
      <c r="C102" s="652"/>
      <c r="D102" s="652" t="s">
        <v>1301</v>
      </c>
      <c r="E102" s="652"/>
      <c r="F102" s="652"/>
      <c r="G102" s="652"/>
      <c r="H102" s="651" t="s">
        <v>1302</v>
      </c>
      <c r="I102" s="655" t="s">
        <v>1303</v>
      </c>
      <c r="J102" s="651"/>
      <c r="K102" s="655" t="s">
        <v>1304</v>
      </c>
      <c r="L102" s="651"/>
      <c r="M102" s="651"/>
      <c r="N102" s="651"/>
      <c r="O102" s="651"/>
      <c r="P102" s="656"/>
      <c r="Q102" s="651" t="s">
        <v>820</v>
      </c>
      <c r="R102" s="651"/>
      <c r="S102" s="651" t="s">
        <v>863</v>
      </c>
      <c r="T102" s="657"/>
      <c r="U102" s="651"/>
      <c r="V102" s="658"/>
      <c r="W102" s="658" t="s">
        <v>864</v>
      </c>
      <c r="X102" s="659"/>
      <c r="Y102" s="660"/>
      <c r="Z102" s="651" t="s">
        <v>1058</v>
      </c>
      <c r="AA102" s="661"/>
      <c r="AB102" s="651"/>
      <c r="AC102" s="657">
        <v>1</v>
      </c>
      <c r="AD102" s="657"/>
    </row>
    <row r="103" spans="1:1014" s="662" customFormat="1" ht="13.5" customHeight="1">
      <c r="A103" s="651">
        <v>85</v>
      </c>
      <c r="B103" s="652"/>
      <c r="C103" s="652"/>
      <c r="D103" s="652" t="s">
        <v>1305</v>
      </c>
      <c r="E103" s="652"/>
      <c r="F103" s="652"/>
      <c r="G103" s="652"/>
      <c r="H103" s="651" t="s">
        <v>1306</v>
      </c>
      <c r="I103" s="655" t="s">
        <v>1249</v>
      </c>
      <c r="J103" s="651"/>
      <c r="K103" s="655" t="s">
        <v>956</v>
      </c>
      <c r="L103" s="651"/>
      <c r="M103" s="651"/>
      <c r="N103" s="651"/>
      <c r="O103" s="651"/>
      <c r="P103" s="656"/>
      <c r="Q103" s="651" t="s">
        <v>820</v>
      </c>
      <c r="R103" s="651"/>
      <c r="S103" s="651" t="s">
        <v>863</v>
      </c>
      <c r="T103" s="657"/>
      <c r="U103" s="651" t="s">
        <v>1250</v>
      </c>
      <c r="V103" s="658"/>
      <c r="W103" s="658" t="s">
        <v>864</v>
      </c>
      <c r="X103" s="659"/>
      <c r="Y103" s="660"/>
      <c r="Z103" s="651"/>
      <c r="AA103" s="661"/>
      <c r="AB103" s="651"/>
      <c r="AC103" s="657">
        <v>1</v>
      </c>
      <c r="AD103" s="657"/>
    </row>
    <row r="104" spans="1:1014" s="715" customFormat="1" ht="17.25" customHeight="1">
      <c r="A104" s="651">
        <v>86</v>
      </c>
      <c r="B104" s="709"/>
      <c r="C104" s="662"/>
      <c r="D104" s="662" t="s">
        <v>1307</v>
      </c>
      <c r="E104" s="662"/>
      <c r="F104" s="662"/>
      <c r="G104" s="651"/>
      <c r="H104" s="651" t="s">
        <v>1308</v>
      </c>
      <c r="I104" s="710" t="s">
        <v>1254</v>
      </c>
      <c r="J104" s="651"/>
      <c r="K104" s="655" t="s">
        <v>1102</v>
      </c>
      <c r="L104" s="651"/>
      <c r="M104" s="651"/>
      <c r="N104" s="651"/>
      <c r="O104" s="651"/>
      <c r="P104" s="656"/>
      <c r="Q104" s="651" t="s">
        <v>820</v>
      </c>
      <c r="R104" s="651"/>
      <c r="S104" s="651" t="s">
        <v>863</v>
      </c>
      <c r="T104" s="711"/>
      <c r="U104" s="713"/>
      <c r="V104" s="657"/>
      <c r="W104" s="657" t="s">
        <v>864</v>
      </c>
      <c r="X104" s="659"/>
      <c r="Y104" s="712"/>
      <c r="Z104" s="713"/>
      <c r="AA104" s="714"/>
      <c r="AB104" s="713"/>
      <c r="AC104" s="716">
        <v>1</v>
      </c>
      <c r="AD104" s="657">
        <v>1</v>
      </c>
      <c r="AE104" s="709"/>
      <c r="AG104" s="709"/>
      <c r="AH104" s="709"/>
      <c r="AI104" s="709"/>
      <c r="AJ104" s="709"/>
      <c r="AK104" s="709"/>
      <c r="AL104" s="709"/>
      <c r="AM104" s="709"/>
      <c r="AN104" s="709"/>
      <c r="AO104" s="709"/>
      <c r="AP104" s="709"/>
      <c r="AQ104" s="709"/>
      <c r="AR104" s="709"/>
      <c r="AS104" s="709"/>
      <c r="AT104" s="709"/>
      <c r="AU104" s="709"/>
      <c r="AV104" s="709"/>
      <c r="AW104" s="709"/>
      <c r="AX104" s="709"/>
      <c r="AY104" s="709"/>
      <c r="AZ104" s="709"/>
      <c r="BA104" s="709"/>
      <c r="BB104" s="709"/>
      <c r="BC104" s="709"/>
      <c r="BD104" s="709"/>
      <c r="BE104" s="709"/>
      <c r="BF104" s="709"/>
      <c r="BG104" s="709"/>
      <c r="BH104" s="709"/>
      <c r="BI104" s="709"/>
      <c r="BJ104" s="709"/>
      <c r="BK104" s="709"/>
      <c r="BL104" s="709"/>
      <c r="BM104" s="709"/>
      <c r="BN104" s="709"/>
      <c r="BO104" s="709"/>
      <c r="BP104" s="709"/>
      <c r="BQ104" s="709"/>
      <c r="BR104" s="709"/>
      <c r="BS104" s="709"/>
      <c r="BT104" s="709"/>
      <c r="BU104" s="709"/>
      <c r="BV104" s="709"/>
      <c r="BW104" s="709"/>
      <c r="BX104" s="709"/>
      <c r="BY104" s="709"/>
      <c r="BZ104" s="709"/>
      <c r="CA104" s="709"/>
      <c r="CB104" s="709"/>
      <c r="CC104" s="709"/>
      <c r="CD104" s="709"/>
      <c r="CE104" s="709"/>
      <c r="CF104" s="709"/>
      <c r="CG104" s="709"/>
      <c r="CH104" s="709"/>
      <c r="CI104" s="709"/>
      <c r="CJ104" s="709"/>
      <c r="CK104" s="709"/>
      <c r="CL104" s="709"/>
      <c r="CM104" s="709"/>
      <c r="CN104" s="709"/>
      <c r="CO104" s="709"/>
      <c r="CP104" s="709"/>
      <c r="CQ104" s="709"/>
      <c r="CR104" s="709"/>
      <c r="CS104" s="709"/>
      <c r="CT104" s="709"/>
      <c r="CU104" s="709"/>
      <c r="CV104" s="709"/>
      <c r="CW104" s="709"/>
      <c r="CX104" s="709"/>
      <c r="CY104" s="709"/>
      <c r="CZ104" s="709"/>
      <c r="DA104" s="709"/>
      <c r="DB104" s="709"/>
      <c r="DC104" s="709"/>
      <c r="DD104" s="709"/>
      <c r="DE104" s="709"/>
      <c r="DF104" s="709"/>
      <c r="DG104" s="709"/>
      <c r="DH104" s="709"/>
      <c r="DI104" s="709"/>
      <c r="DJ104" s="709"/>
      <c r="DK104" s="709"/>
      <c r="DL104" s="709"/>
      <c r="DM104" s="709"/>
      <c r="DN104" s="709"/>
      <c r="DO104" s="709"/>
      <c r="DP104" s="709"/>
      <c r="DQ104" s="709"/>
      <c r="DR104" s="709"/>
      <c r="DS104" s="709"/>
      <c r="DT104" s="709"/>
      <c r="DU104" s="709"/>
      <c r="DV104" s="709"/>
      <c r="DW104" s="709"/>
      <c r="DX104" s="709"/>
      <c r="DY104" s="709"/>
      <c r="DZ104" s="709"/>
      <c r="EA104" s="709"/>
      <c r="EB104" s="709"/>
      <c r="EC104" s="709"/>
      <c r="ED104" s="709"/>
      <c r="EE104" s="709"/>
      <c r="EF104" s="709"/>
      <c r="EG104" s="709"/>
      <c r="EH104" s="709"/>
      <c r="EI104" s="709"/>
      <c r="EJ104" s="709"/>
      <c r="EK104" s="709"/>
      <c r="EL104" s="709"/>
      <c r="EM104" s="709"/>
      <c r="EN104" s="709"/>
      <c r="EO104" s="709"/>
      <c r="EP104" s="709"/>
      <c r="EQ104" s="709"/>
      <c r="ER104" s="709"/>
      <c r="ES104" s="709"/>
      <c r="ET104" s="709"/>
      <c r="EU104" s="709"/>
      <c r="EV104" s="709"/>
      <c r="EW104" s="709"/>
      <c r="EX104" s="709"/>
      <c r="EY104" s="709"/>
      <c r="EZ104" s="709"/>
      <c r="FA104" s="709"/>
      <c r="FB104" s="709"/>
      <c r="FC104" s="709"/>
      <c r="FD104" s="709"/>
      <c r="FE104" s="709"/>
      <c r="FF104" s="709"/>
      <c r="FG104" s="709"/>
      <c r="FH104" s="709"/>
      <c r="FI104" s="709"/>
      <c r="FJ104" s="709"/>
      <c r="FK104" s="709"/>
      <c r="FL104" s="709"/>
      <c r="FM104" s="709"/>
      <c r="FN104" s="709"/>
      <c r="FO104" s="709"/>
      <c r="FP104" s="709"/>
      <c r="FQ104" s="709"/>
      <c r="FR104" s="709"/>
      <c r="FS104" s="709"/>
      <c r="FT104" s="709"/>
      <c r="FU104" s="709"/>
      <c r="FV104" s="709"/>
      <c r="FW104" s="709"/>
      <c r="FX104" s="709"/>
      <c r="FY104" s="709"/>
      <c r="FZ104" s="709"/>
      <c r="GA104" s="709"/>
      <c r="GB104" s="709"/>
      <c r="GC104" s="709"/>
      <c r="GD104" s="709"/>
      <c r="GE104" s="709"/>
      <c r="GF104" s="709"/>
      <c r="GG104" s="709"/>
      <c r="GH104" s="709"/>
      <c r="GI104" s="709"/>
      <c r="GJ104" s="709"/>
      <c r="GK104" s="709"/>
      <c r="GL104" s="709"/>
      <c r="GM104" s="709"/>
      <c r="GN104" s="709"/>
      <c r="GO104" s="709"/>
      <c r="GP104" s="709"/>
      <c r="GQ104" s="709"/>
      <c r="GR104" s="709"/>
      <c r="GS104" s="709"/>
      <c r="GT104" s="709"/>
      <c r="GU104" s="709"/>
      <c r="GV104" s="709"/>
      <c r="GW104" s="709"/>
      <c r="GX104" s="709"/>
      <c r="GY104" s="709"/>
      <c r="GZ104" s="709"/>
      <c r="HA104" s="709"/>
      <c r="HB104" s="709"/>
      <c r="HC104" s="709"/>
      <c r="HD104" s="709"/>
      <c r="HE104" s="709"/>
      <c r="HF104" s="709"/>
      <c r="HG104" s="709"/>
      <c r="HH104" s="709"/>
      <c r="HI104" s="709"/>
      <c r="HJ104" s="709"/>
      <c r="HK104" s="709"/>
      <c r="HL104" s="709"/>
      <c r="HM104" s="709"/>
      <c r="HN104" s="709"/>
      <c r="HO104" s="709"/>
      <c r="HP104" s="709"/>
      <c r="HQ104" s="709"/>
      <c r="HR104" s="709"/>
      <c r="HS104" s="709"/>
      <c r="HT104" s="709"/>
      <c r="HU104" s="709"/>
      <c r="HV104" s="709"/>
      <c r="HW104" s="709"/>
      <c r="HX104" s="709"/>
      <c r="HY104" s="709"/>
      <c r="HZ104" s="709"/>
      <c r="IA104" s="709"/>
      <c r="IB104" s="709"/>
      <c r="IC104" s="709"/>
      <c r="ID104" s="709"/>
      <c r="IE104" s="709"/>
      <c r="IF104" s="709"/>
      <c r="IG104" s="709"/>
      <c r="IH104" s="709"/>
      <c r="II104" s="709"/>
      <c r="IJ104" s="709"/>
      <c r="IK104" s="709"/>
      <c r="IL104" s="709"/>
      <c r="IM104" s="709"/>
      <c r="IN104" s="709"/>
      <c r="IO104" s="709"/>
      <c r="IP104" s="709"/>
      <c r="IQ104" s="709"/>
      <c r="IR104" s="709"/>
      <c r="IS104" s="709"/>
      <c r="IT104" s="709"/>
      <c r="IU104" s="709"/>
      <c r="IV104" s="709"/>
      <c r="IW104" s="709"/>
      <c r="IX104" s="709"/>
      <c r="IY104" s="709"/>
      <c r="IZ104" s="709"/>
      <c r="JA104" s="709"/>
      <c r="JB104" s="709"/>
      <c r="JC104" s="709"/>
      <c r="JD104" s="709"/>
      <c r="JE104" s="709"/>
      <c r="JF104" s="709"/>
      <c r="JG104" s="709"/>
      <c r="JH104" s="709"/>
      <c r="JI104" s="709"/>
      <c r="JJ104" s="709"/>
      <c r="JK104" s="709"/>
      <c r="JL104" s="709"/>
      <c r="JM104" s="709"/>
      <c r="JN104" s="709"/>
      <c r="JO104" s="709"/>
      <c r="JP104" s="709"/>
      <c r="JQ104" s="709"/>
      <c r="JR104" s="709"/>
      <c r="JS104" s="709"/>
      <c r="JT104" s="709"/>
      <c r="JU104" s="709"/>
      <c r="JV104" s="709"/>
      <c r="JW104" s="709"/>
      <c r="JX104" s="709"/>
      <c r="JY104" s="709"/>
      <c r="JZ104" s="709"/>
      <c r="KA104" s="709"/>
      <c r="KB104" s="709"/>
      <c r="KC104" s="709"/>
      <c r="KD104" s="709"/>
      <c r="KE104" s="709"/>
      <c r="KF104" s="709"/>
      <c r="KG104" s="709"/>
      <c r="KH104" s="709"/>
      <c r="KI104" s="709"/>
      <c r="KJ104" s="709"/>
      <c r="KK104" s="709"/>
      <c r="KL104" s="709"/>
      <c r="KM104" s="709"/>
      <c r="KN104" s="709"/>
      <c r="KO104" s="709"/>
      <c r="KP104" s="709"/>
      <c r="KQ104" s="709"/>
      <c r="KR104" s="709"/>
      <c r="KS104" s="709"/>
      <c r="KT104" s="709"/>
      <c r="KU104" s="709"/>
      <c r="KV104" s="709"/>
      <c r="KW104" s="709"/>
      <c r="KX104" s="709"/>
      <c r="KY104" s="709"/>
      <c r="KZ104" s="709"/>
      <c r="LA104" s="709"/>
      <c r="LB104" s="709"/>
      <c r="LC104" s="709"/>
      <c r="LD104" s="709"/>
      <c r="LE104" s="709"/>
      <c r="LF104" s="709"/>
      <c r="LG104" s="709"/>
      <c r="LH104" s="709"/>
      <c r="LI104" s="709"/>
      <c r="LJ104" s="709"/>
      <c r="LK104" s="709"/>
      <c r="LL104" s="709"/>
      <c r="LM104" s="709"/>
      <c r="LN104" s="709"/>
      <c r="LO104" s="709"/>
      <c r="LP104" s="709"/>
      <c r="LQ104" s="709"/>
      <c r="LR104" s="709"/>
      <c r="LS104" s="709"/>
      <c r="LT104" s="709"/>
      <c r="LU104" s="709"/>
      <c r="LV104" s="709"/>
      <c r="LW104" s="709"/>
      <c r="LX104" s="709"/>
      <c r="LY104" s="709"/>
      <c r="LZ104" s="709"/>
      <c r="MA104" s="709"/>
      <c r="MB104" s="709"/>
      <c r="MC104" s="709"/>
      <c r="MD104" s="709"/>
      <c r="ME104" s="709"/>
      <c r="MF104" s="709"/>
      <c r="MG104" s="709"/>
      <c r="MH104" s="709"/>
      <c r="MI104" s="709"/>
      <c r="MJ104" s="709"/>
      <c r="MK104" s="709"/>
      <c r="ML104" s="709"/>
      <c r="MM104" s="709"/>
      <c r="MN104" s="709"/>
      <c r="MO104" s="709"/>
      <c r="MP104" s="709"/>
      <c r="MQ104" s="709"/>
      <c r="MR104" s="709"/>
      <c r="MS104" s="709"/>
      <c r="MT104" s="709"/>
      <c r="MU104" s="709"/>
      <c r="MV104" s="709"/>
      <c r="MW104" s="709"/>
      <c r="MX104" s="709"/>
      <c r="MY104" s="709"/>
      <c r="MZ104" s="709"/>
      <c r="NA104" s="709"/>
      <c r="NB104" s="709"/>
      <c r="NC104" s="709"/>
      <c r="ND104" s="709"/>
      <c r="NE104" s="709"/>
      <c r="NF104" s="709"/>
      <c r="NG104" s="709"/>
      <c r="NH104" s="709"/>
      <c r="NI104" s="709"/>
      <c r="NJ104" s="709"/>
      <c r="NK104" s="709"/>
      <c r="NL104" s="709"/>
      <c r="NM104" s="709"/>
      <c r="NN104" s="709"/>
      <c r="NO104" s="709"/>
      <c r="NP104" s="709"/>
      <c r="NQ104" s="709"/>
      <c r="NR104" s="709"/>
      <c r="NS104" s="709"/>
      <c r="NT104" s="709"/>
      <c r="NU104" s="709"/>
      <c r="NV104" s="709"/>
      <c r="NW104" s="709"/>
      <c r="NX104" s="709"/>
      <c r="NY104" s="709"/>
      <c r="NZ104" s="709"/>
      <c r="OA104" s="709"/>
      <c r="OB104" s="709"/>
      <c r="OC104" s="709"/>
      <c r="OD104" s="709"/>
      <c r="OE104" s="709"/>
      <c r="OF104" s="709"/>
      <c r="OG104" s="709"/>
      <c r="OH104" s="709"/>
      <c r="OI104" s="709"/>
      <c r="OJ104" s="709"/>
      <c r="OK104" s="709"/>
      <c r="OL104" s="709"/>
      <c r="OM104" s="709"/>
      <c r="ON104" s="709"/>
      <c r="OO104" s="709"/>
      <c r="OP104" s="709"/>
      <c r="OQ104" s="709"/>
      <c r="OR104" s="709"/>
      <c r="OS104" s="709"/>
      <c r="OT104" s="709"/>
      <c r="OU104" s="709"/>
      <c r="OV104" s="709"/>
      <c r="OW104" s="709"/>
      <c r="OX104" s="709"/>
      <c r="OY104" s="709"/>
      <c r="OZ104" s="709"/>
      <c r="PA104" s="709"/>
      <c r="PB104" s="709"/>
      <c r="PC104" s="709"/>
      <c r="PD104" s="709"/>
      <c r="PE104" s="709"/>
      <c r="PF104" s="709"/>
      <c r="PG104" s="709"/>
      <c r="PH104" s="709"/>
      <c r="PI104" s="709"/>
      <c r="PJ104" s="709"/>
      <c r="PK104" s="709"/>
      <c r="PL104" s="709"/>
      <c r="PM104" s="709"/>
      <c r="PN104" s="709"/>
      <c r="PO104" s="709"/>
      <c r="PP104" s="709"/>
      <c r="PQ104" s="709"/>
      <c r="PR104" s="709"/>
      <c r="PS104" s="709"/>
      <c r="PT104" s="709"/>
      <c r="PU104" s="709"/>
      <c r="PV104" s="709"/>
      <c r="PW104" s="709"/>
      <c r="PX104" s="709"/>
      <c r="PY104" s="709"/>
      <c r="PZ104" s="709"/>
      <c r="QA104" s="709"/>
      <c r="QB104" s="709"/>
      <c r="QC104" s="709"/>
      <c r="QD104" s="709"/>
      <c r="QE104" s="709"/>
      <c r="QF104" s="709"/>
      <c r="QG104" s="709"/>
      <c r="QH104" s="709"/>
      <c r="QI104" s="709"/>
      <c r="QJ104" s="709"/>
      <c r="QK104" s="709"/>
      <c r="QL104" s="709"/>
      <c r="QM104" s="709"/>
      <c r="QN104" s="709"/>
      <c r="QO104" s="709"/>
      <c r="QP104" s="709"/>
      <c r="QQ104" s="709"/>
      <c r="QR104" s="709"/>
      <c r="QS104" s="709"/>
      <c r="QT104" s="709"/>
      <c r="QU104" s="709"/>
      <c r="QV104" s="709"/>
      <c r="QW104" s="709"/>
      <c r="QX104" s="709"/>
      <c r="QY104" s="709"/>
      <c r="QZ104" s="709"/>
      <c r="RA104" s="709"/>
      <c r="RB104" s="709"/>
      <c r="RC104" s="709"/>
      <c r="RD104" s="709"/>
      <c r="RE104" s="709"/>
      <c r="RF104" s="709"/>
      <c r="RG104" s="709"/>
      <c r="RH104" s="709"/>
      <c r="RI104" s="709"/>
      <c r="RJ104" s="709"/>
      <c r="RK104" s="709"/>
      <c r="RL104" s="709"/>
      <c r="RM104" s="709"/>
      <c r="RN104" s="709"/>
      <c r="RO104" s="709"/>
      <c r="RP104" s="709"/>
      <c r="RQ104" s="709"/>
      <c r="RR104" s="709"/>
      <c r="RS104" s="709"/>
      <c r="RT104" s="709"/>
      <c r="RU104" s="709"/>
      <c r="RV104" s="709"/>
      <c r="RW104" s="709"/>
      <c r="RX104" s="709"/>
      <c r="RY104" s="709"/>
      <c r="RZ104" s="709"/>
      <c r="SA104" s="709"/>
      <c r="SB104" s="709"/>
      <c r="SC104" s="709"/>
      <c r="SD104" s="709"/>
      <c r="SE104" s="709"/>
      <c r="SF104" s="709"/>
      <c r="SG104" s="709"/>
      <c r="SH104" s="709"/>
      <c r="SI104" s="709"/>
      <c r="SJ104" s="709"/>
      <c r="SK104" s="709"/>
      <c r="SL104" s="709"/>
      <c r="SM104" s="709"/>
      <c r="SN104" s="709"/>
      <c r="SO104" s="709"/>
      <c r="SP104" s="709"/>
      <c r="SQ104" s="709"/>
      <c r="SR104" s="709"/>
      <c r="SS104" s="709"/>
      <c r="ST104" s="709"/>
      <c r="SU104" s="709"/>
      <c r="SV104" s="709"/>
      <c r="SW104" s="709"/>
      <c r="SX104" s="709"/>
      <c r="SY104" s="709"/>
      <c r="SZ104" s="709"/>
      <c r="TA104" s="709"/>
      <c r="TB104" s="709"/>
      <c r="TC104" s="709"/>
      <c r="TD104" s="709"/>
      <c r="TE104" s="709"/>
      <c r="TF104" s="709"/>
      <c r="TG104" s="709"/>
      <c r="TH104" s="709"/>
      <c r="TI104" s="709"/>
      <c r="TJ104" s="709"/>
      <c r="TK104" s="709"/>
      <c r="TL104" s="709"/>
      <c r="TM104" s="709"/>
      <c r="TN104" s="709"/>
      <c r="TO104" s="709"/>
      <c r="TP104" s="709"/>
      <c r="TQ104" s="709"/>
      <c r="TR104" s="709"/>
      <c r="TS104" s="709"/>
      <c r="TT104" s="709"/>
      <c r="TU104" s="709"/>
      <c r="TV104" s="709"/>
      <c r="TW104" s="709"/>
      <c r="TX104" s="709"/>
      <c r="TY104" s="709"/>
      <c r="TZ104" s="709"/>
      <c r="UA104" s="709"/>
      <c r="UB104" s="709"/>
      <c r="UC104" s="709"/>
      <c r="UD104" s="709"/>
      <c r="UE104" s="709"/>
      <c r="UF104" s="709"/>
      <c r="UG104" s="709"/>
      <c r="UH104" s="709"/>
      <c r="UI104" s="709"/>
      <c r="UJ104" s="709"/>
      <c r="UK104" s="709"/>
      <c r="UL104" s="709"/>
      <c r="UM104" s="709"/>
      <c r="UN104" s="709"/>
      <c r="UO104" s="709"/>
      <c r="UP104" s="709"/>
      <c r="UQ104" s="709"/>
      <c r="UR104" s="709"/>
      <c r="US104" s="709"/>
      <c r="UT104" s="709"/>
      <c r="UU104" s="709"/>
      <c r="UV104" s="709"/>
      <c r="UW104" s="709"/>
      <c r="UX104" s="709"/>
      <c r="UY104" s="709"/>
      <c r="UZ104" s="709"/>
      <c r="VA104" s="709"/>
      <c r="VB104" s="709"/>
      <c r="VC104" s="709"/>
      <c r="VD104" s="709"/>
      <c r="VE104" s="709"/>
      <c r="VF104" s="709"/>
      <c r="VG104" s="709"/>
      <c r="VH104" s="709"/>
      <c r="VI104" s="709"/>
      <c r="VJ104" s="709"/>
      <c r="VK104" s="709"/>
      <c r="VL104" s="709"/>
      <c r="VM104" s="709"/>
      <c r="VN104" s="709"/>
      <c r="VO104" s="709"/>
      <c r="VP104" s="709"/>
      <c r="VQ104" s="709"/>
      <c r="VR104" s="709"/>
      <c r="VS104" s="709"/>
      <c r="VT104" s="709"/>
      <c r="VU104" s="709"/>
      <c r="VV104" s="709"/>
      <c r="VW104" s="709"/>
      <c r="VX104" s="709"/>
      <c r="VY104" s="709"/>
      <c r="VZ104" s="709"/>
      <c r="WA104" s="709"/>
      <c r="WB104" s="709"/>
      <c r="WC104" s="709"/>
      <c r="WD104" s="709"/>
      <c r="WE104" s="709"/>
      <c r="WF104" s="709"/>
      <c r="WG104" s="709"/>
      <c r="WH104" s="709"/>
      <c r="WI104" s="709"/>
      <c r="WJ104" s="709"/>
      <c r="WK104" s="709"/>
      <c r="WL104" s="709"/>
      <c r="WM104" s="709"/>
      <c r="WN104" s="709"/>
      <c r="WO104" s="709"/>
      <c r="WP104" s="709"/>
      <c r="WQ104" s="709"/>
      <c r="WR104" s="709"/>
      <c r="WS104" s="709"/>
      <c r="WT104" s="709"/>
      <c r="WU104" s="709"/>
      <c r="WV104" s="709"/>
      <c r="WW104" s="709"/>
      <c r="WX104" s="709"/>
      <c r="WY104" s="709"/>
      <c r="WZ104" s="709"/>
      <c r="XA104" s="709"/>
      <c r="XB104" s="709"/>
      <c r="XC104" s="709"/>
      <c r="XD104" s="709"/>
      <c r="XE104" s="709"/>
      <c r="XF104" s="709"/>
      <c r="XG104" s="709"/>
      <c r="XH104" s="709"/>
      <c r="XI104" s="709"/>
      <c r="XJ104" s="709"/>
      <c r="XK104" s="709"/>
      <c r="XL104" s="709"/>
      <c r="XM104" s="709"/>
      <c r="XN104" s="709"/>
      <c r="XO104" s="709"/>
      <c r="XP104" s="709"/>
      <c r="XQ104" s="709"/>
      <c r="XR104" s="709"/>
      <c r="XS104" s="709"/>
      <c r="XT104" s="709"/>
      <c r="XU104" s="709"/>
      <c r="XV104" s="709"/>
      <c r="XW104" s="709"/>
      <c r="XX104" s="709"/>
      <c r="XY104" s="709"/>
      <c r="XZ104" s="709"/>
      <c r="YA104" s="709"/>
      <c r="YB104" s="709"/>
      <c r="YC104" s="709"/>
      <c r="YD104" s="709"/>
      <c r="YE104" s="709"/>
      <c r="YF104" s="709"/>
      <c r="YG104" s="709"/>
      <c r="YH104" s="709"/>
      <c r="YI104" s="709"/>
      <c r="YJ104" s="709"/>
      <c r="YK104" s="709"/>
      <c r="YL104" s="709"/>
      <c r="YM104" s="709"/>
      <c r="YN104" s="709"/>
      <c r="YO104" s="709"/>
      <c r="YP104" s="709"/>
      <c r="YQ104" s="709"/>
      <c r="YR104" s="709"/>
      <c r="YS104" s="709"/>
      <c r="YT104" s="709"/>
      <c r="YU104" s="709"/>
      <c r="YV104" s="709"/>
      <c r="YW104" s="709"/>
      <c r="YX104" s="709"/>
      <c r="YY104" s="709"/>
      <c r="YZ104" s="709"/>
      <c r="ZA104" s="709"/>
      <c r="ZB104" s="709"/>
      <c r="ZC104" s="709"/>
      <c r="ZD104" s="709"/>
      <c r="ZE104" s="709"/>
      <c r="ZF104" s="709"/>
      <c r="ZG104" s="709"/>
      <c r="ZH104" s="709"/>
      <c r="ZI104" s="709"/>
      <c r="ZJ104" s="709"/>
      <c r="ZK104" s="709"/>
      <c r="ZL104" s="709"/>
      <c r="ZM104" s="709"/>
      <c r="ZN104" s="709"/>
      <c r="ZO104" s="709"/>
      <c r="ZP104" s="709"/>
      <c r="ZQ104" s="709"/>
      <c r="ZR104" s="709"/>
      <c r="ZS104" s="709"/>
      <c r="ZT104" s="709"/>
      <c r="ZU104" s="709"/>
      <c r="ZV104" s="709"/>
      <c r="ZW104" s="709"/>
      <c r="ZX104" s="709"/>
      <c r="ZY104" s="709"/>
      <c r="ZZ104" s="709"/>
      <c r="AAA104" s="709"/>
      <c r="AAB104" s="709"/>
      <c r="AAC104" s="709"/>
      <c r="AAD104" s="709"/>
      <c r="AAE104" s="709"/>
      <c r="AAF104" s="709"/>
      <c r="AAG104" s="709"/>
      <c r="AAH104" s="709"/>
      <c r="AAI104" s="709"/>
      <c r="AAJ104" s="709"/>
      <c r="AAK104" s="709"/>
      <c r="AAL104" s="709"/>
      <c r="AAM104" s="709"/>
      <c r="AAN104" s="709"/>
      <c r="AAO104" s="709"/>
      <c r="AAP104" s="709"/>
      <c r="AAQ104" s="709"/>
      <c r="AAR104" s="709"/>
      <c r="AAS104" s="709"/>
      <c r="AAT104" s="709"/>
      <c r="AAU104" s="709"/>
      <c r="AAV104" s="709"/>
      <c r="AAW104" s="709"/>
      <c r="AAX104" s="709"/>
      <c r="AAY104" s="709"/>
      <c r="AAZ104" s="709"/>
      <c r="ABA104" s="709"/>
      <c r="ABB104" s="709"/>
      <c r="ABC104" s="709"/>
      <c r="ABD104" s="709"/>
      <c r="ABE104" s="709"/>
      <c r="ABF104" s="709"/>
      <c r="ABG104" s="709"/>
      <c r="ABH104" s="709"/>
      <c r="ABI104" s="709"/>
      <c r="ABJ104" s="709"/>
      <c r="ABK104" s="709"/>
      <c r="ABL104" s="709"/>
      <c r="ABM104" s="709"/>
      <c r="ABN104" s="709"/>
      <c r="ABO104" s="709"/>
      <c r="ABP104" s="709"/>
      <c r="ABQ104" s="709"/>
      <c r="ABR104" s="709"/>
      <c r="ABS104" s="709"/>
      <c r="ABT104" s="709"/>
      <c r="ABU104" s="709"/>
      <c r="ABV104" s="709"/>
      <c r="ABW104" s="709"/>
      <c r="ABX104" s="709"/>
      <c r="ABY104" s="709"/>
      <c r="ABZ104" s="709"/>
      <c r="ACA104" s="709"/>
      <c r="ACB104" s="709"/>
      <c r="ACC104" s="709"/>
      <c r="ACD104" s="709"/>
      <c r="ACE104" s="709"/>
      <c r="ACF104" s="709"/>
      <c r="ACG104" s="709"/>
      <c r="ACH104" s="709"/>
      <c r="ACI104" s="709"/>
      <c r="ACJ104" s="709"/>
      <c r="ACK104" s="709"/>
      <c r="ACL104" s="709"/>
      <c r="ACM104" s="709"/>
      <c r="ACN104" s="709"/>
      <c r="ACO104" s="709"/>
      <c r="ACP104" s="709"/>
      <c r="ACQ104" s="709"/>
      <c r="ACR104" s="709"/>
      <c r="ACS104" s="709"/>
      <c r="ACT104" s="709"/>
      <c r="ACU104" s="709"/>
      <c r="ACV104" s="709"/>
      <c r="ACW104" s="709"/>
      <c r="ACX104" s="709"/>
      <c r="ACY104" s="709"/>
      <c r="ACZ104" s="709"/>
      <c r="ADA104" s="709"/>
      <c r="ADB104" s="709"/>
      <c r="ADC104" s="709"/>
      <c r="ADD104" s="709"/>
      <c r="ADE104" s="709"/>
      <c r="ADF104" s="709"/>
      <c r="ADG104" s="709"/>
      <c r="ADH104" s="709"/>
      <c r="ADI104" s="709"/>
      <c r="ADJ104" s="709"/>
      <c r="ADK104" s="709"/>
      <c r="ADL104" s="709"/>
      <c r="ADM104" s="709"/>
      <c r="ADN104" s="709"/>
      <c r="ADO104" s="709"/>
      <c r="ADP104" s="709"/>
      <c r="ADQ104" s="709"/>
      <c r="ADR104" s="709"/>
      <c r="ADS104" s="709"/>
      <c r="ADT104" s="709"/>
      <c r="ADU104" s="709"/>
      <c r="ADV104" s="709"/>
      <c r="ADW104" s="709"/>
      <c r="ADX104" s="709"/>
      <c r="ADY104" s="709"/>
      <c r="ADZ104" s="709"/>
      <c r="AEA104" s="709"/>
      <c r="AEB104" s="709"/>
      <c r="AEC104" s="709"/>
      <c r="AED104" s="709"/>
      <c r="AEE104" s="709"/>
      <c r="AEF104" s="709"/>
      <c r="AEG104" s="709"/>
      <c r="AEH104" s="709"/>
      <c r="AEI104" s="709"/>
      <c r="AEJ104" s="709"/>
      <c r="AEK104" s="709"/>
      <c r="AEL104" s="709"/>
      <c r="AEM104" s="709"/>
      <c r="AEN104" s="709"/>
      <c r="AEO104" s="709"/>
      <c r="AEP104" s="709"/>
      <c r="AEQ104" s="709"/>
      <c r="AER104" s="709"/>
      <c r="AES104" s="709"/>
      <c r="AET104" s="709"/>
      <c r="AEU104" s="709"/>
      <c r="AEV104" s="709"/>
      <c r="AEW104" s="709"/>
      <c r="AEX104" s="709"/>
      <c r="AEY104" s="709"/>
      <c r="AEZ104" s="709"/>
      <c r="AFA104" s="709"/>
      <c r="AFB104" s="709"/>
      <c r="AFC104" s="709"/>
      <c r="AFD104" s="709"/>
      <c r="AFE104" s="709"/>
      <c r="AFF104" s="709"/>
      <c r="AFG104" s="709"/>
      <c r="AFH104" s="709"/>
      <c r="AFI104" s="709"/>
      <c r="AFJ104" s="709"/>
      <c r="AFK104" s="709"/>
      <c r="AFL104" s="709"/>
      <c r="AFM104" s="709"/>
      <c r="AFN104" s="709"/>
      <c r="AFO104" s="709"/>
      <c r="AFP104" s="709"/>
      <c r="AFQ104" s="709"/>
      <c r="AFR104" s="709"/>
      <c r="AFS104" s="709"/>
      <c r="AFT104" s="709"/>
      <c r="AFU104" s="709"/>
      <c r="AFV104" s="709"/>
      <c r="AFW104" s="709"/>
      <c r="AFX104" s="709"/>
      <c r="AFY104" s="709"/>
      <c r="AFZ104" s="709"/>
      <c r="AGA104" s="709"/>
      <c r="AGB104" s="709"/>
      <c r="AGC104" s="709"/>
      <c r="AGD104" s="709"/>
      <c r="AGE104" s="709"/>
      <c r="AGF104" s="709"/>
      <c r="AGG104" s="709"/>
      <c r="AGH104" s="709"/>
      <c r="AGI104" s="709"/>
      <c r="AGJ104" s="709"/>
      <c r="AGK104" s="709"/>
      <c r="AGL104" s="709"/>
      <c r="AGM104" s="709"/>
      <c r="AGN104" s="709"/>
      <c r="AGO104" s="709"/>
      <c r="AGP104" s="709"/>
      <c r="AGQ104" s="709"/>
      <c r="AGR104" s="709"/>
      <c r="AGS104" s="709"/>
      <c r="AGT104" s="709"/>
      <c r="AGU104" s="709"/>
      <c r="AGV104" s="709"/>
      <c r="AGW104" s="709"/>
      <c r="AGX104" s="709"/>
      <c r="AGY104" s="709"/>
      <c r="AGZ104" s="709"/>
      <c r="AHA104" s="709"/>
      <c r="AHB104" s="709"/>
      <c r="AHC104" s="709"/>
      <c r="AHD104" s="709"/>
      <c r="AHE104" s="709"/>
      <c r="AHF104" s="709"/>
      <c r="AHG104" s="709"/>
      <c r="AHH104" s="709"/>
      <c r="AHI104" s="709"/>
      <c r="AHJ104" s="709"/>
      <c r="AHK104" s="709"/>
      <c r="AHL104" s="709"/>
      <c r="AHM104" s="709"/>
      <c r="AHN104" s="709"/>
      <c r="AHO104" s="709"/>
      <c r="AHP104" s="709"/>
      <c r="AHQ104" s="709"/>
      <c r="AHR104" s="709"/>
      <c r="AHS104" s="709"/>
      <c r="AHT104" s="709"/>
      <c r="AHU104" s="709"/>
      <c r="AHV104" s="709"/>
      <c r="AHW104" s="709"/>
      <c r="AHX104" s="709"/>
      <c r="AHY104" s="709"/>
      <c r="AHZ104" s="709"/>
      <c r="AIA104" s="709"/>
      <c r="AIB104" s="709"/>
      <c r="AIC104" s="709"/>
      <c r="AID104" s="709"/>
      <c r="AIE104" s="709"/>
      <c r="AIF104" s="709"/>
      <c r="AIG104" s="709"/>
      <c r="AIH104" s="709"/>
      <c r="AII104" s="709"/>
      <c r="AIJ104" s="709"/>
      <c r="AIK104" s="709"/>
      <c r="AIL104" s="709"/>
      <c r="AIM104" s="709"/>
      <c r="AIN104" s="709"/>
      <c r="AIO104" s="709"/>
      <c r="AIP104" s="709"/>
      <c r="AIQ104" s="709"/>
      <c r="AIR104" s="709"/>
      <c r="AIS104" s="709"/>
      <c r="AIT104" s="709"/>
      <c r="AIU104" s="709"/>
      <c r="AIV104" s="709"/>
      <c r="AIW104" s="709"/>
      <c r="AIX104" s="709"/>
      <c r="AIY104" s="709"/>
      <c r="AIZ104" s="709"/>
      <c r="AJA104" s="709"/>
      <c r="AJB104" s="709"/>
      <c r="AJC104" s="709"/>
      <c r="AJD104" s="709"/>
      <c r="AJE104" s="709"/>
      <c r="AJF104" s="709"/>
      <c r="AJG104" s="709"/>
      <c r="AJH104" s="709"/>
      <c r="AJI104" s="709"/>
      <c r="AJJ104" s="709"/>
      <c r="AJK104" s="709"/>
      <c r="AJL104" s="709"/>
      <c r="AJM104" s="709"/>
      <c r="AJN104" s="709"/>
      <c r="AJO104" s="709"/>
      <c r="AJP104" s="709"/>
      <c r="AJQ104" s="709"/>
      <c r="AJR104" s="709"/>
      <c r="AJS104" s="709"/>
      <c r="AJT104" s="709"/>
      <c r="AJU104" s="709"/>
      <c r="AJV104" s="709"/>
      <c r="AJW104" s="709"/>
      <c r="AJX104" s="709"/>
      <c r="AJY104" s="709"/>
      <c r="AJZ104" s="709"/>
      <c r="AKA104" s="709"/>
      <c r="AKB104" s="709"/>
      <c r="AKC104" s="709"/>
      <c r="AKD104" s="709"/>
      <c r="AKE104" s="709"/>
      <c r="AKF104" s="709"/>
      <c r="AKG104" s="709"/>
      <c r="AKH104" s="709"/>
      <c r="AKI104" s="709"/>
      <c r="AKJ104" s="709"/>
      <c r="AKK104" s="709"/>
      <c r="AKL104" s="709"/>
      <c r="AKM104" s="709"/>
      <c r="AKN104" s="709"/>
      <c r="AKO104" s="709"/>
      <c r="AKP104" s="709"/>
      <c r="AKQ104" s="709"/>
      <c r="AKR104" s="709"/>
      <c r="AKS104" s="709"/>
      <c r="AKT104" s="709"/>
      <c r="AKU104" s="709"/>
      <c r="AKV104" s="709"/>
      <c r="AKW104" s="709"/>
      <c r="AKX104" s="709"/>
      <c r="AKY104" s="709"/>
      <c r="AKZ104" s="709"/>
      <c r="ALA104" s="709"/>
      <c r="ALB104" s="709"/>
      <c r="ALC104" s="709"/>
      <c r="ALD104" s="709"/>
      <c r="ALE104" s="709"/>
      <c r="ALF104" s="709"/>
      <c r="ALG104" s="709"/>
      <c r="ALH104" s="709"/>
      <c r="ALI104" s="709"/>
      <c r="ALJ104" s="709"/>
      <c r="ALK104" s="709"/>
      <c r="ALL104" s="709"/>
      <c r="ALM104" s="709"/>
      <c r="ALN104" s="709"/>
      <c r="ALO104" s="709"/>
      <c r="ALP104" s="709"/>
      <c r="ALQ104" s="709"/>
      <c r="ALR104" s="709"/>
      <c r="ALS104" s="709"/>
      <c r="ALT104" s="709"/>
      <c r="ALU104" s="709"/>
      <c r="ALV104" s="709"/>
      <c r="ALW104" s="709"/>
      <c r="ALX104" s="709"/>
      <c r="ALY104" s="709"/>
      <c r="ALZ104" s="709"/>
    </row>
    <row r="105" spans="1:1014" s="662" customFormat="1" ht="13.5" customHeight="1">
      <c r="A105" s="651">
        <v>87</v>
      </c>
      <c r="B105" s="652"/>
      <c r="C105" s="652" t="s">
        <v>1309</v>
      </c>
      <c r="D105" s="652" t="s">
        <v>1310</v>
      </c>
      <c r="E105" s="717"/>
      <c r="F105" s="652"/>
      <c r="G105" s="652"/>
      <c r="H105" s="651" t="s">
        <v>1311</v>
      </c>
      <c r="I105" s="655"/>
      <c r="J105" s="651" t="s">
        <v>1312</v>
      </c>
      <c r="K105" s="655" t="s">
        <v>1036</v>
      </c>
      <c r="L105" s="651" t="s">
        <v>1313</v>
      </c>
      <c r="M105" s="651" t="s">
        <v>1314</v>
      </c>
      <c r="N105" s="651"/>
      <c r="O105" s="651"/>
      <c r="P105" s="656"/>
      <c r="Q105" s="651" t="s">
        <v>820</v>
      </c>
      <c r="R105" s="651" t="s">
        <v>864</v>
      </c>
      <c r="S105" s="663" t="s">
        <v>1036</v>
      </c>
      <c r="T105" s="718"/>
      <c r="U105" s="651"/>
      <c r="V105" s="658"/>
      <c r="W105" s="658" t="s">
        <v>864</v>
      </c>
      <c r="X105" s="659"/>
      <c r="Y105" s="719"/>
      <c r="Z105" s="651"/>
      <c r="AA105" s="661"/>
      <c r="AB105" s="651"/>
      <c r="AC105" s="657">
        <v>1</v>
      </c>
      <c r="AD105" s="657">
        <v>1</v>
      </c>
    </row>
    <row r="106" spans="1:1014" s="662" customFormat="1" ht="13.5" customHeight="1">
      <c r="A106" s="651">
        <v>88</v>
      </c>
      <c r="B106" s="652"/>
      <c r="C106" s="652" t="s">
        <v>1315</v>
      </c>
      <c r="D106" s="652" t="s">
        <v>1316</v>
      </c>
      <c r="E106" s="652"/>
      <c r="F106" s="652"/>
      <c r="G106" s="652"/>
      <c r="H106" s="651" t="s">
        <v>1317</v>
      </c>
      <c r="I106" s="655"/>
      <c r="J106" s="651" t="s">
        <v>960</v>
      </c>
      <c r="K106" s="655" t="s">
        <v>961</v>
      </c>
      <c r="L106" s="651"/>
      <c r="M106" s="651"/>
      <c r="N106" s="651"/>
      <c r="O106" s="651"/>
      <c r="P106" s="656"/>
      <c r="Q106" s="651" t="s">
        <v>820</v>
      </c>
      <c r="R106" s="651" t="s">
        <v>864</v>
      </c>
      <c r="S106" s="663" t="s">
        <v>961</v>
      </c>
      <c r="T106" s="657"/>
      <c r="U106" s="651"/>
      <c r="V106" s="658"/>
      <c r="W106" s="658" t="s">
        <v>864</v>
      </c>
      <c r="X106" s="659"/>
      <c r="Y106" s="660"/>
      <c r="Z106" s="651"/>
      <c r="AA106" s="661"/>
      <c r="AB106" s="651"/>
      <c r="AC106" s="657">
        <v>1</v>
      </c>
      <c r="AD106" s="657">
        <v>1</v>
      </c>
    </row>
    <row r="107" spans="1:1014" s="662" customFormat="1" ht="13.5" customHeight="1">
      <c r="A107" s="651">
        <v>89</v>
      </c>
      <c r="B107" s="652"/>
      <c r="C107" s="652" t="s">
        <v>1318</v>
      </c>
      <c r="D107" s="652"/>
      <c r="E107" s="652"/>
      <c r="F107" s="652"/>
      <c r="G107" s="652"/>
      <c r="H107" s="651" t="s">
        <v>1319</v>
      </c>
      <c r="I107" s="655"/>
      <c r="J107" s="651" t="s">
        <v>1320</v>
      </c>
      <c r="K107" s="655" t="s">
        <v>1320</v>
      </c>
      <c r="L107" s="651"/>
      <c r="M107" s="651"/>
      <c r="N107" s="651"/>
      <c r="O107" s="651"/>
      <c r="P107" s="656"/>
      <c r="Q107" s="651" t="s">
        <v>820</v>
      </c>
      <c r="R107" s="651" t="s">
        <v>864</v>
      </c>
      <c r="S107" s="663" t="s">
        <v>1320</v>
      </c>
      <c r="T107" s="657"/>
      <c r="U107" s="651"/>
      <c r="V107" s="658"/>
      <c r="W107" s="658" t="s">
        <v>864</v>
      </c>
      <c r="X107" s="659"/>
      <c r="Y107" s="660"/>
      <c r="Z107" s="651"/>
      <c r="AA107" s="661"/>
      <c r="AB107" s="651"/>
      <c r="AC107" s="657">
        <v>1</v>
      </c>
      <c r="AD107" s="657">
        <v>1</v>
      </c>
    </row>
    <row r="108" spans="1:1014" s="662" customFormat="1" ht="13.5" customHeight="1">
      <c r="A108" s="651">
        <v>90</v>
      </c>
      <c r="B108" s="652"/>
      <c r="C108" s="652"/>
      <c r="D108" s="652" t="s">
        <v>1321</v>
      </c>
      <c r="E108" s="652"/>
      <c r="F108" s="652"/>
      <c r="G108" s="652"/>
      <c r="H108" s="651" t="s">
        <v>1322</v>
      </c>
      <c r="I108" s="655" t="s">
        <v>1323</v>
      </c>
      <c r="J108" s="651" t="s">
        <v>1324</v>
      </c>
      <c r="K108" s="655"/>
      <c r="L108" s="651"/>
      <c r="M108" s="651"/>
      <c r="N108" s="651"/>
      <c r="O108" s="651"/>
      <c r="P108" s="656"/>
      <c r="Q108" s="651" t="s">
        <v>820</v>
      </c>
      <c r="R108" s="651"/>
      <c r="S108" s="651" t="s">
        <v>863</v>
      </c>
      <c r="T108" s="657"/>
      <c r="U108" s="651"/>
      <c r="V108" s="658"/>
      <c r="W108" s="658" t="s">
        <v>864</v>
      </c>
      <c r="X108" s="659"/>
      <c r="Y108" s="660"/>
      <c r="Z108" s="651" t="s">
        <v>1058</v>
      </c>
      <c r="AA108" s="661"/>
      <c r="AB108" s="651"/>
      <c r="AC108" s="657"/>
      <c r="AD108" s="657">
        <v>1</v>
      </c>
    </row>
    <row r="109" spans="1:1014" s="662" customFormat="1" ht="13.5" customHeight="1">
      <c r="A109" s="651">
        <v>91</v>
      </c>
      <c r="B109" s="652"/>
      <c r="C109" s="652"/>
      <c r="D109" s="652" t="s">
        <v>1325</v>
      </c>
      <c r="E109" s="652"/>
      <c r="F109" s="652"/>
      <c r="G109" s="652"/>
      <c r="H109" s="651" t="s">
        <v>1326</v>
      </c>
      <c r="I109" s="655" t="s">
        <v>1327</v>
      </c>
      <c r="J109" s="651" t="s">
        <v>1328</v>
      </c>
      <c r="K109" s="655"/>
      <c r="L109" s="651"/>
      <c r="M109" s="651"/>
      <c r="N109" s="651"/>
      <c r="O109" s="651"/>
      <c r="P109" s="656"/>
      <c r="Q109" s="651" t="s">
        <v>820</v>
      </c>
      <c r="R109" s="651"/>
      <c r="S109" s="651" t="s">
        <v>863</v>
      </c>
      <c r="T109" s="657"/>
      <c r="U109" s="651"/>
      <c r="V109" s="658"/>
      <c r="W109" s="658" t="s">
        <v>864</v>
      </c>
      <c r="X109" s="659"/>
      <c r="Y109" s="660"/>
      <c r="Z109" s="651" t="s">
        <v>1329</v>
      </c>
      <c r="AA109" s="661"/>
      <c r="AB109" s="651"/>
      <c r="AC109" s="657"/>
      <c r="AD109" s="657">
        <v>1</v>
      </c>
    </row>
    <row r="110" spans="1:1014" s="662" customFormat="1" ht="13.5" customHeight="1">
      <c r="A110" s="651">
        <v>92</v>
      </c>
      <c r="B110" s="652"/>
      <c r="C110" s="652"/>
      <c r="D110" s="652" t="s">
        <v>1330</v>
      </c>
      <c r="E110" s="652"/>
      <c r="F110" s="652"/>
      <c r="G110" s="652"/>
      <c r="H110" s="651" t="s">
        <v>1331</v>
      </c>
      <c r="I110" s="655" t="s">
        <v>1332</v>
      </c>
      <c r="J110" s="651" t="s">
        <v>1333</v>
      </c>
      <c r="K110" s="655" t="s">
        <v>1334</v>
      </c>
      <c r="L110" s="651"/>
      <c r="M110" s="651"/>
      <c r="N110" s="651"/>
      <c r="O110" s="651"/>
      <c r="P110" s="656"/>
      <c r="Q110" s="651" t="s">
        <v>817</v>
      </c>
      <c r="R110" s="651"/>
      <c r="S110" s="651" t="s">
        <v>863</v>
      </c>
      <c r="T110" s="657"/>
      <c r="U110" s="651"/>
      <c r="V110" s="658"/>
      <c r="W110" s="658" t="s">
        <v>864</v>
      </c>
      <c r="X110" s="659"/>
      <c r="Y110" s="660"/>
      <c r="Z110" s="651"/>
      <c r="AA110" s="661"/>
      <c r="AB110" s="651"/>
      <c r="AC110" s="657"/>
      <c r="AD110" s="657">
        <v>1</v>
      </c>
    </row>
    <row r="111" spans="1:1014" s="662" customFormat="1" ht="13.5" customHeight="1">
      <c r="A111" s="651">
        <v>93</v>
      </c>
      <c r="B111" s="652"/>
      <c r="C111" s="652"/>
      <c r="D111" s="652" t="s">
        <v>1335</v>
      </c>
      <c r="E111" s="652" t="s">
        <v>1256</v>
      </c>
      <c r="F111" s="652"/>
      <c r="G111" s="652"/>
      <c r="H111" s="651" t="s">
        <v>1336</v>
      </c>
      <c r="I111" s="678"/>
      <c r="J111" s="651" t="s">
        <v>1337</v>
      </c>
      <c r="K111" s="655" t="s">
        <v>1338</v>
      </c>
      <c r="L111" s="651"/>
      <c r="M111" s="651"/>
      <c r="N111" s="651"/>
      <c r="O111" s="651"/>
      <c r="P111" s="656"/>
      <c r="Q111" s="651" t="s">
        <v>817</v>
      </c>
      <c r="R111" s="651" t="s">
        <v>864</v>
      </c>
      <c r="S111" s="663" t="s">
        <v>1245</v>
      </c>
      <c r="T111" s="657"/>
      <c r="U111" s="651"/>
      <c r="V111" s="658"/>
      <c r="W111" s="658" t="s">
        <v>864</v>
      </c>
      <c r="X111" s="659"/>
      <c r="Y111" s="660"/>
      <c r="Z111" s="651"/>
      <c r="AA111" s="661"/>
      <c r="AB111" s="651"/>
      <c r="AC111" s="657">
        <v>1</v>
      </c>
      <c r="AD111" s="657">
        <v>1</v>
      </c>
    </row>
    <row r="112" spans="1:1014" s="662" customFormat="1" ht="13.5" customHeight="1">
      <c r="A112" s="651">
        <v>94</v>
      </c>
      <c r="B112" s="652"/>
      <c r="C112" s="652"/>
      <c r="D112" s="652" t="s">
        <v>1339</v>
      </c>
      <c r="E112" s="652"/>
      <c r="F112" s="652"/>
      <c r="G112" s="652"/>
      <c r="H112" s="651" t="s">
        <v>1340</v>
      </c>
      <c r="I112" s="655" t="s">
        <v>1341</v>
      </c>
      <c r="J112" s="651" t="s">
        <v>1342</v>
      </c>
      <c r="K112" s="655"/>
      <c r="L112" s="651" t="s">
        <v>1343</v>
      </c>
      <c r="M112" s="651" t="s">
        <v>1344</v>
      </c>
      <c r="N112" s="651"/>
      <c r="O112" s="651"/>
      <c r="P112" s="656"/>
      <c r="Q112" s="651" t="s">
        <v>817</v>
      </c>
      <c r="R112" s="651"/>
      <c r="S112" s="651" t="s">
        <v>863</v>
      </c>
      <c r="T112" s="657"/>
      <c r="U112" s="651"/>
      <c r="V112" s="658"/>
      <c r="W112" s="658" t="s">
        <v>864</v>
      </c>
      <c r="X112" s="659"/>
      <c r="Y112" s="660"/>
      <c r="Z112" s="651"/>
      <c r="AA112" s="661"/>
      <c r="AB112" s="651"/>
      <c r="AC112" s="657">
        <v>1</v>
      </c>
      <c r="AD112" s="657">
        <v>1</v>
      </c>
    </row>
    <row r="113" spans="1:30" s="662" customFormat="1" ht="13.5" customHeight="1">
      <c r="A113" s="651">
        <v>95</v>
      </c>
      <c r="B113" s="652"/>
      <c r="C113" s="652" t="s">
        <v>1345</v>
      </c>
      <c r="D113" s="652"/>
      <c r="E113" s="652"/>
      <c r="F113" s="652"/>
      <c r="G113" s="652"/>
      <c r="H113" s="651" t="s">
        <v>1346</v>
      </c>
      <c r="I113" s="655"/>
      <c r="J113" s="651" t="s">
        <v>1347</v>
      </c>
      <c r="K113" s="655" t="s">
        <v>1348</v>
      </c>
      <c r="L113" s="651"/>
      <c r="M113" s="651"/>
      <c r="N113" s="651"/>
      <c r="O113" s="651"/>
      <c r="P113" s="656"/>
      <c r="Q113" s="651" t="s">
        <v>823</v>
      </c>
      <c r="R113" s="651" t="s">
        <v>864</v>
      </c>
      <c r="S113" s="663" t="s">
        <v>1348</v>
      </c>
      <c r="T113" s="718"/>
      <c r="U113" s="651"/>
      <c r="V113" s="658"/>
      <c r="W113" s="658" t="s">
        <v>864</v>
      </c>
      <c r="X113" s="659"/>
      <c r="Y113" s="719"/>
      <c r="Z113" s="651"/>
      <c r="AA113" s="661"/>
      <c r="AB113" s="651"/>
      <c r="AC113" s="657">
        <v>1</v>
      </c>
      <c r="AD113" s="657">
        <v>1</v>
      </c>
    </row>
    <row r="114" spans="1:30" s="662" customFormat="1" ht="13.5" customHeight="1">
      <c r="A114" s="651">
        <v>96</v>
      </c>
      <c r="B114" s="652"/>
      <c r="C114" s="652"/>
      <c r="D114" s="652" t="s">
        <v>1349</v>
      </c>
      <c r="E114" s="652"/>
      <c r="F114" s="652"/>
      <c r="G114" s="652"/>
      <c r="H114" s="651" t="s">
        <v>1350</v>
      </c>
      <c r="I114" s="655" t="s">
        <v>1351</v>
      </c>
      <c r="J114" s="651" t="s">
        <v>1352</v>
      </c>
      <c r="K114" s="655" t="s">
        <v>1353</v>
      </c>
      <c r="L114" s="651"/>
      <c r="M114" s="651"/>
      <c r="N114" s="651"/>
      <c r="O114" s="651"/>
      <c r="P114" s="656"/>
      <c r="Q114" s="651" t="s">
        <v>817</v>
      </c>
      <c r="R114" s="651"/>
      <c r="S114" s="651" t="s">
        <v>863</v>
      </c>
      <c r="T114" s="657"/>
      <c r="U114" s="651"/>
      <c r="V114" s="658"/>
      <c r="W114" s="658" t="s">
        <v>864</v>
      </c>
      <c r="X114" s="659"/>
      <c r="Y114" s="660"/>
      <c r="Z114" s="651" t="s">
        <v>994</v>
      </c>
      <c r="AA114" s="661"/>
      <c r="AB114" s="651"/>
      <c r="AC114" s="657">
        <v>1</v>
      </c>
      <c r="AD114" s="657">
        <v>1</v>
      </c>
    </row>
    <row r="115" spans="1:30" s="662" customFormat="1" ht="13.5" customHeight="1">
      <c r="A115" s="651">
        <v>97</v>
      </c>
      <c r="B115" s="652"/>
      <c r="C115" s="652"/>
      <c r="D115" s="652" t="s">
        <v>1354</v>
      </c>
      <c r="E115" s="652"/>
      <c r="F115" s="652"/>
      <c r="G115" s="652"/>
      <c r="H115" s="651" t="s">
        <v>1355</v>
      </c>
      <c r="I115" s="655" t="s">
        <v>1356</v>
      </c>
      <c r="J115" s="651" t="s">
        <v>1357</v>
      </c>
      <c r="K115" s="655"/>
      <c r="L115" s="651"/>
      <c r="M115" s="651"/>
      <c r="N115" s="651"/>
      <c r="O115" s="651"/>
      <c r="P115" s="656"/>
      <c r="Q115" s="651" t="s">
        <v>817</v>
      </c>
      <c r="R115" s="651"/>
      <c r="S115" s="651" t="s">
        <v>863</v>
      </c>
      <c r="T115" s="657"/>
      <c r="U115" s="651"/>
      <c r="V115" s="658"/>
      <c r="W115" s="658" t="s">
        <v>864</v>
      </c>
      <c r="X115" s="659"/>
      <c r="Y115" s="660"/>
      <c r="Z115" s="651"/>
      <c r="AA115" s="661"/>
      <c r="AB115" s="651"/>
      <c r="AC115" s="657">
        <v>1</v>
      </c>
      <c r="AD115" s="657">
        <v>1</v>
      </c>
    </row>
    <row r="116" spans="1:30" s="662" customFormat="1" ht="13.5" customHeight="1">
      <c r="A116" s="651">
        <v>98</v>
      </c>
      <c r="B116" s="652"/>
      <c r="C116" s="652"/>
      <c r="D116" s="652" t="s">
        <v>1358</v>
      </c>
      <c r="E116" s="652"/>
      <c r="F116" s="652"/>
      <c r="G116" s="652"/>
      <c r="H116" s="651" t="s">
        <v>1359</v>
      </c>
      <c r="I116" s="655" t="s">
        <v>1360</v>
      </c>
      <c r="J116" s="651" t="s">
        <v>1361</v>
      </c>
      <c r="K116" s="655"/>
      <c r="L116" s="651"/>
      <c r="M116" s="651"/>
      <c r="N116" s="651"/>
      <c r="O116" s="651"/>
      <c r="P116" s="656"/>
      <c r="Q116" s="651" t="s">
        <v>817</v>
      </c>
      <c r="R116" s="651"/>
      <c r="S116" s="651" t="s">
        <v>1362</v>
      </c>
      <c r="T116" s="657"/>
      <c r="U116" s="651"/>
      <c r="V116" s="658"/>
      <c r="W116" s="658" t="s">
        <v>864</v>
      </c>
      <c r="X116" s="659"/>
      <c r="Y116" s="660"/>
      <c r="Z116" s="651"/>
      <c r="AA116" s="661"/>
      <c r="AB116" s="651"/>
      <c r="AC116" s="657">
        <v>1</v>
      </c>
      <c r="AD116" s="657">
        <v>1</v>
      </c>
    </row>
    <row r="117" spans="1:30" s="662" customFormat="1" ht="13.5" customHeight="1">
      <c r="A117" s="651">
        <v>99</v>
      </c>
      <c r="B117" s="652"/>
      <c r="C117" s="652"/>
      <c r="D117" s="652" t="s">
        <v>875</v>
      </c>
      <c r="E117" s="652"/>
      <c r="F117" s="652"/>
      <c r="G117" s="652"/>
      <c r="H117" s="651" t="s">
        <v>1363</v>
      </c>
      <c r="I117" s="707" t="s">
        <v>1364</v>
      </c>
      <c r="J117" s="651" t="s">
        <v>875</v>
      </c>
      <c r="K117" s="655"/>
      <c r="L117" s="651"/>
      <c r="M117" s="651"/>
      <c r="N117" s="651"/>
      <c r="O117" s="651"/>
      <c r="P117" s="656"/>
      <c r="Q117" s="651" t="s">
        <v>820</v>
      </c>
      <c r="R117" s="651"/>
      <c r="S117" s="651" t="s">
        <v>863</v>
      </c>
      <c r="T117" s="657"/>
      <c r="U117" s="651"/>
      <c r="V117" s="658"/>
      <c r="W117" s="658" t="s">
        <v>864</v>
      </c>
      <c r="X117" s="659"/>
      <c r="Y117" s="660"/>
      <c r="Z117" s="651"/>
      <c r="AA117" s="661"/>
      <c r="AB117" s="651"/>
      <c r="AC117" s="657">
        <v>1</v>
      </c>
      <c r="AD117" s="657">
        <v>1</v>
      </c>
    </row>
    <row r="118" spans="1:30" s="662" customFormat="1" ht="13.5" customHeight="1">
      <c r="A118" s="651">
        <v>100</v>
      </c>
      <c r="B118" s="652"/>
      <c r="C118" s="652"/>
      <c r="D118" s="652" t="s">
        <v>1365</v>
      </c>
      <c r="E118" s="652"/>
      <c r="F118" s="652"/>
      <c r="G118" s="652"/>
      <c r="H118" s="651" t="s">
        <v>1366</v>
      </c>
      <c r="I118" s="655"/>
      <c r="J118" s="651" t="s">
        <v>1367</v>
      </c>
      <c r="K118" s="655"/>
      <c r="L118" s="651"/>
      <c r="M118" s="651"/>
      <c r="N118" s="651"/>
      <c r="O118" s="651"/>
      <c r="P118" s="656"/>
      <c r="Q118" s="651" t="s">
        <v>817</v>
      </c>
      <c r="R118" s="651"/>
      <c r="S118" s="651" t="s">
        <v>863</v>
      </c>
      <c r="T118" s="657"/>
      <c r="U118" s="651"/>
      <c r="V118" s="658"/>
      <c r="W118" s="658" t="s">
        <v>864</v>
      </c>
      <c r="X118" s="659"/>
      <c r="Y118" s="660"/>
      <c r="Z118" s="651"/>
      <c r="AA118" s="661"/>
      <c r="AB118" s="651"/>
      <c r="AC118" s="657">
        <v>1</v>
      </c>
      <c r="AD118" s="657">
        <v>1</v>
      </c>
    </row>
    <row r="119" spans="1:30" s="662" customFormat="1" ht="12.95" customHeight="1">
      <c r="A119" s="651">
        <v>101</v>
      </c>
      <c r="B119" s="652"/>
      <c r="C119" s="652"/>
      <c r="D119" s="652" t="s">
        <v>1368</v>
      </c>
      <c r="E119" s="652"/>
      <c r="F119" s="652"/>
      <c r="G119" s="652"/>
      <c r="H119" s="651" t="s">
        <v>1369</v>
      </c>
      <c r="I119" s="655"/>
      <c r="J119" s="651" t="s">
        <v>1370</v>
      </c>
      <c r="K119" s="655"/>
      <c r="L119" s="651"/>
      <c r="M119" s="651"/>
      <c r="N119" s="651"/>
      <c r="O119" s="651"/>
      <c r="P119" s="656"/>
      <c r="Q119" s="651" t="s">
        <v>817</v>
      </c>
      <c r="R119" s="651"/>
      <c r="S119" s="651" t="s">
        <v>863</v>
      </c>
      <c r="T119" s="657"/>
      <c r="U119" s="651"/>
      <c r="V119" s="658"/>
      <c r="W119" s="658" t="s">
        <v>864</v>
      </c>
      <c r="X119" s="659"/>
      <c r="Y119" s="660"/>
      <c r="Z119" s="651"/>
      <c r="AA119" s="661"/>
      <c r="AB119" s="651"/>
      <c r="AC119" s="657">
        <v>1</v>
      </c>
      <c r="AD119" s="657">
        <v>1</v>
      </c>
    </row>
    <row r="120" spans="1:30" s="224" customFormat="1" ht="13.5" customHeight="1">
      <c r="A120" s="225">
        <v>102</v>
      </c>
      <c r="B120" s="217" t="s">
        <v>1371</v>
      </c>
      <c r="C120" s="216"/>
      <c r="D120" s="241"/>
      <c r="E120" s="241"/>
      <c r="F120" s="241"/>
      <c r="G120" s="241"/>
      <c r="H120" s="542" t="s">
        <v>1372</v>
      </c>
      <c r="I120" s="539" t="s">
        <v>1323</v>
      </c>
      <c r="J120" s="542"/>
      <c r="K120" s="539" t="s">
        <v>1373</v>
      </c>
      <c r="L120" s="542"/>
      <c r="M120" s="542"/>
      <c r="N120" s="542"/>
      <c r="O120" s="542"/>
      <c r="P120" s="540"/>
      <c r="Q120" s="542" t="s">
        <v>820</v>
      </c>
      <c r="R120" s="542"/>
      <c r="S120" s="542" t="s">
        <v>863</v>
      </c>
      <c r="T120" s="541"/>
      <c r="U120" s="557"/>
      <c r="V120" s="543"/>
      <c r="W120" s="543" t="s">
        <v>864</v>
      </c>
      <c r="X120" s="232"/>
      <c r="Y120" s="380" t="s">
        <v>1374</v>
      </c>
      <c r="Z120" s="386" t="s">
        <v>1329</v>
      </c>
      <c r="AA120" s="545"/>
      <c r="AB120" s="542"/>
      <c r="AC120" s="541"/>
      <c r="AD120" s="541">
        <v>1</v>
      </c>
    </row>
    <row r="121" spans="1:30" s="662" customFormat="1" ht="13.5" customHeight="1">
      <c r="A121" s="651">
        <v>103</v>
      </c>
      <c r="B121" s="652" t="s">
        <v>1375</v>
      </c>
      <c r="C121" s="653"/>
      <c r="D121" s="653"/>
      <c r="E121" s="653"/>
      <c r="F121" s="653"/>
      <c r="G121" s="653"/>
      <c r="H121" s="651" t="s">
        <v>1376</v>
      </c>
      <c r="I121" s="678"/>
      <c r="J121" s="651"/>
      <c r="K121" s="655" t="s">
        <v>1377</v>
      </c>
      <c r="L121" s="651"/>
      <c r="M121" s="651"/>
      <c r="N121" s="651"/>
      <c r="O121" s="651"/>
      <c r="P121" s="656"/>
      <c r="Q121" s="651" t="s">
        <v>823</v>
      </c>
      <c r="R121" s="651" t="s">
        <v>864</v>
      </c>
      <c r="S121" s="679" t="s">
        <v>1377</v>
      </c>
      <c r="T121" s="657"/>
      <c r="U121" s="720"/>
      <c r="V121" s="658"/>
      <c r="W121" s="658" t="s">
        <v>864</v>
      </c>
      <c r="X121" s="659"/>
      <c r="Y121" s="660"/>
      <c r="Z121" s="651"/>
      <c r="AA121" s="661"/>
      <c r="AB121" s="651"/>
      <c r="AC121" s="657"/>
      <c r="AD121" s="657">
        <v>1</v>
      </c>
    </row>
    <row r="122" spans="1:30" s="662" customFormat="1" ht="13.5" customHeight="1">
      <c r="A122" s="651">
        <v>104</v>
      </c>
      <c r="B122" s="653"/>
      <c r="C122" s="652" t="s">
        <v>1285</v>
      </c>
      <c r="D122" s="652"/>
      <c r="E122" s="652"/>
      <c r="F122" s="652"/>
      <c r="G122" s="652"/>
      <c r="H122" s="651" t="s">
        <v>1378</v>
      </c>
      <c r="I122" s="678"/>
      <c r="J122" s="651"/>
      <c r="K122" s="655" t="s">
        <v>1284</v>
      </c>
      <c r="L122" s="651"/>
      <c r="M122" s="651"/>
      <c r="N122" s="651"/>
      <c r="O122" s="651"/>
      <c r="P122" s="656"/>
      <c r="Q122" s="721" t="s">
        <v>817</v>
      </c>
      <c r="R122" s="651" t="s">
        <v>864</v>
      </c>
      <c r="S122" s="679" t="s">
        <v>1284</v>
      </c>
      <c r="T122" s="657"/>
      <c r="U122" s="657"/>
      <c r="V122" s="658"/>
      <c r="W122" s="658" t="s">
        <v>864</v>
      </c>
      <c r="X122" s="659"/>
      <c r="Y122" s="722" t="s">
        <v>1379</v>
      </c>
      <c r="Z122" s="651"/>
      <c r="AA122" s="661"/>
      <c r="AB122" s="651"/>
      <c r="AC122" s="657"/>
      <c r="AD122" s="657">
        <v>1</v>
      </c>
    </row>
    <row r="123" spans="1:30" s="662" customFormat="1" ht="13.5" customHeight="1">
      <c r="A123" s="651">
        <v>105</v>
      </c>
      <c r="B123" s="653"/>
      <c r="C123" s="652" t="s">
        <v>831</v>
      </c>
      <c r="D123" s="652"/>
      <c r="E123" s="652"/>
      <c r="F123" s="652"/>
      <c r="G123" s="652"/>
      <c r="H123" s="651" t="s">
        <v>1380</v>
      </c>
      <c r="I123" s="678"/>
      <c r="J123" s="651"/>
      <c r="K123" s="655" t="s">
        <v>1200</v>
      </c>
      <c r="L123" s="651"/>
      <c r="M123" s="651"/>
      <c r="N123" s="651"/>
      <c r="O123" s="651"/>
      <c r="P123" s="656"/>
      <c r="Q123" s="651" t="s">
        <v>817</v>
      </c>
      <c r="R123" s="651"/>
      <c r="S123" s="651" t="s">
        <v>863</v>
      </c>
      <c r="T123" s="657"/>
      <c r="U123" s="720"/>
      <c r="V123" s="658"/>
      <c r="W123" s="658" t="s">
        <v>864</v>
      </c>
      <c r="X123" s="659"/>
      <c r="Y123" s="660"/>
      <c r="Z123" s="651"/>
      <c r="AA123" s="661"/>
      <c r="AB123" s="651"/>
      <c r="AC123" s="657"/>
      <c r="AD123" s="657">
        <v>1</v>
      </c>
    </row>
    <row r="124" spans="1:30" s="662" customFormat="1" ht="13.5" customHeight="1">
      <c r="A124" s="651">
        <v>106</v>
      </c>
      <c r="B124" s="652"/>
      <c r="C124" s="652" t="s">
        <v>1381</v>
      </c>
      <c r="D124" s="652"/>
      <c r="E124" s="652"/>
      <c r="F124" s="652"/>
      <c r="G124" s="652"/>
      <c r="H124" s="651" t="s">
        <v>1382</v>
      </c>
      <c r="I124" s="678" t="s">
        <v>1383</v>
      </c>
      <c r="J124" s="651"/>
      <c r="K124" s="655" t="s">
        <v>1334</v>
      </c>
      <c r="L124" s="651"/>
      <c r="M124" s="651"/>
      <c r="N124" s="651"/>
      <c r="O124" s="651"/>
      <c r="P124" s="656"/>
      <c r="Q124" s="651" t="s">
        <v>820</v>
      </c>
      <c r="R124" s="651"/>
      <c r="S124" s="651" t="s">
        <v>863</v>
      </c>
      <c r="T124" s="657"/>
      <c r="U124" s="657"/>
      <c r="V124" s="658"/>
      <c r="W124" s="658" t="s">
        <v>864</v>
      </c>
      <c r="X124" s="659"/>
      <c r="Y124" s="660"/>
      <c r="Z124" s="651"/>
      <c r="AA124" s="661"/>
      <c r="AB124" s="651"/>
      <c r="AC124" s="657"/>
      <c r="AD124" s="657">
        <v>1</v>
      </c>
    </row>
    <row r="125" spans="1:30" s="224" customFormat="1" ht="14.25" customHeight="1">
      <c r="A125" s="225">
        <v>107</v>
      </c>
      <c r="B125" s="675" t="s">
        <v>561</v>
      </c>
      <c r="C125" s="217"/>
      <c r="D125" s="217"/>
      <c r="E125" s="217"/>
      <c r="F125" s="217"/>
      <c r="G125" s="217"/>
      <c r="H125" s="542" t="s">
        <v>1385</v>
      </c>
      <c r="I125" s="556"/>
      <c r="J125" s="542"/>
      <c r="K125" s="539" t="s">
        <v>1386</v>
      </c>
      <c r="L125" s="542"/>
      <c r="M125" s="542"/>
      <c r="N125" s="542"/>
      <c r="O125" s="542"/>
      <c r="P125" s="540"/>
      <c r="Q125" s="542" t="s">
        <v>823</v>
      </c>
      <c r="R125" s="542" t="s">
        <v>864</v>
      </c>
      <c r="S125" s="379" t="s">
        <v>1386</v>
      </c>
      <c r="T125" s="541"/>
      <c r="U125" s="259"/>
      <c r="V125" s="260" t="s">
        <v>864</v>
      </c>
      <c r="W125" s="260" t="s">
        <v>864</v>
      </c>
      <c r="X125" s="232"/>
      <c r="Y125" s="544"/>
      <c r="Z125" s="542"/>
      <c r="AA125" s="245"/>
      <c r="AB125" s="542"/>
      <c r="AC125" s="541"/>
      <c r="AD125" s="541">
        <v>1</v>
      </c>
    </row>
    <row r="126" spans="1:30" s="224" customFormat="1" ht="13.5" customHeight="1">
      <c r="A126" s="225">
        <v>108</v>
      </c>
      <c r="B126" s="217"/>
      <c r="C126" s="217" t="s">
        <v>1387</v>
      </c>
      <c r="D126" s="241"/>
      <c r="E126" s="219"/>
      <c r="F126" s="241"/>
      <c r="G126" s="241"/>
      <c r="H126" s="542" t="s">
        <v>1388</v>
      </c>
      <c r="I126" s="556"/>
      <c r="J126" s="542"/>
      <c r="K126" s="539" t="s">
        <v>1200</v>
      </c>
      <c r="L126" s="542"/>
      <c r="M126" s="542"/>
      <c r="N126" s="542"/>
      <c r="O126" s="542"/>
      <c r="P126" s="540"/>
      <c r="Q126" s="542" t="s">
        <v>820</v>
      </c>
      <c r="R126" s="542"/>
      <c r="S126" s="539" t="s">
        <v>863</v>
      </c>
      <c r="T126" s="541"/>
      <c r="U126" s="541"/>
      <c r="V126" s="543"/>
      <c r="W126" s="260" t="s">
        <v>864</v>
      </c>
      <c r="X126" s="232"/>
      <c r="Y126" s="266" t="s">
        <v>1389</v>
      </c>
      <c r="Z126" s="542" t="s">
        <v>1390</v>
      </c>
      <c r="AA126" s="545"/>
      <c r="AB126" s="542"/>
      <c r="AC126" s="541"/>
      <c r="AD126" s="541">
        <v>1</v>
      </c>
    </row>
    <row r="127" spans="1:30" s="662" customFormat="1" ht="13.5" customHeight="1">
      <c r="A127" s="651">
        <v>109</v>
      </c>
      <c r="B127" s="652"/>
      <c r="C127" s="652" t="s">
        <v>1391</v>
      </c>
      <c r="D127" s="652"/>
      <c r="E127" s="652"/>
      <c r="F127" s="652"/>
      <c r="G127" s="652"/>
      <c r="H127" s="651"/>
      <c r="I127" s="678"/>
      <c r="J127" s="651"/>
      <c r="K127" s="655" t="s">
        <v>1392</v>
      </c>
      <c r="L127" s="651"/>
      <c r="M127" s="651"/>
      <c r="N127" s="651"/>
      <c r="O127" s="651"/>
      <c r="P127" s="656"/>
      <c r="Q127" s="651" t="s">
        <v>817</v>
      </c>
      <c r="R127" s="651" t="s">
        <v>864</v>
      </c>
      <c r="S127" s="663" t="s">
        <v>1392</v>
      </c>
      <c r="T127" s="657"/>
      <c r="U127" s="657"/>
      <c r="V127" s="658"/>
      <c r="W127" s="658" t="s">
        <v>864</v>
      </c>
      <c r="X127" s="659"/>
      <c r="Y127" s="660"/>
      <c r="Z127" s="651"/>
      <c r="AA127" s="661"/>
      <c r="AB127" s="651"/>
      <c r="AC127" s="657"/>
      <c r="AD127" s="657">
        <v>1</v>
      </c>
    </row>
    <row r="128" spans="1:30" s="662" customFormat="1" ht="13.5" customHeight="1">
      <c r="A128" s="651">
        <v>110</v>
      </c>
      <c r="B128" s="652"/>
      <c r="C128" s="652"/>
      <c r="D128" s="652" t="s">
        <v>1393</v>
      </c>
      <c r="E128" s="652"/>
      <c r="F128" s="652"/>
      <c r="G128" s="652"/>
      <c r="H128" s="651" t="s">
        <v>1394</v>
      </c>
      <c r="I128" s="678"/>
      <c r="J128" s="651"/>
      <c r="K128" s="655" t="s">
        <v>1395</v>
      </c>
      <c r="L128" s="651"/>
      <c r="M128" s="651"/>
      <c r="N128" s="651"/>
      <c r="O128" s="651"/>
      <c r="P128" s="656"/>
      <c r="Q128" s="651" t="s">
        <v>823</v>
      </c>
      <c r="R128" s="651" t="s">
        <v>864</v>
      </c>
      <c r="S128" s="679" t="s">
        <v>1395</v>
      </c>
      <c r="T128" s="657"/>
      <c r="U128" s="657"/>
      <c r="V128" s="658"/>
      <c r="W128" s="658" t="s">
        <v>864</v>
      </c>
      <c r="X128" s="659"/>
      <c r="Y128" s="660"/>
      <c r="Z128" s="651"/>
      <c r="AA128" s="661"/>
      <c r="AB128" s="651"/>
      <c r="AC128" s="657"/>
      <c r="AD128" s="657">
        <v>1</v>
      </c>
    </row>
    <row r="129" spans="1:30" s="662" customFormat="1" ht="13.5" customHeight="1">
      <c r="A129" s="651">
        <v>111</v>
      </c>
      <c r="B129" s="652"/>
      <c r="C129" s="652"/>
      <c r="D129" s="652"/>
      <c r="E129" s="652" t="s">
        <v>1053</v>
      </c>
      <c r="F129" s="652"/>
      <c r="G129" s="652"/>
      <c r="H129" s="651" t="s">
        <v>1054</v>
      </c>
      <c r="I129" s="678" t="s">
        <v>1396</v>
      </c>
      <c r="J129" s="651"/>
      <c r="K129" s="655" t="s">
        <v>908</v>
      </c>
      <c r="L129" s="651"/>
      <c r="M129" s="651"/>
      <c r="N129" s="651"/>
      <c r="O129" s="651"/>
      <c r="P129" s="656"/>
      <c r="Q129" s="651" t="s">
        <v>820</v>
      </c>
      <c r="R129" s="651"/>
      <c r="S129" s="651" t="s">
        <v>863</v>
      </c>
      <c r="T129" s="657"/>
      <c r="U129" s="657" t="s">
        <v>1397</v>
      </c>
      <c r="V129" s="658"/>
      <c r="W129" s="658" t="s">
        <v>864</v>
      </c>
      <c r="X129" s="659"/>
      <c r="Y129" s="660" t="s">
        <v>1057</v>
      </c>
      <c r="Z129" s="651" t="s">
        <v>1058</v>
      </c>
      <c r="AA129" s="661"/>
      <c r="AB129" s="651"/>
      <c r="AC129" s="657"/>
      <c r="AD129" s="657">
        <v>1</v>
      </c>
    </row>
    <row r="130" spans="1:30" s="662" customFormat="1" ht="13.5" customHeight="1">
      <c r="A130" s="651">
        <v>112</v>
      </c>
      <c r="B130" s="652"/>
      <c r="C130" s="652"/>
      <c r="D130" s="652"/>
      <c r="E130" s="652" t="s">
        <v>1059</v>
      </c>
      <c r="F130" s="652"/>
      <c r="G130" s="652"/>
      <c r="H130" s="651" t="s">
        <v>1060</v>
      </c>
      <c r="I130" s="678" t="s">
        <v>1341</v>
      </c>
      <c r="J130" s="651"/>
      <c r="K130" s="655" t="s">
        <v>1062</v>
      </c>
      <c r="L130" s="651"/>
      <c r="M130" s="651"/>
      <c r="N130" s="651"/>
      <c r="O130" s="651"/>
      <c r="P130" s="656"/>
      <c r="Q130" s="651" t="s">
        <v>820</v>
      </c>
      <c r="R130" s="651"/>
      <c r="S130" s="651" t="s">
        <v>863</v>
      </c>
      <c r="T130" s="657"/>
      <c r="U130" s="657"/>
      <c r="V130" s="658"/>
      <c r="W130" s="658" t="s">
        <v>864</v>
      </c>
      <c r="X130" s="659"/>
      <c r="Y130" s="660"/>
      <c r="Z130" s="651"/>
      <c r="AA130" s="661"/>
      <c r="AB130" s="651"/>
      <c r="AC130" s="657"/>
      <c r="AD130" s="657">
        <v>1</v>
      </c>
    </row>
    <row r="131" spans="1:30" s="662" customFormat="1" ht="13.5" customHeight="1">
      <c r="A131" s="651">
        <v>113</v>
      </c>
      <c r="B131" s="652"/>
      <c r="C131" s="652"/>
      <c r="D131" s="652" t="s">
        <v>1240</v>
      </c>
      <c r="E131" s="652" t="s">
        <v>1256</v>
      </c>
      <c r="F131" s="652"/>
      <c r="G131" s="652"/>
      <c r="H131" s="651" t="s">
        <v>1398</v>
      </c>
      <c r="I131" s="678"/>
      <c r="J131" s="651"/>
      <c r="K131" s="655" t="s">
        <v>1245</v>
      </c>
      <c r="L131" s="651"/>
      <c r="M131" s="651"/>
      <c r="N131" s="651"/>
      <c r="O131" s="651"/>
      <c r="P131" s="656"/>
      <c r="Q131" s="651" t="s">
        <v>823</v>
      </c>
      <c r="R131" s="651" t="s">
        <v>864</v>
      </c>
      <c r="S131" s="663" t="s">
        <v>1245</v>
      </c>
      <c r="T131" s="657"/>
      <c r="U131" s="657"/>
      <c r="V131" s="658"/>
      <c r="W131" s="658" t="s">
        <v>864</v>
      </c>
      <c r="X131" s="659"/>
      <c r="Y131" s="723" t="s">
        <v>1399</v>
      </c>
      <c r="Z131" s="721" t="s">
        <v>1400</v>
      </c>
      <c r="AA131" s="661" t="s">
        <v>1246</v>
      </c>
      <c r="AB131" s="651"/>
      <c r="AC131" s="657"/>
      <c r="AD131" s="657">
        <v>1</v>
      </c>
    </row>
    <row r="132" spans="1:30" s="662" customFormat="1" ht="13.5" customHeight="1">
      <c r="A132" s="651">
        <v>114</v>
      </c>
      <c r="B132" s="652"/>
      <c r="C132" s="652"/>
      <c r="D132" s="652" t="s">
        <v>1401</v>
      </c>
      <c r="E132" s="652"/>
      <c r="F132" s="652"/>
      <c r="G132" s="652"/>
      <c r="H132" s="651" t="s">
        <v>1402</v>
      </c>
      <c r="I132" s="678"/>
      <c r="J132" s="651"/>
      <c r="K132" s="655" t="s">
        <v>1403</v>
      </c>
      <c r="L132" s="651"/>
      <c r="M132" s="651"/>
      <c r="N132" s="651"/>
      <c r="O132" s="651"/>
      <c r="P132" s="656"/>
      <c r="Q132" s="651" t="s">
        <v>817</v>
      </c>
      <c r="R132" s="651" t="s">
        <v>864</v>
      </c>
      <c r="S132" s="679" t="s">
        <v>1403</v>
      </c>
      <c r="T132" s="657"/>
      <c r="U132" s="657"/>
      <c r="V132" s="658"/>
      <c r="W132" s="658" t="s">
        <v>864</v>
      </c>
      <c r="X132" s="659"/>
      <c r="Y132" s="660"/>
      <c r="Z132" s="651"/>
      <c r="AA132" s="661"/>
      <c r="AB132" s="651"/>
      <c r="AC132" s="657"/>
      <c r="AD132" s="657">
        <v>1</v>
      </c>
    </row>
    <row r="133" spans="1:30" s="662" customFormat="1" ht="13.5" customHeight="1">
      <c r="A133" s="651">
        <v>115</v>
      </c>
      <c r="B133" s="652"/>
      <c r="C133" s="652"/>
      <c r="D133" s="652"/>
      <c r="E133" s="652" t="s">
        <v>1063</v>
      </c>
      <c r="F133" s="652" t="s">
        <v>1404</v>
      </c>
      <c r="G133" s="652"/>
      <c r="H133" s="651"/>
      <c r="I133" s="678"/>
      <c r="J133" s="651"/>
      <c r="K133" s="655" t="s">
        <v>1064</v>
      </c>
      <c r="L133" s="651"/>
      <c r="M133" s="651"/>
      <c r="N133" s="651"/>
      <c r="O133" s="651"/>
      <c r="P133" s="656"/>
      <c r="Q133" s="651" t="s">
        <v>817</v>
      </c>
      <c r="R133" s="651" t="s">
        <v>864</v>
      </c>
      <c r="S133" s="663" t="s">
        <v>1064</v>
      </c>
      <c r="T133" s="657"/>
      <c r="U133" s="657"/>
      <c r="V133" s="658"/>
      <c r="W133" s="658" t="s">
        <v>864</v>
      </c>
      <c r="X133" s="659"/>
      <c r="Y133" s="660"/>
      <c r="Z133" s="651"/>
      <c r="AA133" s="661"/>
      <c r="AB133" s="651"/>
      <c r="AC133" s="657"/>
      <c r="AD133" s="657">
        <v>1</v>
      </c>
    </row>
    <row r="134" spans="1:30" s="662" customFormat="1" ht="13.5" customHeight="1">
      <c r="A134" s="651">
        <v>116</v>
      </c>
      <c r="B134" s="652"/>
      <c r="C134" s="652"/>
      <c r="D134" s="652"/>
      <c r="E134" s="652" t="s">
        <v>1088</v>
      </c>
      <c r="F134" s="652" t="s">
        <v>1405</v>
      </c>
      <c r="G134" s="652"/>
      <c r="H134" s="651"/>
      <c r="I134" s="678"/>
      <c r="J134" s="651"/>
      <c r="K134" s="655" t="s">
        <v>1089</v>
      </c>
      <c r="L134" s="651"/>
      <c r="M134" s="651"/>
      <c r="N134" s="651"/>
      <c r="O134" s="651"/>
      <c r="P134" s="656"/>
      <c r="Q134" s="651" t="s">
        <v>817</v>
      </c>
      <c r="R134" s="651" t="s">
        <v>864</v>
      </c>
      <c r="S134" s="663" t="s">
        <v>1089</v>
      </c>
      <c r="T134" s="657"/>
      <c r="U134" s="657"/>
      <c r="V134" s="658"/>
      <c r="W134" s="658" t="s">
        <v>864</v>
      </c>
      <c r="X134" s="659"/>
      <c r="Y134" s="660"/>
      <c r="Z134" s="651"/>
      <c r="AA134" s="661"/>
      <c r="AB134" s="651"/>
      <c r="AC134" s="657"/>
      <c r="AD134" s="657">
        <v>1</v>
      </c>
    </row>
    <row r="135" spans="1:30" s="662" customFormat="1" ht="13.5" customHeight="1">
      <c r="A135" s="651">
        <v>117</v>
      </c>
      <c r="B135" s="652"/>
      <c r="C135" s="652"/>
      <c r="D135" s="652" t="s">
        <v>1406</v>
      </c>
      <c r="E135" s="652"/>
      <c r="F135" s="652"/>
      <c r="G135" s="652"/>
      <c r="H135" s="651"/>
      <c r="I135" s="678"/>
      <c r="J135" s="651"/>
      <c r="K135" s="655" t="s">
        <v>1407</v>
      </c>
      <c r="L135" s="651"/>
      <c r="M135" s="651"/>
      <c r="N135" s="651"/>
      <c r="O135" s="651"/>
      <c r="P135" s="656"/>
      <c r="Q135" s="651" t="s">
        <v>817</v>
      </c>
      <c r="R135" s="651" t="s">
        <v>864</v>
      </c>
      <c r="S135" s="679" t="s">
        <v>1407</v>
      </c>
      <c r="T135" s="657"/>
      <c r="U135" s="657"/>
      <c r="V135" s="658"/>
      <c r="W135" s="658" t="s">
        <v>864</v>
      </c>
      <c r="X135" s="659"/>
      <c r="Y135" s="660"/>
      <c r="Z135" s="660" t="s">
        <v>1408</v>
      </c>
      <c r="AA135" s="661"/>
      <c r="AB135" s="651"/>
      <c r="AC135" s="657"/>
      <c r="AD135" s="657">
        <v>1</v>
      </c>
    </row>
    <row r="136" spans="1:30" s="662" customFormat="1" ht="13.5" customHeight="1">
      <c r="A136" s="651">
        <v>118</v>
      </c>
      <c r="B136" s="652"/>
      <c r="C136" s="652"/>
      <c r="D136" s="652"/>
      <c r="E136" s="652" t="s">
        <v>1285</v>
      </c>
      <c r="F136" s="652"/>
      <c r="G136" s="652"/>
      <c r="H136" s="651" t="s">
        <v>1409</v>
      </c>
      <c r="I136" s="678"/>
      <c r="J136" s="651"/>
      <c r="K136" s="655" t="s">
        <v>1284</v>
      </c>
      <c r="L136" s="651"/>
      <c r="M136" s="651"/>
      <c r="N136" s="651"/>
      <c r="O136" s="651"/>
      <c r="P136" s="656"/>
      <c r="Q136" s="651" t="s">
        <v>820</v>
      </c>
      <c r="R136" s="651" t="s">
        <v>864</v>
      </c>
      <c r="S136" s="663" t="s">
        <v>1284</v>
      </c>
      <c r="T136" s="657"/>
      <c r="U136" s="657"/>
      <c r="V136" s="658"/>
      <c r="W136" s="658" t="s">
        <v>864</v>
      </c>
      <c r="X136" s="659"/>
      <c r="Y136" s="660"/>
      <c r="Z136" s="651"/>
      <c r="AA136" s="661"/>
      <c r="AB136" s="651"/>
      <c r="AC136" s="657"/>
      <c r="AD136" s="657">
        <v>1</v>
      </c>
    </row>
    <row r="137" spans="1:30" s="662" customFormat="1" ht="13.5" customHeight="1">
      <c r="A137" s="651">
        <v>119</v>
      </c>
      <c r="B137" s="652"/>
      <c r="C137" s="652"/>
      <c r="D137" s="652"/>
      <c r="E137" s="652" t="s">
        <v>1410</v>
      </c>
      <c r="F137" s="652"/>
      <c r="G137" s="652"/>
      <c r="H137" s="651" t="s">
        <v>1411</v>
      </c>
      <c r="I137" s="678">
        <v>10000668540</v>
      </c>
      <c r="J137" s="651"/>
      <c r="K137" s="655" t="s">
        <v>1200</v>
      </c>
      <c r="L137" s="651"/>
      <c r="M137" s="651"/>
      <c r="N137" s="651"/>
      <c r="O137" s="651"/>
      <c r="P137" s="656"/>
      <c r="Q137" s="651" t="s">
        <v>817</v>
      </c>
      <c r="R137" s="651"/>
      <c r="S137" s="651" t="s">
        <v>863</v>
      </c>
      <c r="T137" s="657"/>
      <c r="U137" s="657"/>
      <c r="V137" s="658"/>
      <c r="W137" s="658" t="s">
        <v>864</v>
      </c>
      <c r="X137" s="659"/>
      <c r="Y137" s="660" t="s">
        <v>1412</v>
      </c>
      <c r="Z137" s="651" t="s">
        <v>1413</v>
      </c>
      <c r="AA137" s="661"/>
      <c r="AB137" s="651"/>
      <c r="AC137" s="657"/>
      <c r="AD137" s="657">
        <v>1</v>
      </c>
    </row>
    <row r="138" spans="1:30" s="662" customFormat="1" ht="13.5" customHeight="1">
      <c r="A138" s="651">
        <v>120</v>
      </c>
      <c r="B138" s="652"/>
      <c r="C138" s="652"/>
      <c r="D138" s="652"/>
      <c r="E138" s="652" t="s">
        <v>1414</v>
      </c>
      <c r="F138" s="652" t="s">
        <v>1415</v>
      </c>
      <c r="G138" s="652"/>
      <c r="H138" s="651"/>
      <c r="I138" s="678"/>
      <c r="J138" s="651"/>
      <c r="K138" s="655" t="s">
        <v>1403</v>
      </c>
      <c r="L138" s="651"/>
      <c r="M138" s="651"/>
      <c r="N138" s="651"/>
      <c r="O138" s="651"/>
      <c r="P138" s="656"/>
      <c r="Q138" s="651" t="s">
        <v>817</v>
      </c>
      <c r="R138" s="651" t="s">
        <v>864</v>
      </c>
      <c r="S138" s="679" t="s">
        <v>1403</v>
      </c>
      <c r="T138" s="657"/>
      <c r="U138" s="657"/>
      <c r="V138" s="658"/>
      <c r="W138" s="658" t="s">
        <v>864</v>
      </c>
      <c r="X138" s="659"/>
      <c r="Y138" s="660"/>
      <c r="Z138" s="651"/>
      <c r="AA138" s="661"/>
      <c r="AB138" s="651"/>
      <c r="AC138" s="657"/>
      <c r="AD138" s="657">
        <v>1</v>
      </c>
    </row>
    <row r="139" spans="1:30" s="662" customFormat="1" ht="13.5" customHeight="1">
      <c r="A139" s="651">
        <v>121</v>
      </c>
      <c r="B139" s="652"/>
      <c r="C139" s="652"/>
      <c r="D139" s="652"/>
      <c r="E139" s="652" t="s">
        <v>1416</v>
      </c>
      <c r="F139" s="652" t="s">
        <v>1256</v>
      </c>
      <c r="G139" s="652"/>
      <c r="H139" s="651" t="s">
        <v>1398</v>
      </c>
      <c r="I139" s="678"/>
      <c r="J139" s="651"/>
      <c r="K139" s="655" t="s">
        <v>1245</v>
      </c>
      <c r="L139" s="651"/>
      <c r="M139" s="651"/>
      <c r="N139" s="651"/>
      <c r="O139" s="651"/>
      <c r="P139" s="656"/>
      <c r="Q139" s="651" t="s">
        <v>823</v>
      </c>
      <c r="R139" s="651" t="s">
        <v>864</v>
      </c>
      <c r="S139" s="663" t="s">
        <v>1245</v>
      </c>
      <c r="T139" s="657"/>
      <c r="U139" s="720"/>
      <c r="V139" s="658"/>
      <c r="W139" s="658" t="s">
        <v>864</v>
      </c>
      <c r="X139" s="659"/>
      <c r="Y139" s="660"/>
      <c r="Z139" s="651"/>
      <c r="AA139" s="661" t="s">
        <v>1246</v>
      </c>
      <c r="AB139" s="651"/>
      <c r="AC139" s="657"/>
      <c r="AD139" s="657">
        <v>1</v>
      </c>
    </row>
    <row r="140" spans="1:30" s="662" customFormat="1" ht="13.5" customHeight="1">
      <c r="A140" s="651">
        <v>122</v>
      </c>
      <c r="B140" s="652"/>
      <c r="C140" s="652" t="s">
        <v>1417</v>
      </c>
      <c r="D140" s="652"/>
      <c r="E140" s="652"/>
      <c r="F140" s="652"/>
      <c r="G140" s="652"/>
      <c r="H140" s="651" t="s">
        <v>1418</v>
      </c>
      <c r="I140" s="678"/>
      <c r="J140" s="651"/>
      <c r="K140" s="655" t="s">
        <v>1419</v>
      </c>
      <c r="L140" s="651"/>
      <c r="M140" s="651"/>
      <c r="N140" s="651"/>
      <c r="O140" s="651"/>
      <c r="P140" s="656"/>
      <c r="Q140" s="651" t="s">
        <v>817</v>
      </c>
      <c r="R140" s="651" t="s">
        <v>864</v>
      </c>
      <c r="S140" s="663" t="s">
        <v>1420</v>
      </c>
      <c r="T140" s="657"/>
      <c r="U140" s="657"/>
      <c r="V140" s="658"/>
      <c r="W140" s="658" t="s">
        <v>864</v>
      </c>
      <c r="X140" s="659"/>
      <c r="Y140" s="660"/>
      <c r="Z140" s="651"/>
      <c r="AA140" s="661"/>
      <c r="AB140" s="651"/>
      <c r="AC140" s="657"/>
      <c r="AD140" s="657">
        <v>1</v>
      </c>
    </row>
    <row r="141" spans="1:30" s="662" customFormat="1" ht="13.5" customHeight="1">
      <c r="A141" s="651">
        <v>123</v>
      </c>
      <c r="B141" s="652"/>
      <c r="C141" s="652"/>
      <c r="D141" s="652" t="s">
        <v>1421</v>
      </c>
      <c r="E141" s="652"/>
      <c r="F141" s="652"/>
      <c r="G141" s="652"/>
      <c r="H141" s="651" t="s">
        <v>1422</v>
      </c>
      <c r="I141" s="678"/>
      <c r="J141" s="651"/>
      <c r="K141" s="655" t="s">
        <v>1423</v>
      </c>
      <c r="L141" s="651"/>
      <c r="M141" s="651"/>
      <c r="N141" s="651"/>
      <c r="O141" s="651"/>
      <c r="P141" s="656"/>
      <c r="Q141" s="651" t="s">
        <v>817</v>
      </c>
      <c r="R141" s="651" t="s">
        <v>864</v>
      </c>
      <c r="S141" s="663" t="s">
        <v>1424</v>
      </c>
      <c r="T141" s="657"/>
      <c r="U141" s="720"/>
      <c r="V141" s="658"/>
      <c r="W141" s="658" t="s">
        <v>864</v>
      </c>
      <c r="X141" s="659"/>
      <c r="Y141" s="660"/>
      <c r="Z141" s="651"/>
      <c r="AA141" s="661"/>
      <c r="AB141" s="651"/>
      <c r="AC141" s="657"/>
      <c r="AD141" s="657">
        <v>1</v>
      </c>
    </row>
    <row r="142" spans="1:30" s="662" customFormat="1" ht="13.5" customHeight="1">
      <c r="A142" s="651">
        <v>124</v>
      </c>
      <c r="B142" s="652"/>
      <c r="C142" s="652"/>
      <c r="D142" s="652"/>
      <c r="E142" s="652" t="s">
        <v>1425</v>
      </c>
      <c r="F142" s="652"/>
      <c r="G142" s="652"/>
      <c r="H142" s="651" t="s">
        <v>1422</v>
      </c>
      <c r="I142" s="678"/>
      <c r="J142" s="651"/>
      <c r="K142" s="655" t="s">
        <v>888</v>
      </c>
      <c r="L142" s="651"/>
      <c r="M142" s="651"/>
      <c r="N142" s="651"/>
      <c r="O142" s="651"/>
      <c r="P142" s="656"/>
      <c r="Q142" s="651" t="s">
        <v>817</v>
      </c>
      <c r="R142" s="651"/>
      <c r="S142" s="651" t="s">
        <v>863</v>
      </c>
      <c r="T142" s="657"/>
      <c r="U142" s="661" t="s">
        <v>1426</v>
      </c>
      <c r="V142" s="658"/>
      <c r="W142" s="658" t="s">
        <v>864</v>
      </c>
      <c r="X142" s="659"/>
      <c r="Y142" s="660" t="s">
        <v>1427</v>
      </c>
      <c r="Z142" s="651" t="s">
        <v>1428</v>
      </c>
      <c r="AA142" s="661"/>
      <c r="AB142" s="651"/>
      <c r="AC142" s="657"/>
      <c r="AD142" s="657">
        <v>1</v>
      </c>
    </row>
    <row r="143" spans="1:30" s="662" customFormat="1" ht="13.5" customHeight="1">
      <c r="A143" s="651">
        <v>125</v>
      </c>
      <c r="B143" s="652"/>
      <c r="C143" s="652"/>
      <c r="D143" s="652"/>
      <c r="E143" s="652" t="s">
        <v>1429</v>
      </c>
      <c r="F143" s="652"/>
      <c r="G143" s="652"/>
      <c r="H143" s="651" t="s">
        <v>1430</v>
      </c>
      <c r="I143" s="678"/>
      <c r="J143" s="651"/>
      <c r="K143" s="655" t="s">
        <v>1431</v>
      </c>
      <c r="L143" s="651"/>
      <c r="M143" s="651"/>
      <c r="N143" s="651"/>
      <c r="O143" s="651"/>
      <c r="P143" s="656"/>
      <c r="Q143" s="651" t="s">
        <v>817</v>
      </c>
      <c r="R143" s="651"/>
      <c r="S143" s="651" t="s">
        <v>863</v>
      </c>
      <c r="T143" s="657"/>
      <c r="U143" s="661" t="s">
        <v>1432</v>
      </c>
      <c r="V143" s="658"/>
      <c r="W143" s="658" t="s">
        <v>864</v>
      </c>
      <c r="X143" s="659"/>
      <c r="Y143" s="660" t="s">
        <v>1433</v>
      </c>
      <c r="Z143" s="651"/>
      <c r="AA143" s="661"/>
      <c r="AB143" s="651"/>
      <c r="AC143" s="657"/>
      <c r="AD143" s="657">
        <v>1</v>
      </c>
    </row>
    <row r="144" spans="1:30" s="662" customFormat="1" ht="13.5" customHeight="1">
      <c r="A144" s="651">
        <v>126</v>
      </c>
      <c r="B144" s="652"/>
      <c r="C144" s="652"/>
      <c r="D144" s="652" t="s">
        <v>1434</v>
      </c>
      <c r="E144" s="652"/>
      <c r="F144" s="652"/>
      <c r="G144" s="652"/>
      <c r="H144" s="651" t="s">
        <v>1435</v>
      </c>
      <c r="I144" s="678"/>
      <c r="J144" s="651"/>
      <c r="K144" s="655" t="s">
        <v>1074</v>
      </c>
      <c r="L144" s="651"/>
      <c r="M144" s="651"/>
      <c r="N144" s="651"/>
      <c r="O144" s="651"/>
      <c r="P144" s="656"/>
      <c r="Q144" s="651" t="s">
        <v>817</v>
      </c>
      <c r="R144" s="651" t="s">
        <v>864</v>
      </c>
      <c r="S144" s="679" t="s">
        <v>1436</v>
      </c>
      <c r="T144" s="657"/>
      <c r="U144" s="657"/>
      <c r="V144" s="658"/>
      <c r="W144" s="658" t="s">
        <v>864</v>
      </c>
      <c r="X144" s="659"/>
      <c r="Y144" s="660"/>
      <c r="Z144" s="651"/>
      <c r="AA144" s="661"/>
      <c r="AB144" s="651"/>
      <c r="AC144" s="657"/>
      <c r="AD144" s="657">
        <v>1</v>
      </c>
    </row>
    <row r="145" spans="1:30" s="662" customFormat="1" ht="13.5" customHeight="1">
      <c r="A145" s="651">
        <v>127</v>
      </c>
      <c r="B145" s="652"/>
      <c r="C145" s="652"/>
      <c r="D145" s="652"/>
      <c r="E145" s="652" t="s">
        <v>1437</v>
      </c>
      <c r="F145" s="652"/>
      <c r="G145" s="652"/>
      <c r="H145" s="651" t="s">
        <v>1435</v>
      </c>
      <c r="I145" s="678" t="s">
        <v>1438</v>
      </c>
      <c r="J145" s="651"/>
      <c r="K145" s="655" t="s">
        <v>1062</v>
      </c>
      <c r="L145" s="651"/>
      <c r="M145" s="651"/>
      <c r="N145" s="651"/>
      <c r="O145" s="651"/>
      <c r="P145" s="656"/>
      <c r="Q145" s="651" t="s">
        <v>817</v>
      </c>
      <c r="R145" s="651"/>
      <c r="S145" s="651" t="s">
        <v>863</v>
      </c>
      <c r="T145" s="657"/>
      <c r="U145" s="657"/>
      <c r="V145" s="658"/>
      <c r="W145" s="658" t="s">
        <v>864</v>
      </c>
      <c r="X145" s="659"/>
      <c r="Y145" s="660" t="s">
        <v>1439</v>
      </c>
      <c r="Z145" s="651"/>
      <c r="AA145" s="661"/>
      <c r="AB145" s="651"/>
      <c r="AC145" s="657"/>
      <c r="AD145" s="657">
        <v>1</v>
      </c>
    </row>
    <row r="146" spans="1:30" s="662" customFormat="1" ht="13.5" customHeight="1">
      <c r="A146" s="651">
        <v>128</v>
      </c>
      <c r="B146" s="652"/>
      <c r="C146" s="652"/>
      <c r="D146" s="652"/>
      <c r="E146" s="652" t="s">
        <v>1440</v>
      </c>
      <c r="F146" s="652"/>
      <c r="G146" s="652"/>
      <c r="H146" s="651" t="s">
        <v>1441</v>
      </c>
      <c r="I146" s="678" t="s">
        <v>1442</v>
      </c>
      <c r="J146" s="651"/>
      <c r="K146" s="655" t="s">
        <v>1443</v>
      </c>
      <c r="L146" s="651"/>
      <c r="M146" s="651"/>
      <c r="N146" s="651"/>
      <c r="O146" s="651"/>
      <c r="P146" s="656"/>
      <c r="Q146" s="651" t="s">
        <v>817</v>
      </c>
      <c r="R146" s="651"/>
      <c r="S146" s="651" t="s">
        <v>863</v>
      </c>
      <c r="T146" s="657"/>
      <c r="U146" s="657"/>
      <c r="V146" s="658"/>
      <c r="W146" s="658" t="s">
        <v>864</v>
      </c>
      <c r="X146" s="659"/>
      <c r="Y146" s="660" t="s">
        <v>1444</v>
      </c>
      <c r="Z146" s="651"/>
      <c r="AA146" s="661"/>
      <c r="AB146" s="651"/>
      <c r="AC146" s="657"/>
      <c r="AD146" s="657">
        <v>1</v>
      </c>
    </row>
    <row r="147" spans="1:30" s="662" customFormat="1" ht="13.5" customHeight="1">
      <c r="A147" s="651">
        <v>129</v>
      </c>
      <c r="B147" s="652"/>
      <c r="C147" s="652"/>
      <c r="D147" s="652" t="s">
        <v>1445</v>
      </c>
      <c r="E147" s="652"/>
      <c r="F147" s="652"/>
      <c r="G147" s="652"/>
      <c r="H147" s="651" t="s">
        <v>1446</v>
      </c>
      <c r="I147" s="678"/>
      <c r="J147" s="651"/>
      <c r="K147" s="655" t="s">
        <v>1447</v>
      </c>
      <c r="L147" s="651"/>
      <c r="M147" s="651"/>
      <c r="N147" s="651"/>
      <c r="O147" s="651"/>
      <c r="P147" s="656"/>
      <c r="Q147" s="651" t="s">
        <v>817</v>
      </c>
      <c r="R147" s="651" t="s">
        <v>864</v>
      </c>
      <c r="S147" s="663" t="s">
        <v>1448</v>
      </c>
      <c r="T147" s="657"/>
      <c r="U147" s="720"/>
      <c r="V147" s="658"/>
      <c r="W147" s="658" t="s">
        <v>864</v>
      </c>
      <c r="X147" s="659"/>
      <c r="Y147" s="660"/>
      <c r="Z147" s="651"/>
      <c r="AA147" s="661"/>
      <c r="AB147" s="651"/>
      <c r="AC147" s="657"/>
      <c r="AD147" s="657">
        <v>1</v>
      </c>
    </row>
    <row r="148" spans="1:30" s="662" customFormat="1" ht="13.5" customHeight="1">
      <c r="A148" s="651">
        <v>130</v>
      </c>
      <c r="B148" s="652"/>
      <c r="C148" s="652"/>
      <c r="D148" s="652"/>
      <c r="E148" s="652" t="s">
        <v>1449</v>
      </c>
      <c r="F148" s="652"/>
      <c r="G148" s="652"/>
      <c r="H148" s="651" t="s">
        <v>1450</v>
      </c>
      <c r="I148" s="678" t="s">
        <v>1116</v>
      </c>
      <c r="J148" s="651"/>
      <c r="K148" s="655" t="s">
        <v>1451</v>
      </c>
      <c r="L148" s="651"/>
      <c r="M148" s="651"/>
      <c r="N148" s="651"/>
      <c r="O148" s="651"/>
      <c r="P148" s="656"/>
      <c r="Q148" s="651" t="s">
        <v>817</v>
      </c>
      <c r="R148" s="651"/>
      <c r="S148" s="651" t="s">
        <v>863</v>
      </c>
      <c r="T148" s="657"/>
      <c r="U148" s="657"/>
      <c r="V148" s="658"/>
      <c r="W148" s="658" t="s">
        <v>864</v>
      </c>
      <c r="X148" s="659"/>
      <c r="Y148" s="660"/>
      <c r="Z148" s="651"/>
      <c r="AA148" s="661"/>
      <c r="AB148" s="651"/>
      <c r="AC148" s="657"/>
      <c r="AD148" s="657">
        <v>1</v>
      </c>
    </row>
    <row r="149" spans="1:30" s="662" customFormat="1" ht="13.5" customHeight="1">
      <c r="A149" s="651">
        <v>131</v>
      </c>
      <c r="B149" s="652"/>
      <c r="C149" s="652"/>
      <c r="D149" s="652"/>
      <c r="E149" s="652" t="s">
        <v>1452</v>
      </c>
      <c r="F149" s="652"/>
      <c r="G149" s="652"/>
      <c r="H149" s="651" t="s">
        <v>1453</v>
      </c>
      <c r="I149" s="678"/>
      <c r="J149" s="651"/>
      <c r="K149" s="655" t="s">
        <v>1454</v>
      </c>
      <c r="L149" s="651"/>
      <c r="M149" s="651"/>
      <c r="N149" s="651"/>
      <c r="O149" s="651"/>
      <c r="P149" s="656"/>
      <c r="Q149" s="651" t="s">
        <v>817</v>
      </c>
      <c r="R149" s="651"/>
      <c r="S149" s="651" t="s">
        <v>863</v>
      </c>
      <c r="T149" s="657"/>
      <c r="U149" s="657"/>
      <c r="V149" s="658"/>
      <c r="W149" s="658" t="s">
        <v>864</v>
      </c>
      <c r="X149" s="659"/>
      <c r="Y149" s="660"/>
      <c r="Z149" s="651"/>
      <c r="AA149" s="661"/>
      <c r="AB149" s="651"/>
      <c r="AC149" s="657"/>
      <c r="AD149" s="657">
        <v>1</v>
      </c>
    </row>
    <row r="150" spans="1:30" s="662" customFormat="1" ht="13.5" customHeight="1">
      <c r="A150" s="651">
        <v>132</v>
      </c>
      <c r="B150" s="652"/>
      <c r="C150" s="652"/>
      <c r="D150" s="652"/>
      <c r="E150" s="652" t="s">
        <v>1455</v>
      </c>
      <c r="F150" s="652"/>
      <c r="G150" s="652"/>
      <c r="H150" s="651" t="s">
        <v>1456</v>
      </c>
      <c r="I150" s="678"/>
      <c r="J150" s="651"/>
      <c r="K150" s="655" t="s">
        <v>1457</v>
      </c>
      <c r="L150" s="651"/>
      <c r="M150" s="651"/>
      <c r="N150" s="651"/>
      <c r="O150" s="651"/>
      <c r="P150" s="656"/>
      <c r="Q150" s="651" t="s">
        <v>817</v>
      </c>
      <c r="R150" s="651"/>
      <c r="S150" s="651" t="s">
        <v>863</v>
      </c>
      <c r="T150" s="657"/>
      <c r="U150" s="657"/>
      <c r="V150" s="658"/>
      <c r="W150" s="658" t="s">
        <v>864</v>
      </c>
      <c r="X150" s="659"/>
      <c r="Y150" s="660"/>
      <c r="Z150" s="651"/>
      <c r="AA150" s="661"/>
      <c r="AB150" s="651"/>
      <c r="AC150" s="657"/>
      <c r="AD150" s="657">
        <v>1</v>
      </c>
    </row>
    <row r="151" spans="1:30" s="662" customFormat="1" ht="13.5" customHeight="1">
      <c r="A151" s="651">
        <v>135</v>
      </c>
      <c r="B151" s="652"/>
      <c r="C151" s="652"/>
      <c r="D151" s="652"/>
      <c r="E151" s="652" t="s">
        <v>1466</v>
      </c>
      <c r="F151" s="652"/>
      <c r="G151" s="652"/>
      <c r="H151" s="651" t="s">
        <v>1467</v>
      </c>
      <c r="I151" s="678"/>
      <c r="J151" s="651"/>
      <c r="K151" s="655" t="s">
        <v>1468</v>
      </c>
      <c r="L151" s="651"/>
      <c r="M151" s="651"/>
      <c r="N151" s="651"/>
      <c r="O151" s="651"/>
      <c r="P151" s="656"/>
      <c r="Q151" s="651" t="s">
        <v>817</v>
      </c>
      <c r="R151" s="651"/>
      <c r="S151" s="651" t="s">
        <v>1074</v>
      </c>
      <c r="T151" s="657"/>
      <c r="U151" s="720"/>
      <c r="V151" s="658"/>
      <c r="W151" s="658" t="s">
        <v>864</v>
      </c>
      <c r="X151" s="659"/>
      <c r="Y151" s="660" t="s">
        <v>1469</v>
      </c>
      <c r="Z151" s="651" t="s">
        <v>1470</v>
      </c>
      <c r="AA151" s="661"/>
      <c r="AB151" s="651"/>
      <c r="AC151" s="657"/>
      <c r="AD151" s="657">
        <v>1</v>
      </c>
    </row>
    <row r="152" spans="1:30" s="691" customFormat="1" ht="13.5" customHeight="1">
      <c r="A152" s="683">
        <v>133</v>
      </c>
      <c r="B152" s="642"/>
      <c r="C152" s="642" t="s">
        <v>1458</v>
      </c>
      <c r="D152" s="642"/>
      <c r="E152" s="642"/>
      <c r="F152" s="642"/>
      <c r="G152" s="642"/>
      <c r="H152" s="683" t="s">
        <v>1459</v>
      </c>
      <c r="I152" s="726"/>
      <c r="J152" s="683"/>
      <c r="K152" s="684" t="s">
        <v>1460</v>
      </c>
      <c r="L152" s="683"/>
      <c r="M152" s="683"/>
      <c r="N152" s="683"/>
      <c r="O152" s="683"/>
      <c r="P152" s="727"/>
      <c r="Q152" s="683" t="s">
        <v>817</v>
      </c>
      <c r="R152" s="683"/>
      <c r="S152" s="683" t="s">
        <v>1461</v>
      </c>
      <c r="T152" s="686"/>
      <c r="U152" s="728"/>
      <c r="V152" s="687" t="s">
        <v>864</v>
      </c>
      <c r="W152" s="687" t="s">
        <v>864</v>
      </c>
      <c r="X152" s="688"/>
      <c r="Y152" s="689"/>
      <c r="Z152" s="683"/>
      <c r="AA152" s="690"/>
      <c r="AB152" s="683"/>
      <c r="AC152" s="686"/>
      <c r="AD152" s="686">
        <v>1</v>
      </c>
    </row>
    <row r="153" spans="1:30" s="691" customFormat="1" ht="13.5" customHeight="1">
      <c r="A153" s="683">
        <v>134</v>
      </c>
      <c r="B153" s="642"/>
      <c r="C153" s="642" t="s">
        <v>1462</v>
      </c>
      <c r="D153" s="642"/>
      <c r="E153" s="642"/>
      <c r="F153" s="642"/>
      <c r="G153" s="642"/>
      <c r="H153" s="683" t="s">
        <v>1463</v>
      </c>
      <c r="I153" s="726" t="s">
        <v>698</v>
      </c>
      <c r="J153" s="683"/>
      <c r="K153" s="684" t="s">
        <v>1464</v>
      </c>
      <c r="L153" s="683"/>
      <c r="M153" s="683"/>
      <c r="N153" s="683"/>
      <c r="O153" s="683"/>
      <c r="P153" s="727"/>
      <c r="Q153" s="683" t="s">
        <v>817</v>
      </c>
      <c r="R153" s="683"/>
      <c r="S153" s="683" t="s">
        <v>863</v>
      </c>
      <c r="T153" s="686"/>
      <c r="U153" s="686"/>
      <c r="V153" s="687" t="s">
        <v>864</v>
      </c>
      <c r="W153" s="687" t="s">
        <v>864</v>
      </c>
      <c r="X153" s="688"/>
      <c r="Y153" s="689" t="s">
        <v>1465</v>
      </c>
      <c r="Z153" s="683"/>
      <c r="AA153" s="690"/>
      <c r="AB153" s="683"/>
      <c r="AC153" s="686"/>
      <c r="AD153" s="686">
        <v>1</v>
      </c>
    </row>
    <row r="154" spans="1:30" s="691" customFormat="1" ht="13.5" customHeight="1">
      <c r="A154" s="683">
        <v>136</v>
      </c>
      <c r="B154" s="642"/>
      <c r="C154" s="642" t="s">
        <v>1282</v>
      </c>
      <c r="D154" s="652" t="s">
        <v>1472</v>
      </c>
      <c r="E154" s="652"/>
      <c r="F154" s="652"/>
      <c r="G154" s="652"/>
      <c r="H154" s="683" t="s">
        <v>1473</v>
      </c>
      <c r="I154" s="726"/>
      <c r="J154" s="683"/>
      <c r="K154" s="684" t="s">
        <v>1474</v>
      </c>
      <c r="L154" s="683"/>
      <c r="M154" s="683"/>
      <c r="N154" s="683"/>
      <c r="O154" s="683"/>
      <c r="P154" s="727"/>
      <c r="Q154" s="683" t="s">
        <v>817</v>
      </c>
      <c r="R154" s="683" t="s">
        <v>864</v>
      </c>
      <c r="S154" s="694" t="s">
        <v>1284</v>
      </c>
      <c r="T154" s="686"/>
      <c r="U154" s="686"/>
      <c r="V154" s="687" t="s">
        <v>864</v>
      </c>
      <c r="W154" s="687" t="s">
        <v>864</v>
      </c>
      <c r="X154" s="688"/>
      <c r="Y154" s="689"/>
      <c r="Z154" s="683"/>
      <c r="AA154" s="690"/>
      <c r="AB154" s="683"/>
      <c r="AC154" s="686"/>
      <c r="AD154" s="686">
        <v>1</v>
      </c>
    </row>
    <row r="155" spans="1:30" s="662" customFormat="1" ht="14.25" customHeight="1">
      <c r="A155" s="651">
        <v>137</v>
      </c>
      <c r="B155" s="652"/>
      <c r="C155" s="652" t="s">
        <v>988</v>
      </c>
      <c r="D155" s="652" t="s">
        <v>980</v>
      </c>
      <c r="E155" s="652"/>
      <c r="F155" s="652"/>
      <c r="G155" s="652"/>
      <c r="H155" s="651" t="s">
        <v>1475</v>
      </c>
      <c r="I155" s="655"/>
      <c r="J155" s="651"/>
      <c r="K155" s="651" t="s">
        <v>990</v>
      </c>
      <c r="L155" s="651"/>
      <c r="M155" s="651"/>
      <c r="N155" s="651"/>
      <c r="O155" s="651"/>
      <c r="P155" s="656"/>
      <c r="Q155" s="651" t="s">
        <v>817</v>
      </c>
      <c r="R155" s="651" t="s">
        <v>864</v>
      </c>
      <c r="S155" s="663" t="s">
        <v>969</v>
      </c>
      <c r="T155" s="657"/>
      <c r="U155" s="651"/>
      <c r="V155" s="658"/>
      <c r="W155" s="658" t="s">
        <v>864</v>
      </c>
      <c r="X155" s="659"/>
      <c r="Y155" s="660" t="s">
        <v>1476</v>
      </c>
      <c r="Z155" s="651" t="s">
        <v>970</v>
      </c>
      <c r="AA155" s="661"/>
      <c r="AB155" s="651"/>
      <c r="AC155" s="657"/>
      <c r="AD155" s="657">
        <v>1</v>
      </c>
    </row>
    <row r="156" spans="1:30" s="662" customFormat="1" ht="12.75" customHeight="1">
      <c r="A156" s="651">
        <v>138</v>
      </c>
      <c r="B156" s="652"/>
      <c r="C156" s="652" t="s">
        <v>1477</v>
      </c>
      <c r="D156" s="652"/>
      <c r="E156" s="652"/>
      <c r="F156" s="652"/>
      <c r="G156" s="652"/>
      <c r="H156" s="651"/>
      <c r="I156" s="655"/>
      <c r="J156" s="651"/>
      <c r="K156" s="655" t="s">
        <v>1102</v>
      </c>
      <c r="L156" s="651"/>
      <c r="M156" s="651"/>
      <c r="N156" s="651"/>
      <c r="O156" s="651"/>
      <c r="P156" s="656"/>
      <c r="Q156" s="651" t="s">
        <v>817</v>
      </c>
      <c r="R156" s="651" t="s">
        <v>864</v>
      </c>
      <c r="S156" s="679" t="s">
        <v>1478</v>
      </c>
      <c r="T156" s="657"/>
      <c r="U156" s="651"/>
      <c r="V156" s="656"/>
      <c r="W156" s="658" t="s">
        <v>864</v>
      </c>
      <c r="X156" s="659"/>
      <c r="Y156" s="660" t="s">
        <v>1479</v>
      </c>
      <c r="Z156" s="651"/>
      <c r="AA156" s="724" t="s">
        <v>1480</v>
      </c>
      <c r="AB156" s="651"/>
      <c r="AC156" s="657"/>
      <c r="AD156" s="657">
        <v>1</v>
      </c>
    </row>
    <row r="157" spans="1:30" s="650" customFormat="1" ht="13.5" customHeight="1">
      <c r="A157" s="640">
        <v>139</v>
      </c>
      <c r="B157" s="641"/>
      <c r="C157" s="642" t="s">
        <v>1481</v>
      </c>
      <c r="D157" s="641"/>
      <c r="E157" s="641"/>
      <c r="F157" s="641"/>
      <c r="G157" s="641"/>
      <c r="H157" s="640" t="s">
        <v>1482</v>
      </c>
      <c r="I157" s="643">
        <v>31</v>
      </c>
      <c r="J157" s="640"/>
      <c r="K157" s="643" t="s">
        <v>1483</v>
      </c>
      <c r="L157" s="640"/>
      <c r="M157" s="640"/>
      <c r="N157" s="640"/>
      <c r="O157" s="640"/>
      <c r="P157" s="644"/>
      <c r="Q157" s="640" t="s">
        <v>817</v>
      </c>
      <c r="R157" s="640"/>
      <c r="S157" s="640" t="s">
        <v>1362</v>
      </c>
      <c r="T157" s="645"/>
      <c r="U157" s="640"/>
      <c r="V157" s="646" t="s">
        <v>864</v>
      </c>
      <c r="W157" s="646" t="s">
        <v>864</v>
      </c>
      <c r="X157" s="647"/>
      <c r="Y157" s="681"/>
      <c r="Z157" s="640"/>
      <c r="AA157" s="649"/>
      <c r="AB157" s="640"/>
      <c r="AC157" s="645"/>
      <c r="AD157" s="645">
        <v>1</v>
      </c>
    </row>
    <row r="158" spans="1:30" s="650" customFormat="1" ht="13.5" customHeight="1">
      <c r="A158" s="640">
        <v>140</v>
      </c>
      <c r="B158" s="641"/>
      <c r="C158" s="642" t="s">
        <v>1484</v>
      </c>
      <c r="D158" s="641"/>
      <c r="E158" s="641"/>
      <c r="F158" s="641"/>
      <c r="G158" s="641"/>
      <c r="H158" s="640" t="s">
        <v>1485</v>
      </c>
      <c r="I158" s="643">
        <v>109</v>
      </c>
      <c r="J158" s="640"/>
      <c r="K158" s="643" t="s">
        <v>1164</v>
      </c>
      <c r="L158" s="640"/>
      <c r="M158" s="640"/>
      <c r="N158" s="640"/>
      <c r="O158" s="640"/>
      <c r="P158" s="644"/>
      <c r="Q158" s="640" t="s">
        <v>817</v>
      </c>
      <c r="R158" s="640"/>
      <c r="S158" s="640" t="s">
        <v>1362</v>
      </c>
      <c r="T158" s="645"/>
      <c r="U158" s="640"/>
      <c r="V158" s="646" t="s">
        <v>864</v>
      </c>
      <c r="W158" s="646" t="s">
        <v>864</v>
      </c>
      <c r="X158" s="647"/>
      <c r="Y158" s="681"/>
      <c r="Z158" s="640"/>
      <c r="AA158" s="649"/>
      <c r="AB158" s="640"/>
      <c r="AC158" s="645"/>
      <c r="AD158" s="645">
        <v>1</v>
      </c>
    </row>
    <row r="159" spans="1:30" s="650" customFormat="1" ht="12.75" customHeight="1">
      <c r="A159" s="640">
        <v>141</v>
      </c>
      <c r="B159" s="641"/>
      <c r="C159" s="642" t="s">
        <v>1486</v>
      </c>
      <c r="D159" s="641"/>
      <c r="E159" s="641"/>
      <c r="F159" s="641"/>
      <c r="G159" s="641"/>
      <c r="H159" s="640" t="s">
        <v>1487</v>
      </c>
      <c r="I159" s="643" t="s">
        <v>1488</v>
      </c>
      <c r="J159" s="640"/>
      <c r="K159" s="643" t="s">
        <v>1489</v>
      </c>
      <c r="L159" s="640"/>
      <c r="M159" s="640"/>
      <c r="N159" s="640"/>
      <c r="O159" s="640"/>
      <c r="P159" s="644"/>
      <c r="Q159" s="640" t="s">
        <v>817</v>
      </c>
      <c r="R159" s="640"/>
      <c r="S159" s="725" t="s">
        <v>863</v>
      </c>
      <c r="T159" s="645"/>
      <c r="U159" s="640" t="s">
        <v>1490</v>
      </c>
      <c r="V159" s="646" t="s">
        <v>864</v>
      </c>
      <c r="W159" s="646" t="s">
        <v>864</v>
      </c>
      <c r="X159" s="647"/>
      <c r="Y159" s="681"/>
      <c r="Z159" s="640"/>
      <c r="AA159" s="649"/>
      <c r="AB159" s="640"/>
      <c r="AC159" s="645"/>
      <c r="AD159" s="645">
        <v>1</v>
      </c>
    </row>
    <row r="160" spans="1:30" s="650" customFormat="1" ht="13.5" customHeight="1">
      <c r="A160" s="640">
        <v>142</v>
      </c>
      <c r="B160" s="641"/>
      <c r="C160" s="642" t="s">
        <v>1491</v>
      </c>
      <c r="D160" s="641"/>
      <c r="E160" s="641"/>
      <c r="F160" s="641"/>
      <c r="G160" s="641"/>
      <c r="H160" s="640"/>
      <c r="I160" s="643" t="s">
        <v>1492</v>
      </c>
      <c r="J160" s="640"/>
      <c r="K160" s="643" t="s">
        <v>1493</v>
      </c>
      <c r="L160" s="640"/>
      <c r="M160" s="640"/>
      <c r="N160" s="640"/>
      <c r="O160" s="640"/>
      <c r="P160" s="644"/>
      <c r="Q160" s="640" t="s">
        <v>817</v>
      </c>
      <c r="R160" s="640"/>
      <c r="S160" s="640" t="s">
        <v>863</v>
      </c>
      <c r="T160" s="645"/>
      <c r="U160" s="640"/>
      <c r="V160" s="646" t="s">
        <v>864</v>
      </c>
      <c r="W160" s="646" t="s">
        <v>864</v>
      </c>
      <c r="X160" s="647"/>
      <c r="Y160" s="681" t="s">
        <v>1494</v>
      </c>
      <c r="Z160" s="640"/>
      <c r="AA160" s="649"/>
      <c r="AB160" s="640"/>
      <c r="AC160" s="645"/>
      <c r="AD160" s="645">
        <v>1</v>
      </c>
    </row>
    <row r="161" spans="1:30" s="662" customFormat="1" ht="13.5" customHeight="1">
      <c r="A161" s="651">
        <v>143</v>
      </c>
      <c r="B161" s="652"/>
      <c r="C161" s="652" t="s">
        <v>1495</v>
      </c>
      <c r="D161" s="652"/>
      <c r="E161" s="652"/>
      <c r="F161" s="652"/>
      <c r="G161" s="652"/>
      <c r="H161" s="651"/>
      <c r="I161" s="655"/>
      <c r="J161" s="651"/>
      <c r="K161" s="655" t="s">
        <v>1496</v>
      </c>
      <c r="L161" s="651"/>
      <c r="M161" s="651"/>
      <c r="N161" s="651"/>
      <c r="O161" s="651"/>
      <c r="P161" s="656"/>
      <c r="Q161" s="651" t="s">
        <v>817</v>
      </c>
      <c r="R161" s="651" t="s">
        <v>864</v>
      </c>
      <c r="S161" s="679" t="s">
        <v>1496</v>
      </c>
      <c r="T161" s="657"/>
      <c r="U161" s="651"/>
      <c r="V161" s="658"/>
      <c r="W161" s="658" t="s">
        <v>864</v>
      </c>
      <c r="X161" s="659"/>
      <c r="Y161" s="660"/>
      <c r="Z161" s="651"/>
      <c r="AA161" s="661"/>
      <c r="AB161" s="651"/>
      <c r="AC161" s="657"/>
      <c r="AD161" s="657">
        <v>1</v>
      </c>
    </row>
    <row r="162" spans="1:30" s="662" customFormat="1" ht="13.5" customHeight="1">
      <c r="A162" s="651">
        <v>144</v>
      </c>
      <c r="B162" s="652"/>
      <c r="C162" s="652"/>
      <c r="D162" s="652" t="s">
        <v>1497</v>
      </c>
      <c r="E162" s="652" t="s">
        <v>980</v>
      </c>
      <c r="F162" s="652"/>
      <c r="G162" s="652"/>
      <c r="H162" s="651" t="s">
        <v>1498</v>
      </c>
      <c r="I162" s="655"/>
      <c r="J162" s="651"/>
      <c r="K162" s="655" t="s">
        <v>1499</v>
      </c>
      <c r="L162" s="651"/>
      <c r="M162" s="651"/>
      <c r="N162" s="651"/>
      <c r="O162" s="651"/>
      <c r="P162" s="656"/>
      <c r="Q162" s="651" t="s">
        <v>817</v>
      </c>
      <c r="R162" s="651" t="s">
        <v>864</v>
      </c>
      <c r="S162" s="679" t="s">
        <v>969</v>
      </c>
      <c r="T162" s="657"/>
      <c r="U162" s="651"/>
      <c r="V162" s="658"/>
      <c r="W162" s="658" t="s">
        <v>864</v>
      </c>
      <c r="X162" s="659"/>
      <c r="Y162" s="660" t="s">
        <v>1500</v>
      </c>
      <c r="Z162" s="651"/>
      <c r="AA162" s="661"/>
      <c r="AB162" s="651"/>
      <c r="AC162" s="657"/>
      <c r="AD162" s="657">
        <v>1</v>
      </c>
    </row>
    <row r="163" spans="1:30" s="662" customFormat="1" ht="14.25" customHeight="1">
      <c r="A163" s="651">
        <v>145</v>
      </c>
      <c r="B163" s="652"/>
      <c r="C163" s="652"/>
      <c r="D163" s="652" t="s">
        <v>1501</v>
      </c>
      <c r="E163" s="652" t="s">
        <v>980</v>
      </c>
      <c r="F163" s="652"/>
      <c r="G163" s="652"/>
      <c r="H163" s="651" t="s">
        <v>1502</v>
      </c>
      <c r="I163" s="655"/>
      <c r="J163" s="651"/>
      <c r="K163" s="655" t="s">
        <v>1503</v>
      </c>
      <c r="L163" s="651"/>
      <c r="M163" s="651"/>
      <c r="N163" s="651"/>
      <c r="O163" s="651"/>
      <c r="P163" s="656"/>
      <c r="Q163" s="651" t="s">
        <v>823</v>
      </c>
      <c r="R163" s="651" t="s">
        <v>864</v>
      </c>
      <c r="S163" s="679" t="s">
        <v>969</v>
      </c>
      <c r="T163" s="657"/>
      <c r="U163" s="651"/>
      <c r="V163" s="658"/>
      <c r="W163" s="658" t="s">
        <v>864</v>
      </c>
      <c r="X163" s="659"/>
      <c r="Y163" s="660" t="s">
        <v>1500</v>
      </c>
      <c r="Z163" s="651"/>
      <c r="AA163" s="661"/>
      <c r="AB163" s="651"/>
      <c r="AC163" s="657"/>
      <c r="AD163" s="657">
        <v>1</v>
      </c>
    </row>
    <row r="164" spans="1:30" s="662" customFormat="1" ht="13.5" customHeight="1">
      <c r="A164" s="651">
        <v>146</v>
      </c>
      <c r="B164" s="652"/>
      <c r="C164" s="652" t="s">
        <v>1504</v>
      </c>
      <c r="D164" s="652" t="s">
        <v>980</v>
      </c>
      <c r="E164" s="652"/>
      <c r="F164" s="652"/>
      <c r="G164" s="652"/>
      <c r="H164" s="651" t="s">
        <v>1505</v>
      </c>
      <c r="I164" s="655"/>
      <c r="J164" s="651"/>
      <c r="K164" s="655" t="s">
        <v>1506</v>
      </c>
      <c r="L164" s="651"/>
      <c r="M164" s="651"/>
      <c r="N164" s="651"/>
      <c r="O164" s="651"/>
      <c r="P164" s="656"/>
      <c r="Q164" s="651" t="s">
        <v>817</v>
      </c>
      <c r="R164" s="651" t="s">
        <v>864</v>
      </c>
      <c r="S164" s="679" t="s">
        <v>969</v>
      </c>
      <c r="T164" s="657"/>
      <c r="U164" s="651"/>
      <c r="V164" s="658"/>
      <c r="W164" s="658" t="s">
        <v>864</v>
      </c>
      <c r="X164" s="659"/>
      <c r="Y164" s="660" t="s">
        <v>1500</v>
      </c>
      <c r="Z164" s="651"/>
      <c r="AA164" s="661"/>
      <c r="AB164" s="651"/>
      <c r="AC164" s="657"/>
      <c r="AD164" s="657">
        <v>1</v>
      </c>
    </row>
    <row r="165" spans="1:30" s="224" customFormat="1" ht="13.5" customHeight="1">
      <c r="A165" s="225">
        <v>147</v>
      </c>
      <c r="B165" s="219" t="s">
        <v>1507</v>
      </c>
      <c r="C165" s="241"/>
      <c r="D165" s="241"/>
      <c r="E165" s="241"/>
      <c r="F165" s="241"/>
      <c r="G165" s="241"/>
      <c r="H165" s="542" t="s">
        <v>1508</v>
      </c>
      <c r="I165" s="539"/>
      <c r="J165" s="542"/>
      <c r="K165" s="539" t="s">
        <v>1509</v>
      </c>
      <c r="L165" s="542"/>
      <c r="M165" s="542"/>
      <c r="N165" s="542"/>
      <c r="O165" s="542"/>
      <c r="P165" s="540"/>
      <c r="Q165" s="561" t="s">
        <v>823</v>
      </c>
      <c r="R165" s="542" t="s">
        <v>864</v>
      </c>
      <c r="S165" s="379" t="s">
        <v>1509</v>
      </c>
      <c r="T165" s="541"/>
      <c r="U165" s="542"/>
      <c r="V165" s="543"/>
      <c r="W165" s="260" t="s">
        <v>864</v>
      </c>
      <c r="X165" s="232"/>
      <c r="Y165" s="544" t="s">
        <v>1510</v>
      </c>
      <c r="Z165" s="542"/>
      <c r="AA165" s="545"/>
      <c r="AB165" s="542"/>
      <c r="AC165" s="541"/>
      <c r="AD165" s="541">
        <v>1</v>
      </c>
    </row>
    <row r="166" spans="1:30" s="662" customFormat="1" ht="13.5" customHeight="1">
      <c r="A166" s="651">
        <v>155</v>
      </c>
      <c r="B166" s="652"/>
      <c r="C166" s="652" t="s">
        <v>1387</v>
      </c>
      <c r="D166" s="652"/>
      <c r="E166" s="652"/>
      <c r="F166" s="652"/>
      <c r="G166" s="652"/>
      <c r="H166" s="651" t="s">
        <v>1511</v>
      </c>
      <c r="I166" s="655"/>
      <c r="J166" s="651"/>
      <c r="K166" s="655" t="s">
        <v>1200</v>
      </c>
      <c r="L166" s="651"/>
      <c r="M166" s="651"/>
      <c r="N166" s="651"/>
      <c r="O166" s="651"/>
      <c r="P166" s="656"/>
      <c r="Q166" s="651" t="s">
        <v>817</v>
      </c>
      <c r="R166" s="651"/>
      <c r="S166" s="651" t="s">
        <v>863</v>
      </c>
      <c r="T166" s="657"/>
      <c r="U166" s="651"/>
      <c r="V166" s="658"/>
      <c r="W166" s="658" t="s">
        <v>864</v>
      </c>
      <c r="X166" s="659"/>
      <c r="Y166" s="660"/>
      <c r="Z166" s="651"/>
      <c r="AA166" s="661"/>
      <c r="AB166" s="651"/>
      <c r="AC166" s="657"/>
      <c r="AD166" s="657">
        <v>1</v>
      </c>
    </row>
    <row r="167" spans="1:30" s="662" customFormat="1" ht="13.5" customHeight="1">
      <c r="A167" s="651">
        <v>148</v>
      </c>
      <c r="B167" s="652"/>
      <c r="C167" s="652" t="s">
        <v>1512</v>
      </c>
      <c r="D167" s="652" t="s">
        <v>1513</v>
      </c>
      <c r="E167" s="652"/>
      <c r="F167" s="652"/>
      <c r="G167" s="652"/>
      <c r="H167" s="651" t="s">
        <v>1514</v>
      </c>
      <c r="I167" s="655"/>
      <c r="J167" s="651"/>
      <c r="K167" s="655" t="s">
        <v>1377</v>
      </c>
      <c r="L167" s="651"/>
      <c r="M167" s="651"/>
      <c r="N167" s="651"/>
      <c r="O167" s="651"/>
      <c r="P167" s="656"/>
      <c r="Q167" s="651" t="s">
        <v>817</v>
      </c>
      <c r="R167" s="651" t="s">
        <v>864</v>
      </c>
      <c r="S167" s="679" t="s">
        <v>1377</v>
      </c>
      <c r="T167" s="657"/>
      <c r="U167" s="651"/>
      <c r="V167" s="658"/>
      <c r="W167" s="658" t="s">
        <v>864</v>
      </c>
      <c r="X167" s="659"/>
      <c r="Y167" s="660"/>
      <c r="Z167" s="651"/>
      <c r="AA167" s="661"/>
      <c r="AB167" s="651"/>
      <c r="AC167" s="657"/>
      <c r="AD167" s="657">
        <v>1</v>
      </c>
    </row>
    <row r="168" spans="1:30" s="662" customFormat="1" ht="13.5" customHeight="1">
      <c r="A168" s="651">
        <v>149</v>
      </c>
      <c r="B168" s="652"/>
      <c r="C168" s="655" t="s">
        <v>1515</v>
      </c>
      <c r="D168" s="652"/>
      <c r="E168" s="652"/>
      <c r="F168" s="652"/>
      <c r="G168" s="652"/>
      <c r="H168" s="651" t="s">
        <v>1516</v>
      </c>
      <c r="I168" s="655" t="s">
        <v>930</v>
      </c>
      <c r="J168" s="651"/>
      <c r="K168" s="655" t="s">
        <v>931</v>
      </c>
      <c r="L168" s="651"/>
      <c r="M168" s="651"/>
      <c r="N168" s="651"/>
      <c r="O168" s="651"/>
      <c r="P168" s="656"/>
      <c r="Q168" s="651" t="s">
        <v>820</v>
      </c>
      <c r="R168" s="651"/>
      <c r="S168" s="651" t="s">
        <v>879</v>
      </c>
      <c r="T168" s="657"/>
      <c r="U168" s="651" t="s">
        <v>932</v>
      </c>
      <c r="V168" s="658"/>
      <c r="W168" s="658" t="s">
        <v>864</v>
      </c>
      <c r="X168" s="659"/>
      <c r="Y168" s="660"/>
      <c r="Z168" s="651"/>
      <c r="AA168" s="661"/>
      <c r="AB168" s="651"/>
      <c r="AC168" s="657"/>
      <c r="AD168" s="657">
        <v>1</v>
      </c>
    </row>
    <row r="169" spans="1:30" s="224" customFormat="1" ht="13.5" customHeight="1">
      <c r="A169" s="225">
        <v>150</v>
      </c>
      <c r="B169" s="219"/>
      <c r="C169" s="241" t="s">
        <v>1517</v>
      </c>
      <c r="D169" s="241"/>
      <c r="E169" s="241"/>
      <c r="F169" s="241"/>
      <c r="G169" s="241"/>
      <c r="H169" s="542" t="s">
        <v>1518</v>
      </c>
      <c r="I169" s="539"/>
      <c r="J169" s="542"/>
      <c r="K169" s="539" t="s">
        <v>939</v>
      </c>
      <c r="L169" s="542"/>
      <c r="M169" s="542"/>
      <c r="N169" s="542"/>
      <c r="O169" s="542"/>
      <c r="P169" s="540"/>
      <c r="Q169" s="542" t="s">
        <v>820</v>
      </c>
      <c r="R169" s="542"/>
      <c r="S169" s="542" t="s">
        <v>863</v>
      </c>
      <c r="T169" s="541"/>
      <c r="U169" s="542"/>
      <c r="V169" s="637" t="s">
        <v>864</v>
      </c>
      <c r="W169" s="260" t="s">
        <v>864</v>
      </c>
      <c r="X169" s="232"/>
      <c r="Y169" s="544"/>
      <c r="Z169" s="542"/>
      <c r="AA169" s="545"/>
      <c r="AB169" s="542"/>
      <c r="AC169" s="541"/>
      <c r="AD169" s="541">
        <v>1</v>
      </c>
    </row>
    <row r="170" spans="1:30" s="662" customFormat="1" ht="13.5" customHeight="1">
      <c r="A170" s="651">
        <v>151</v>
      </c>
      <c r="B170" s="652"/>
      <c r="C170" s="652" t="s">
        <v>1519</v>
      </c>
      <c r="D170" s="652"/>
      <c r="E170" s="652"/>
      <c r="F170" s="652"/>
      <c r="G170" s="652"/>
      <c r="H170" s="651" t="s">
        <v>1520</v>
      </c>
      <c r="I170" s="655"/>
      <c r="J170" s="651"/>
      <c r="K170" s="655" t="s">
        <v>1521</v>
      </c>
      <c r="L170" s="651"/>
      <c r="M170" s="651"/>
      <c r="N170" s="651"/>
      <c r="O170" s="651"/>
      <c r="P170" s="656"/>
      <c r="Q170" s="651" t="s">
        <v>817</v>
      </c>
      <c r="R170" s="651"/>
      <c r="S170" s="651" t="s">
        <v>863</v>
      </c>
      <c r="T170" s="657"/>
      <c r="U170" s="651"/>
      <c r="V170" s="658"/>
      <c r="W170" s="658" t="s">
        <v>864</v>
      </c>
      <c r="X170" s="659"/>
      <c r="Y170" s="660"/>
      <c r="Z170" s="651"/>
      <c r="AA170" s="661"/>
      <c r="AB170" s="651"/>
      <c r="AC170" s="657"/>
      <c r="AD170" s="657">
        <v>1</v>
      </c>
    </row>
    <row r="171" spans="1:30" s="662" customFormat="1" ht="13.5" customHeight="1">
      <c r="A171" s="651">
        <v>152</v>
      </c>
      <c r="B171" s="652"/>
      <c r="C171" s="652" t="s">
        <v>1522</v>
      </c>
      <c r="D171" s="652"/>
      <c r="E171" s="652"/>
      <c r="F171" s="652"/>
      <c r="G171" s="652"/>
      <c r="H171" s="651" t="s">
        <v>1523</v>
      </c>
      <c r="I171" s="655"/>
      <c r="J171" s="651"/>
      <c r="K171" s="655" t="s">
        <v>1524</v>
      </c>
      <c r="L171" s="651"/>
      <c r="M171" s="651"/>
      <c r="N171" s="651"/>
      <c r="O171" s="651"/>
      <c r="P171" s="656"/>
      <c r="Q171" s="651" t="s">
        <v>817</v>
      </c>
      <c r="R171" s="651"/>
      <c r="S171" s="651" t="s">
        <v>863</v>
      </c>
      <c r="T171" s="657"/>
      <c r="U171" s="651"/>
      <c r="V171" s="658"/>
      <c r="W171" s="658" t="s">
        <v>864</v>
      </c>
      <c r="X171" s="659"/>
      <c r="Y171" s="660"/>
      <c r="Z171" s="651"/>
      <c r="AA171" s="661"/>
      <c r="AB171" s="651"/>
      <c r="AC171" s="657"/>
      <c r="AD171" s="657">
        <v>1</v>
      </c>
    </row>
    <row r="172" spans="1:30" s="662" customFormat="1" ht="13.5" customHeight="1">
      <c r="A172" s="651">
        <v>153</v>
      </c>
      <c r="B172" s="652"/>
      <c r="C172" s="652" t="s">
        <v>1525</v>
      </c>
      <c r="D172" s="652"/>
      <c r="E172" s="652"/>
      <c r="F172" s="652"/>
      <c r="G172" s="652"/>
      <c r="H172" s="651" t="s">
        <v>1526</v>
      </c>
      <c r="I172" s="655"/>
      <c r="J172" s="651"/>
      <c r="K172" s="655" t="s">
        <v>1527</v>
      </c>
      <c r="L172" s="651"/>
      <c r="M172" s="651"/>
      <c r="N172" s="651"/>
      <c r="O172" s="651"/>
      <c r="P172" s="656"/>
      <c r="Q172" s="651" t="s">
        <v>817</v>
      </c>
      <c r="R172" s="651"/>
      <c r="S172" s="651" t="s">
        <v>863</v>
      </c>
      <c r="T172" s="657"/>
      <c r="U172" s="651"/>
      <c r="V172" s="658"/>
      <c r="W172" s="658" t="s">
        <v>864</v>
      </c>
      <c r="X172" s="659"/>
      <c r="Y172" s="660"/>
      <c r="Z172" s="651"/>
      <c r="AA172" s="661"/>
      <c r="AB172" s="651"/>
      <c r="AC172" s="657"/>
      <c r="AD172" s="657">
        <v>1</v>
      </c>
    </row>
    <row r="173" spans="1:30" s="662" customFormat="1" ht="13.5" customHeight="1">
      <c r="A173" s="651">
        <v>154</v>
      </c>
      <c r="B173" s="652" t="s">
        <v>1528</v>
      </c>
      <c r="C173" s="652"/>
      <c r="D173" s="652"/>
      <c r="E173" s="652"/>
      <c r="F173" s="652"/>
      <c r="G173" s="652"/>
      <c r="H173" s="729" t="s">
        <v>1529</v>
      </c>
      <c r="I173" s="655"/>
      <c r="J173" s="651"/>
      <c r="K173" s="655" t="s">
        <v>1530</v>
      </c>
      <c r="L173" s="651"/>
      <c r="M173" s="651"/>
      <c r="N173" s="651"/>
      <c r="O173" s="651"/>
      <c r="P173" s="656"/>
      <c r="Q173" s="651" t="s">
        <v>823</v>
      </c>
      <c r="R173" s="651" t="s">
        <v>864</v>
      </c>
      <c r="S173" s="663" t="s">
        <v>1530</v>
      </c>
      <c r="T173" s="657"/>
      <c r="U173" s="651"/>
      <c r="V173" s="658"/>
      <c r="W173" s="658" t="s">
        <v>864</v>
      </c>
      <c r="X173" s="659"/>
      <c r="Y173" s="660" t="s">
        <v>1531</v>
      </c>
      <c r="Z173" s="651" t="s">
        <v>1532</v>
      </c>
      <c r="AA173" s="661"/>
      <c r="AB173" s="651"/>
      <c r="AC173" s="657"/>
      <c r="AD173" s="657">
        <v>1</v>
      </c>
    </row>
    <row r="174" spans="1:30" s="662" customFormat="1" ht="13.5" customHeight="1">
      <c r="A174" s="651">
        <v>155</v>
      </c>
      <c r="B174" s="652"/>
      <c r="C174" s="652" t="s">
        <v>1387</v>
      </c>
      <c r="D174" s="652"/>
      <c r="E174" s="652"/>
      <c r="F174" s="652"/>
      <c r="G174" s="652"/>
      <c r="H174" s="651" t="s">
        <v>1511</v>
      </c>
      <c r="I174" s="655"/>
      <c r="J174" s="651"/>
      <c r="K174" s="655" t="s">
        <v>1200</v>
      </c>
      <c r="L174" s="651"/>
      <c r="M174" s="651"/>
      <c r="N174" s="651"/>
      <c r="O174" s="651"/>
      <c r="P174" s="656"/>
      <c r="Q174" s="651" t="s">
        <v>817</v>
      </c>
      <c r="R174" s="651"/>
      <c r="S174" s="651" t="s">
        <v>863</v>
      </c>
      <c r="T174" s="657"/>
      <c r="U174" s="651"/>
      <c r="V174" s="658"/>
      <c r="W174" s="658" t="s">
        <v>864</v>
      </c>
      <c r="X174" s="659"/>
      <c r="Y174" s="660"/>
      <c r="Z174" s="651"/>
      <c r="AA174" s="661"/>
      <c r="AB174" s="651"/>
      <c r="AC174" s="657"/>
      <c r="AD174" s="657">
        <v>1</v>
      </c>
    </row>
    <row r="175" spans="1:30" s="662" customFormat="1" ht="12.75" customHeight="1">
      <c r="A175" s="651">
        <v>157</v>
      </c>
      <c r="B175" s="652"/>
      <c r="C175" s="652" t="s">
        <v>1533</v>
      </c>
      <c r="D175" s="652"/>
      <c r="E175" s="652"/>
      <c r="F175" s="652"/>
      <c r="G175" s="652"/>
      <c r="H175" s="651" t="s">
        <v>1534</v>
      </c>
      <c r="I175" s="655" t="s">
        <v>930</v>
      </c>
      <c r="J175" s="651"/>
      <c r="K175" s="655" t="s">
        <v>931</v>
      </c>
      <c r="L175" s="651"/>
      <c r="M175" s="651"/>
      <c r="N175" s="651"/>
      <c r="O175" s="651"/>
      <c r="P175" s="656"/>
      <c r="Q175" s="651" t="s">
        <v>820</v>
      </c>
      <c r="R175" s="651"/>
      <c r="S175" s="651" t="s">
        <v>879</v>
      </c>
      <c r="T175" s="657"/>
      <c r="U175" s="651"/>
      <c r="V175" s="658"/>
      <c r="W175" s="658" t="s">
        <v>864</v>
      </c>
      <c r="X175" s="659"/>
      <c r="Y175" s="660"/>
      <c r="Z175" s="651"/>
      <c r="AA175" s="661"/>
      <c r="AB175" s="651"/>
      <c r="AC175" s="657"/>
      <c r="AD175" s="657">
        <v>1</v>
      </c>
    </row>
    <row r="176" spans="1:30" s="662" customFormat="1" ht="12.75" customHeight="1">
      <c r="A176" s="651">
        <v>158</v>
      </c>
      <c r="B176" s="652"/>
      <c r="C176" s="652" t="s">
        <v>1535</v>
      </c>
      <c r="D176" s="652"/>
      <c r="E176" s="652"/>
      <c r="F176" s="652"/>
      <c r="G176" s="652"/>
      <c r="H176" s="729" t="s">
        <v>1536</v>
      </c>
      <c r="I176" s="655" t="s">
        <v>1537</v>
      </c>
      <c r="J176" s="651"/>
      <c r="K176" s="655" t="s">
        <v>956</v>
      </c>
      <c r="L176" s="651"/>
      <c r="M176" s="651"/>
      <c r="N176" s="651"/>
      <c r="O176" s="651"/>
      <c r="P176" s="656"/>
      <c r="Q176" s="730" t="s">
        <v>817</v>
      </c>
      <c r="R176" s="651"/>
      <c r="S176" s="651" t="s">
        <v>863</v>
      </c>
      <c r="T176" s="657"/>
      <c r="U176" s="657"/>
      <c r="V176" s="658"/>
      <c r="W176" s="658" t="s">
        <v>864</v>
      </c>
      <c r="X176" s="659"/>
      <c r="Y176" s="660" t="s">
        <v>1538</v>
      </c>
      <c r="Z176" s="721" t="s">
        <v>1539</v>
      </c>
      <c r="AA176" s="661" t="s">
        <v>1540</v>
      </c>
      <c r="AB176" s="651"/>
      <c r="AC176" s="657"/>
      <c r="AD176" s="657">
        <v>1</v>
      </c>
    </row>
    <row r="177" spans="1:30" s="662" customFormat="1" ht="12.75" customHeight="1">
      <c r="A177" s="651">
        <v>159</v>
      </c>
      <c r="B177" s="652"/>
      <c r="C177" s="652" t="s">
        <v>1541</v>
      </c>
      <c r="D177" s="652"/>
      <c r="E177" s="652"/>
      <c r="F177" s="652"/>
      <c r="G177" s="652"/>
      <c r="H177" s="660" t="s">
        <v>1542</v>
      </c>
      <c r="I177" s="655" t="s">
        <v>1543</v>
      </c>
      <c r="J177" s="651"/>
      <c r="K177" s="655" t="s">
        <v>1544</v>
      </c>
      <c r="L177" s="651"/>
      <c r="M177" s="651"/>
      <c r="N177" s="651"/>
      <c r="O177" s="651"/>
      <c r="P177" s="656"/>
      <c r="Q177" s="651" t="s">
        <v>817</v>
      </c>
      <c r="R177" s="651"/>
      <c r="S177" s="651" t="s">
        <v>863</v>
      </c>
      <c r="T177" s="657"/>
      <c r="U177" s="657"/>
      <c r="V177" s="656"/>
      <c r="W177" s="658" t="s">
        <v>864</v>
      </c>
      <c r="X177" s="659"/>
      <c r="Y177" s="730" t="s">
        <v>1545</v>
      </c>
      <c r="Z177" s="721" t="s">
        <v>1539</v>
      </c>
      <c r="AA177" s="724" t="s">
        <v>1546</v>
      </c>
      <c r="AB177" s="651"/>
      <c r="AC177" s="657"/>
      <c r="AD177" s="657">
        <v>1</v>
      </c>
    </row>
    <row r="178" spans="1:30" s="662" customFormat="1" ht="12.75" customHeight="1">
      <c r="A178" s="651">
        <v>160</v>
      </c>
      <c r="B178" s="652"/>
      <c r="C178" s="652" t="s">
        <v>1547</v>
      </c>
      <c r="D178" s="652"/>
      <c r="E178" s="652"/>
      <c r="F178" s="652"/>
      <c r="G178" s="652"/>
      <c r="H178" s="729" t="s">
        <v>1548</v>
      </c>
      <c r="I178" s="655" t="s">
        <v>1549</v>
      </c>
      <c r="J178" s="651"/>
      <c r="K178" s="655" t="s">
        <v>1550</v>
      </c>
      <c r="L178" s="651"/>
      <c r="M178" s="651"/>
      <c r="N178" s="651"/>
      <c r="O178" s="651"/>
      <c r="P178" s="656"/>
      <c r="Q178" s="730" t="s">
        <v>823</v>
      </c>
      <c r="R178" s="651"/>
      <c r="S178" s="651" t="s">
        <v>863</v>
      </c>
      <c r="T178" s="657"/>
      <c r="U178" s="657"/>
      <c r="V178" s="656"/>
      <c r="W178" s="658" t="s">
        <v>864</v>
      </c>
      <c r="X178" s="659"/>
      <c r="Y178" s="731" t="s">
        <v>1551</v>
      </c>
      <c r="Z178" s="721" t="s">
        <v>1552</v>
      </c>
      <c r="AA178" s="661"/>
      <c r="AB178" s="651"/>
      <c r="AC178" s="657"/>
      <c r="AD178" s="657">
        <v>1</v>
      </c>
    </row>
    <row r="179" spans="1:30" s="662" customFormat="1" ht="12.75" customHeight="1">
      <c r="A179" s="651"/>
      <c r="B179" s="652"/>
      <c r="C179" s="652" t="s">
        <v>1553</v>
      </c>
      <c r="D179" s="652"/>
      <c r="E179" s="652"/>
      <c r="F179" s="652"/>
      <c r="G179" s="652"/>
      <c r="H179" s="729" t="s">
        <v>1554</v>
      </c>
      <c r="I179" s="655"/>
      <c r="J179" s="651"/>
      <c r="K179" s="655" t="s">
        <v>1555</v>
      </c>
      <c r="L179" s="651"/>
      <c r="M179" s="651"/>
      <c r="N179" s="651"/>
      <c r="O179" s="651"/>
      <c r="P179" s="656"/>
      <c r="Q179" s="651" t="s">
        <v>817</v>
      </c>
      <c r="R179" s="651"/>
      <c r="S179" s="651" t="s">
        <v>863</v>
      </c>
      <c r="T179" s="657"/>
      <c r="U179" s="651"/>
      <c r="V179" s="658"/>
      <c r="W179" s="658" t="s">
        <v>864</v>
      </c>
      <c r="X179" s="659"/>
      <c r="Y179" s="731" t="s">
        <v>1556</v>
      </c>
      <c r="Z179" s="651"/>
      <c r="AA179" s="661"/>
      <c r="AB179" s="651"/>
      <c r="AC179" s="657"/>
      <c r="AD179" s="657"/>
    </row>
    <row r="180" spans="1:30" s="662" customFormat="1" ht="12.75" customHeight="1">
      <c r="A180" s="651">
        <v>161.46666666666701</v>
      </c>
      <c r="B180" s="652"/>
      <c r="C180" s="652" t="s">
        <v>1557</v>
      </c>
      <c r="D180" s="652"/>
      <c r="E180" s="652"/>
      <c r="F180" s="652"/>
      <c r="G180" s="652"/>
      <c r="H180" s="729" t="s">
        <v>1558</v>
      </c>
      <c r="I180" s="655" t="s">
        <v>1559</v>
      </c>
      <c r="J180" s="651"/>
      <c r="K180" s="655" t="s">
        <v>1560</v>
      </c>
      <c r="L180" s="651"/>
      <c r="M180" s="651"/>
      <c r="N180" s="651"/>
      <c r="O180" s="651"/>
      <c r="P180" s="656"/>
      <c r="Q180" s="651" t="s">
        <v>817</v>
      </c>
      <c r="R180" s="651"/>
      <c r="S180" s="651" t="s">
        <v>863</v>
      </c>
      <c r="T180" s="657"/>
      <c r="U180" s="656"/>
      <c r="V180" s="656"/>
      <c r="W180" s="658" t="s">
        <v>864</v>
      </c>
      <c r="X180" s="659"/>
      <c r="Y180" s="651" t="s">
        <v>1561</v>
      </c>
      <c r="Z180" s="721" t="s">
        <v>1539</v>
      </c>
      <c r="AA180" s="724"/>
      <c r="AB180" s="651"/>
      <c r="AC180" s="657"/>
      <c r="AD180" s="657">
        <v>1</v>
      </c>
    </row>
    <row r="181" spans="1:30" s="662" customFormat="1" ht="12.75" customHeight="1">
      <c r="A181" s="651">
        <v>162.69523809523801</v>
      </c>
      <c r="B181" s="652"/>
      <c r="C181" s="652" t="s">
        <v>1562</v>
      </c>
      <c r="D181" s="652"/>
      <c r="E181" s="652"/>
      <c r="F181" s="652"/>
      <c r="G181" s="652"/>
      <c r="H181" s="729"/>
      <c r="I181" s="655"/>
      <c r="J181" s="651"/>
      <c r="K181" s="655" t="s">
        <v>1563</v>
      </c>
      <c r="L181" s="651"/>
      <c r="M181" s="651"/>
      <c r="N181" s="651"/>
      <c r="O181" s="651"/>
      <c r="P181" s="656"/>
      <c r="Q181" s="730" t="s">
        <v>817</v>
      </c>
      <c r="R181" s="651" t="s">
        <v>864</v>
      </c>
      <c r="S181" s="679" t="s">
        <v>1563</v>
      </c>
      <c r="T181" s="657"/>
      <c r="U181" s="651"/>
      <c r="V181" s="656"/>
      <c r="W181" s="658" t="s">
        <v>864</v>
      </c>
      <c r="X181" s="659"/>
      <c r="Y181" s="660" t="s">
        <v>1564</v>
      </c>
      <c r="Z181" s="651"/>
      <c r="AA181" s="661"/>
      <c r="AB181" s="651"/>
      <c r="AC181" s="657"/>
      <c r="AD181" s="657">
        <v>1</v>
      </c>
    </row>
    <row r="182" spans="1:30" s="662" customFormat="1" ht="12.75" customHeight="1">
      <c r="A182" s="651">
        <v>163.78952380952401</v>
      </c>
      <c r="B182" s="652"/>
      <c r="C182" s="652"/>
      <c r="D182" s="652" t="s">
        <v>1565</v>
      </c>
      <c r="E182" s="652"/>
      <c r="F182" s="652"/>
      <c r="G182" s="652"/>
      <c r="H182" s="729" t="s">
        <v>1566</v>
      </c>
      <c r="I182" s="655"/>
      <c r="J182" s="651"/>
      <c r="K182" s="655" t="s">
        <v>956</v>
      </c>
      <c r="L182" s="651"/>
      <c r="M182" s="651"/>
      <c r="N182" s="651"/>
      <c r="O182" s="651"/>
      <c r="P182" s="656"/>
      <c r="Q182" s="730" t="s">
        <v>817</v>
      </c>
      <c r="R182" s="651"/>
      <c r="S182" s="651" t="s">
        <v>863</v>
      </c>
      <c r="T182" s="657"/>
      <c r="U182" s="651" t="s">
        <v>1567</v>
      </c>
      <c r="V182" s="656"/>
      <c r="W182" s="658" t="s">
        <v>864</v>
      </c>
      <c r="X182" s="659"/>
      <c r="Y182" s="660"/>
      <c r="Z182" s="651"/>
      <c r="AA182" s="661"/>
      <c r="AB182" s="651"/>
      <c r="AC182" s="657"/>
      <c r="AD182" s="657">
        <v>1</v>
      </c>
    </row>
    <row r="183" spans="1:30" s="662" customFormat="1" ht="12.75" customHeight="1">
      <c r="A183" s="732">
        <v>164.97523809523801</v>
      </c>
      <c r="B183" s="733"/>
      <c r="C183" s="733"/>
      <c r="D183" s="733" t="s">
        <v>1568</v>
      </c>
      <c r="E183" s="652" t="s">
        <v>1569</v>
      </c>
      <c r="F183" s="652"/>
      <c r="G183" s="652"/>
      <c r="H183" s="729"/>
      <c r="I183" s="655"/>
      <c r="J183" s="651"/>
      <c r="K183" s="655" t="s">
        <v>1570</v>
      </c>
      <c r="L183" s="651"/>
      <c r="M183" s="651"/>
      <c r="N183" s="651"/>
      <c r="O183" s="651"/>
      <c r="P183" s="656"/>
      <c r="Q183" s="730" t="s">
        <v>817</v>
      </c>
      <c r="R183" s="651" t="s">
        <v>864</v>
      </c>
      <c r="S183" s="663" t="s">
        <v>1036</v>
      </c>
      <c r="T183" s="657"/>
      <c r="U183" s="651"/>
      <c r="V183" s="658"/>
      <c r="W183" s="658" t="s">
        <v>864</v>
      </c>
      <c r="X183" s="659"/>
      <c r="Y183" s="660"/>
      <c r="Z183" s="651"/>
      <c r="AA183" s="661"/>
      <c r="AB183" s="651"/>
      <c r="AC183" s="657"/>
      <c r="AD183" s="657">
        <v>1</v>
      </c>
    </row>
    <row r="184" spans="1:30" s="662" customFormat="1" ht="14.25" customHeight="1">
      <c r="A184" s="651">
        <v>172.089523809524</v>
      </c>
      <c r="B184" s="652" t="s">
        <v>1571</v>
      </c>
      <c r="C184" s="652" t="s">
        <v>1572</v>
      </c>
      <c r="D184" s="717"/>
      <c r="E184" s="652"/>
      <c r="F184" s="652"/>
      <c r="G184" s="652"/>
      <c r="H184" s="651" t="s">
        <v>1573</v>
      </c>
      <c r="I184" s="655"/>
      <c r="J184" s="651" t="s">
        <v>1574</v>
      </c>
      <c r="K184" s="655" t="s">
        <v>1575</v>
      </c>
      <c r="L184" s="651"/>
      <c r="M184" s="651"/>
      <c r="N184" s="651"/>
      <c r="O184" s="651"/>
      <c r="P184" s="656">
        <v>1</v>
      </c>
      <c r="Q184" s="651" t="s">
        <v>823</v>
      </c>
      <c r="R184" s="651" t="s">
        <v>864</v>
      </c>
      <c r="S184" s="663" t="s">
        <v>1216</v>
      </c>
      <c r="T184" s="718"/>
      <c r="U184" s="651"/>
      <c r="V184" s="658"/>
      <c r="W184" s="658" t="s">
        <v>864</v>
      </c>
      <c r="X184" s="659"/>
      <c r="Y184" s="660"/>
      <c r="Z184" s="651"/>
      <c r="AA184" s="661"/>
      <c r="AB184" s="651"/>
      <c r="AC184" s="657"/>
      <c r="AD184" s="657">
        <v>1</v>
      </c>
    </row>
    <row r="185" spans="1:30" s="662" customFormat="1" ht="12.95" customHeight="1">
      <c r="A185" s="651">
        <v>173.275238095238</v>
      </c>
      <c r="B185" s="652" t="s">
        <v>1576</v>
      </c>
      <c r="C185" s="653"/>
      <c r="D185" s="652"/>
      <c r="E185" s="652"/>
      <c r="F185" s="652"/>
      <c r="G185" s="652"/>
      <c r="H185" s="651"/>
      <c r="I185" s="655"/>
      <c r="J185" s="651"/>
      <c r="K185" s="651" t="s">
        <v>1577</v>
      </c>
      <c r="L185" s="651"/>
      <c r="M185" s="651"/>
      <c r="N185" s="651"/>
      <c r="O185" s="651"/>
      <c r="P185" s="656"/>
      <c r="Q185" s="651" t="s">
        <v>817</v>
      </c>
      <c r="R185" s="651" t="s">
        <v>864</v>
      </c>
      <c r="S185" s="651" t="s">
        <v>1577</v>
      </c>
      <c r="T185" s="657"/>
      <c r="U185" s="651"/>
      <c r="V185" s="658"/>
      <c r="W185" s="658" t="s">
        <v>864</v>
      </c>
      <c r="X185" s="659"/>
      <c r="Y185" s="660"/>
      <c r="Z185" s="651"/>
      <c r="AA185" s="661"/>
      <c r="AB185" s="651"/>
      <c r="AC185" s="657">
        <v>1</v>
      </c>
      <c r="AD185" s="657">
        <v>1</v>
      </c>
    </row>
    <row r="186" spans="1:30" s="662" customFormat="1" ht="12.95" customHeight="1">
      <c r="A186" s="651">
        <v>174.46095238095299</v>
      </c>
      <c r="B186" s="652"/>
      <c r="C186" s="653" t="s">
        <v>1578</v>
      </c>
      <c r="D186" s="653"/>
      <c r="E186" s="652"/>
      <c r="F186" s="652"/>
      <c r="G186" s="652"/>
      <c r="H186" s="651" t="s">
        <v>1579</v>
      </c>
      <c r="I186" s="655"/>
      <c r="J186" s="651"/>
      <c r="K186" s="655" t="s">
        <v>1580</v>
      </c>
      <c r="L186" s="651"/>
      <c r="M186" s="651"/>
      <c r="N186" s="651"/>
      <c r="O186" s="651"/>
      <c r="P186" s="656"/>
      <c r="Q186" s="651" t="s">
        <v>1581</v>
      </c>
      <c r="R186" s="651" t="s">
        <v>864</v>
      </c>
      <c r="S186" s="663" t="s">
        <v>1580</v>
      </c>
      <c r="T186" s="657"/>
      <c r="U186" s="651"/>
      <c r="V186" s="658"/>
      <c r="W186" s="658" t="s">
        <v>864</v>
      </c>
      <c r="X186" s="659"/>
      <c r="Y186" s="660"/>
      <c r="Z186" s="651"/>
      <c r="AA186" s="661"/>
      <c r="AB186" s="651"/>
      <c r="AC186" s="657">
        <v>1</v>
      </c>
      <c r="AD186" s="657">
        <v>1</v>
      </c>
    </row>
    <row r="187" spans="1:30" s="662" customFormat="1" ht="12.95" customHeight="1">
      <c r="A187" s="651">
        <v>175.64666666666699</v>
      </c>
      <c r="B187" s="652"/>
      <c r="C187" s="653"/>
      <c r="D187" s="652" t="s">
        <v>1582</v>
      </c>
      <c r="E187" s="653"/>
      <c r="F187" s="652"/>
      <c r="G187" s="652"/>
      <c r="H187" s="651" t="s">
        <v>1583</v>
      </c>
      <c r="I187" s="655" t="s">
        <v>1584</v>
      </c>
      <c r="J187" s="651"/>
      <c r="K187" s="655" t="s">
        <v>1585</v>
      </c>
      <c r="L187" s="651"/>
      <c r="M187" s="651"/>
      <c r="N187" s="651"/>
      <c r="O187" s="651"/>
      <c r="P187" s="656"/>
      <c r="Q187" s="651" t="s">
        <v>820</v>
      </c>
      <c r="R187" s="651"/>
      <c r="S187" s="651" t="s">
        <v>863</v>
      </c>
      <c r="T187" s="657"/>
      <c r="U187" s="651"/>
      <c r="V187" s="658"/>
      <c r="W187" s="658" t="s">
        <v>864</v>
      </c>
      <c r="X187" s="659"/>
      <c r="Y187" s="660"/>
      <c r="Z187" s="651"/>
      <c r="AA187" s="661"/>
      <c r="AB187" s="651"/>
      <c r="AC187" s="657">
        <v>1</v>
      </c>
      <c r="AD187" s="657">
        <v>1</v>
      </c>
    </row>
    <row r="188" spans="1:30" s="662" customFormat="1" ht="12.95" customHeight="1">
      <c r="A188" s="651">
        <v>176.83238095238099</v>
      </c>
      <c r="B188" s="652"/>
      <c r="C188" s="653"/>
      <c r="D188" s="652" t="s">
        <v>974</v>
      </c>
      <c r="E188" s="653"/>
      <c r="F188" s="652"/>
      <c r="G188" s="652"/>
      <c r="H188" s="651" t="s">
        <v>1586</v>
      </c>
      <c r="I188" s="655" t="s">
        <v>399</v>
      </c>
      <c r="J188" s="651"/>
      <c r="K188" s="655" t="s">
        <v>977</v>
      </c>
      <c r="L188" s="651"/>
      <c r="M188" s="651"/>
      <c r="N188" s="651"/>
      <c r="O188" s="651"/>
      <c r="P188" s="656"/>
      <c r="Q188" s="651" t="s">
        <v>817</v>
      </c>
      <c r="R188" s="651"/>
      <c r="S188" s="651" t="s">
        <v>863</v>
      </c>
      <c r="T188" s="657"/>
      <c r="U188" s="651"/>
      <c r="V188" s="658"/>
      <c r="W188" s="658" t="s">
        <v>864</v>
      </c>
      <c r="X188" s="659"/>
      <c r="Y188" s="660"/>
      <c r="Z188" s="651"/>
      <c r="AA188" s="661"/>
      <c r="AB188" s="651"/>
      <c r="AC188" s="657">
        <v>1</v>
      </c>
      <c r="AD188" s="657">
        <v>1</v>
      </c>
    </row>
    <row r="189" spans="1:30" s="662" customFormat="1" ht="12.95" customHeight="1">
      <c r="A189" s="651">
        <v>178.01809523809601</v>
      </c>
      <c r="B189" s="652"/>
      <c r="C189" s="653"/>
      <c r="D189" s="652" t="s">
        <v>1587</v>
      </c>
      <c r="E189" s="653"/>
      <c r="F189" s="652"/>
      <c r="G189" s="652"/>
      <c r="H189" s="651" t="s">
        <v>1588</v>
      </c>
      <c r="I189" s="655" t="s">
        <v>1589</v>
      </c>
      <c r="J189" s="651"/>
      <c r="K189" s="655" t="s">
        <v>1062</v>
      </c>
      <c r="L189" s="651"/>
      <c r="M189" s="651"/>
      <c r="N189" s="651"/>
      <c r="O189" s="651"/>
      <c r="P189" s="656"/>
      <c r="Q189" s="651" t="s">
        <v>820</v>
      </c>
      <c r="R189" s="651"/>
      <c r="S189" s="651" t="s">
        <v>863</v>
      </c>
      <c r="T189" s="657"/>
      <c r="U189" s="651"/>
      <c r="V189" s="658"/>
      <c r="W189" s="658" t="s">
        <v>864</v>
      </c>
      <c r="X189" s="659"/>
      <c r="Y189" s="660"/>
      <c r="Z189" s="651"/>
      <c r="AA189" s="661"/>
      <c r="AB189" s="651"/>
      <c r="AC189" s="657">
        <v>1</v>
      </c>
      <c r="AD189" s="657">
        <v>1</v>
      </c>
    </row>
    <row r="190" spans="1:30" s="662" customFormat="1" ht="12.95" customHeight="1">
      <c r="A190" s="651">
        <v>179.20380952381001</v>
      </c>
      <c r="B190" s="652"/>
      <c r="C190" s="653"/>
      <c r="D190" s="653" t="s">
        <v>1590</v>
      </c>
      <c r="E190" s="653"/>
      <c r="F190" s="652"/>
      <c r="G190" s="652"/>
      <c r="H190" s="651" t="s">
        <v>1591</v>
      </c>
      <c r="I190" s="655" t="s">
        <v>1592</v>
      </c>
      <c r="J190" s="651"/>
      <c r="K190" s="655" t="s">
        <v>939</v>
      </c>
      <c r="L190" s="651"/>
      <c r="M190" s="651"/>
      <c r="N190" s="651"/>
      <c r="O190" s="651"/>
      <c r="P190" s="656"/>
      <c r="Q190" s="651" t="s">
        <v>817</v>
      </c>
      <c r="R190" s="651"/>
      <c r="S190" s="651" t="s">
        <v>863</v>
      </c>
      <c r="T190" s="657"/>
      <c r="U190" s="651"/>
      <c r="V190" s="658"/>
      <c r="W190" s="658" t="s">
        <v>864</v>
      </c>
      <c r="X190" s="659"/>
      <c r="Y190" s="660"/>
      <c r="Z190" s="651"/>
      <c r="AA190" s="661"/>
      <c r="AB190" s="651"/>
      <c r="AC190" s="657">
        <v>1</v>
      </c>
      <c r="AD190" s="657">
        <v>1</v>
      </c>
    </row>
    <row r="191" spans="1:30" s="662" customFormat="1" ht="12.95" customHeight="1">
      <c r="A191" s="651">
        <v>180.38952380952401</v>
      </c>
      <c r="B191" s="652" t="s">
        <v>1593</v>
      </c>
      <c r="C191" s="653"/>
      <c r="D191" s="652"/>
      <c r="E191" s="652"/>
      <c r="F191" s="652"/>
      <c r="G191" s="652"/>
      <c r="H191" s="651" t="s">
        <v>1594</v>
      </c>
      <c r="I191" s="655"/>
      <c r="J191" s="651"/>
      <c r="K191" s="655" t="s">
        <v>939</v>
      </c>
      <c r="L191" s="651"/>
      <c r="M191" s="651"/>
      <c r="N191" s="651"/>
      <c r="O191" s="651"/>
      <c r="P191" s="656"/>
      <c r="Q191" s="651" t="s">
        <v>817</v>
      </c>
      <c r="R191" s="651"/>
      <c r="S191" s="651" t="s">
        <v>863</v>
      </c>
      <c r="T191" s="657"/>
      <c r="U191" s="651"/>
      <c r="V191" s="657"/>
      <c r="W191" s="657" t="s">
        <v>864</v>
      </c>
      <c r="X191" s="659"/>
      <c r="Y191" s="660"/>
      <c r="Z191" s="651"/>
      <c r="AA191" s="651"/>
      <c r="AB191" s="651"/>
      <c r="AC191" s="657"/>
      <c r="AD191" s="657">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61</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8"/>
      <c r="U194" s="96"/>
      <c r="V194" s="96"/>
      <c r="W194" s="96"/>
      <c r="X194"/>
      <c r="Y194" s="179"/>
      <c r="Z194" s="96"/>
      <c r="AA194" s="159"/>
      <c r="AB194" s="96"/>
      <c r="AD194" s="96"/>
      <c r="AMA194"/>
      <c r="AMB194"/>
      <c r="AMC194"/>
    </row>
    <row r="195" spans="1:1017" s="128" customFormat="1" ht="12" customHeight="1">
      <c r="I195" s="224"/>
      <c r="P195" s="174"/>
      <c r="R195" s="96"/>
      <c r="S195" s="96"/>
      <c r="T195" s="278"/>
      <c r="U195" s="96"/>
      <c r="V195" s="96"/>
      <c r="W195" s="96"/>
      <c r="X195"/>
      <c r="Y195" s="179"/>
      <c r="Z195" s="96"/>
      <c r="AA195" s="159"/>
      <c r="AB195" s="96"/>
      <c r="AD195" s="96"/>
      <c r="AMA195"/>
      <c r="AMB195"/>
      <c r="AMC195"/>
    </row>
    <row r="196" spans="1:1017" s="128" customFormat="1" ht="12" customHeight="1">
      <c r="I196" s="224"/>
      <c r="P196" s="174"/>
      <c r="R196" s="96"/>
      <c r="S196" s="96"/>
      <c r="T196" s="278"/>
      <c r="U196" s="96"/>
      <c r="V196" s="96"/>
      <c r="W196" s="96"/>
      <c r="X196"/>
      <c r="Y196" s="179"/>
      <c r="Z196" s="96"/>
      <c r="AA196" s="159"/>
      <c r="AB196" s="96"/>
      <c r="AD196" s="96"/>
      <c r="AMA196"/>
      <c r="AMB196"/>
      <c r="AMC196"/>
    </row>
    <row r="197" spans="1:1017" s="128" customFormat="1" ht="12" customHeight="1">
      <c r="I197" s="224"/>
      <c r="P197" s="174"/>
      <c r="R197" s="96"/>
      <c r="S197" s="96"/>
      <c r="T197" s="278"/>
      <c r="U197" s="96"/>
      <c r="V197" s="96"/>
      <c r="W197" s="96"/>
      <c r="X197"/>
      <c r="Y197" s="179"/>
      <c r="Z197" s="96"/>
      <c r="AA197" s="159"/>
      <c r="AB197" s="96"/>
      <c r="AD197" s="96"/>
      <c r="AMA197"/>
      <c r="AMB197"/>
      <c r="AMC197"/>
    </row>
    <row r="198" spans="1:1017" s="128" customFormat="1" ht="12" customHeight="1">
      <c r="I198" s="224"/>
      <c r="P198" s="174"/>
      <c r="R198" s="96"/>
      <c r="S198" s="96"/>
      <c r="T198" s="278"/>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8"/>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8"/>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8"/>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8"/>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8"/>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8"/>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8"/>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8"/>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8"/>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8"/>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8"/>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8"/>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8"/>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8"/>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8"/>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8"/>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788" priority="266">
      <formula>$AC13=1</formula>
    </cfRule>
  </conditionalFormatting>
  <conditionalFormatting sqref="A193:F194 A214:F1054">
    <cfRule type="expression" dxfId="787" priority="259">
      <formula>OR($AD193="X",$AB193="X")</formula>
    </cfRule>
    <cfRule type="expression" dxfId="786" priority="260">
      <formula>AND($AD193=1,$AB193=1)</formula>
    </cfRule>
    <cfRule type="expression" dxfId="785" priority="261">
      <formula>$AD193=1</formula>
    </cfRule>
    <cfRule type="expression" dxfId="784" priority="262">
      <formula>$AB193=1</formula>
    </cfRule>
  </conditionalFormatting>
  <conditionalFormatting sqref="A12:G12">
    <cfRule type="expression" dxfId="783" priority="48">
      <formula>OR($AD12="X",$AC12="X")</formula>
    </cfRule>
    <cfRule type="expression" dxfId="782" priority="49">
      <formula>AND($AD12=1,$AC12=1)</formula>
    </cfRule>
    <cfRule type="expression" dxfId="781" priority="50">
      <formula>$AD12=1</formula>
    </cfRule>
    <cfRule type="expression" dxfId="780" priority="51">
      <formula>$AC12=1</formula>
    </cfRule>
    <cfRule type="expression" dxfId="779" priority="52">
      <formula>AND(NOT(ISBLANK($W12)),ISBLANK($AC12),ISBLANK($AD12))</formula>
    </cfRule>
  </conditionalFormatting>
  <conditionalFormatting sqref="A13:G18 A19:C19 A20:G30 A31:C31 A32:G40 D41:G41 A41:C43 D42:D43 F42:G43 B44:G132 A44:A165 B133:D134 F133:G134 B135:G139 B141:G165 A166:G166 D167:G167 B167:C172 A167:A191 D168:D172 F168:G172 B173:G191 E19:G19 E31:G31">
    <cfRule type="expression" dxfId="778" priority="267">
      <formula>AND(NOT(ISBLANK($W13)),ISBLANK($AC13),ISBLANK($AD13))</formula>
    </cfRule>
  </conditionalFormatting>
  <conditionalFormatting sqref="A13:G18 A19:C19 E19:G19 A20:G24 B25:G30 A25:A165 B31:C31 E31:G31 B32:G40 D41:D43 B42:B43 F42:G43 E128:G132 B129:C139 F133:G134 E135:G139 D154:G154 B155:G165 A166:G166 D167:G167 B167:C172 A167:A191 D168:D172 F168:G172 B173:G191">
    <cfRule type="expression" dxfId="777" priority="265">
      <formula>$AD13=1</formula>
    </cfRule>
  </conditionalFormatting>
  <conditionalFormatting sqref="B42:B43 E128:G132 B129:C139 F133:G134 E135:G139 B155:G165 B173:G191 A13:G18 A19:C19 E19:G19 A20:G24 B25:G30 B31:C31 E31:G31 D41:D43 B32:G40 D167:G167 D168:D172 A25:A165 F42:G43 D154:G154 A166:G166 B167:C172 A167:A191 F168:G172">
    <cfRule type="expression" dxfId="776" priority="264">
      <formula>AND($AD13=1,$AC13=1)</formula>
    </cfRule>
  </conditionalFormatting>
  <conditionalFormatting sqref="B121:B124">
    <cfRule type="expression" dxfId="775" priority="246">
      <formula>AND($R121="X",#REF!&lt;&gt;"")</formula>
    </cfRule>
  </conditionalFormatting>
  <conditionalFormatting sqref="B165 B167:B172">
    <cfRule type="expression" dxfId="774" priority="279">
      <formula>AND($R165="X",#REF!&lt;&gt;"")</formula>
    </cfRule>
  </conditionalFormatting>
  <conditionalFormatting sqref="B140:C154 B155:G165 B173:G191 A166:G166 B32:G40 E140:G153 D167:G167 D41:D43 D154:G154 A13:A165 B41:C41 F42:G43 B167:C172 A167:A191 F168:G172">
    <cfRule type="expression" dxfId="773" priority="176">
      <formula>OR($AD13="X",$AC13="X")</formula>
    </cfRule>
  </conditionalFormatting>
  <conditionalFormatting sqref="B41:D41 D129:D138 E139">
    <cfRule type="expression" dxfId="772" priority="241">
      <formula>$AD41=1</formula>
    </cfRule>
  </conditionalFormatting>
  <conditionalFormatting sqref="B13:G18 B19:C19 B20:G30 B31:C31 D129:D138 E139 E31:G31 E19:G19">
    <cfRule type="expression" dxfId="771" priority="239">
      <formula>OR($AD13="X",$AC13="X")</formula>
    </cfRule>
  </conditionalFormatting>
  <conditionalFormatting sqref="B44:G128 E129:G132 E135:G139 F133:G134 B129:C139 B42:B43">
    <cfRule type="expression" dxfId="770" priority="263">
      <formula>OR($AD42="X",$AC42="X")</formula>
    </cfRule>
  </conditionalFormatting>
  <conditionalFormatting sqref="B44:G128">
    <cfRule type="expression" dxfId="769" priority="244">
      <formula>AND($AD44=1,$AC44=1)</formula>
    </cfRule>
    <cfRule type="expression" dxfId="768" priority="245">
      <formula>$AD44=1</formula>
    </cfRule>
  </conditionalFormatting>
  <conditionalFormatting sqref="B140:G140">
    <cfRule type="expression" dxfId="767" priority="182">
      <formula>AND(NOT(ISBLANK($W140)),ISBLANK($AC140),ISBLANK($AD140))</formula>
    </cfRule>
  </conditionalFormatting>
  <conditionalFormatting sqref="C12">
    <cfRule type="expression" dxfId="766" priority="47">
      <formula>AND($R12="X",$B12&lt;&gt;"")</formula>
    </cfRule>
  </conditionalFormatting>
  <conditionalFormatting sqref="C19">
    <cfRule type="expression" dxfId="765" priority="1166">
      <formula>AND($R19="X",OR($B19&lt;&gt;"",#REF!&lt;&gt;""))</formula>
    </cfRule>
  </conditionalFormatting>
  <conditionalFormatting sqref="C41 D41:D43">
    <cfRule type="expression" dxfId="764" priority="284">
      <formula>AND($R41="X",OR($B41&lt;&gt;"",#REF!&lt;&gt;""))</formula>
    </cfRule>
  </conditionalFormatting>
  <conditionalFormatting sqref="C42:C43">
    <cfRule type="expression" dxfId="763" priority="67">
      <formula>AND($R42="X",OR(#REF!&lt;&gt;"",$B42&lt;&gt;""))</formula>
    </cfRule>
    <cfRule type="expression" dxfId="762" priority="68">
      <formula>OR($AD42="X",$AC42="X")</formula>
    </cfRule>
    <cfRule type="expression" dxfId="761" priority="69">
      <formula>AND($AD42=1,$AC42=1)</formula>
    </cfRule>
    <cfRule type="expression" dxfId="760" priority="70">
      <formula>$AD42=1</formula>
    </cfRule>
    <cfRule type="expression" dxfId="759" priority="71">
      <formula>$AC42=1</formula>
    </cfRule>
  </conditionalFormatting>
  <conditionalFormatting sqref="C45">
    <cfRule type="expression" dxfId="758" priority="24">
      <formula>AND($R45="X",OR($B45&lt;&gt;"",$C45&lt;&gt;""))</formula>
    </cfRule>
  </conditionalFormatting>
  <conditionalFormatting sqref="C52:C53">
    <cfRule type="expression" dxfId="757" priority="23">
      <formula>AND($R52="X",OR($B52&lt;&gt;"",$C52&lt;&gt;""))</formula>
    </cfRule>
  </conditionalFormatting>
  <conditionalFormatting sqref="C68">
    <cfRule type="expression" dxfId="756" priority="1">
      <formula>AND($R68="X",OR($B68&lt;&gt;"",$C68&lt;&gt;"",$D68&lt;&gt;"",$E68&lt;&gt;""))</formula>
    </cfRule>
    <cfRule type="expression" dxfId="755" priority="2">
      <formula>AND($R68="X",OR($B68&lt;&gt;"",$C68&lt;&gt;""))</formula>
    </cfRule>
  </conditionalFormatting>
  <conditionalFormatting sqref="C68:C70">
    <cfRule type="expression" dxfId="754" priority="20">
      <formula>AND($R68="X",OR($B68&lt;&gt;"",$C68&lt;&gt;"",$D68&lt;&gt;""))</formula>
    </cfRule>
  </conditionalFormatting>
  <conditionalFormatting sqref="C140">
    <cfRule type="expression" dxfId="753" priority="164">
      <formula>OR($AD140="X",$AC140="X")</formula>
    </cfRule>
    <cfRule type="expression" dxfId="752" priority="165">
      <formula>AND($AD140=1,$AC140=1)</formula>
    </cfRule>
    <cfRule type="expression" dxfId="751" priority="166">
      <formula>$AD140=1</formula>
    </cfRule>
    <cfRule type="expression" dxfId="750" priority="167">
      <formula>$AC140=1</formula>
    </cfRule>
  </conditionalFormatting>
  <conditionalFormatting sqref="C152:C153">
    <cfRule type="expression" dxfId="749" priority="14">
      <formula>AND($R152="X",OR($B152&lt;&gt;"",$C152&lt;&gt;"",$D152&lt;&gt;""))</formula>
    </cfRule>
    <cfRule type="expression" dxfId="748" priority="15">
      <formula>OR($AD152="X",$AC152="X")</formula>
    </cfRule>
    <cfRule type="expression" dxfId="747" priority="16">
      <formula>AND($AD152=1,$AC152=1)</formula>
    </cfRule>
    <cfRule type="expression" dxfId="746" priority="17">
      <formula>$AD152=1</formula>
    </cfRule>
    <cfRule type="expression" dxfId="745" priority="18">
      <formula>$AC152=1</formula>
    </cfRule>
  </conditionalFormatting>
  <conditionalFormatting sqref="C154 C165:G165">
    <cfRule type="expression" dxfId="744" priority="109">
      <formula>AND($R154="X",OR($B154&lt;&gt;"",$C154&lt;&gt;""))</formula>
    </cfRule>
  </conditionalFormatting>
  <conditionalFormatting sqref="C154">
    <cfRule type="expression" dxfId="743" priority="10">
      <formula>AND($AD154=1,$AC154=1)</formula>
    </cfRule>
    <cfRule type="expression" dxfId="742" priority="11">
      <formula>$AD154=1</formula>
    </cfRule>
    <cfRule type="expression" dxfId="741" priority="12">
      <formula>OR($AD154="X",$AC154="X")</formula>
    </cfRule>
    <cfRule type="expression" dxfId="740" priority="13">
      <formula>$AC154=1</formula>
    </cfRule>
  </conditionalFormatting>
  <conditionalFormatting sqref="C157:C159">
    <cfRule type="expression" dxfId="739" priority="19">
      <formula>AND($R157="X",OR($B157&lt;&gt;"",$C157&lt;&gt;""))</formula>
    </cfRule>
  </conditionalFormatting>
  <conditionalFormatting sqref="C166">
    <cfRule type="expression" dxfId="738" priority="102">
      <formula>OR($AD166="X",$AC166="X")</formula>
    </cfRule>
    <cfRule type="expression" dxfId="737" priority="103">
      <formula>AND($AD166=1,$AC166=1)</formula>
    </cfRule>
    <cfRule type="expression" dxfId="736" priority="104">
      <formula>$AD166=1</formula>
    </cfRule>
    <cfRule type="expression" dxfId="735" priority="105">
      <formula>AND($R166="X",$B166&lt;&gt;"")</formula>
    </cfRule>
  </conditionalFormatting>
  <conditionalFormatting sqref="C167:C172">
    <cfRule type="expression" dxfId="734" priority="280">
      <formula>AND($R167="X",OR(#REF!&lt;&gt;"",$B167&lt;&gt;""))</formula>
    </cfRule>
  </conditionalFormatting>
  <conditionalFormatting sqref="C168">
    <cfRule type="expression" dxfId="733" priority="154">
      <formula>OR($AD168="X",$AC168="X")</formula>
    </cfRule>
  </conditionalFormatting>
  <conditionalFormatting sqref="C173:C174 D139:E139 C140:D153 C154:C164 C13:C40 C184:C191 C44:C120 C125:C139 D131:D138">
    <cfRule type="expression" dxfId="732" priority="235">
      <formula>AND($R13="X",$B13&lt;&gt;"")</formula>
    </cfRule>
  </conditionalFormatting>
  <conditionalFormatting sqref="C174">
    <cfRule type="expression" dxfId="731" priority="225">
      <formula>OR($AD174="X",$AC174="X")</formula>
    </cfRule>
    <cfRule type="expression" dxfId="730" priority="226">
      <formula>AND($AD174=1,$AC174=1)</formula>
    </cfRule>
    <cfRule type="expression" dxfId="729" priority="227">
      <formula>$AD174=1</formula>
    </cfRule>
  </conditionalFormatting>
  <conditionalFormatting sqref="C175:C183">
    <cfRule type="expression" dxfId="728" priority="273">
      <formula>AND($R175="X",OR($B175&lt;&gt;"",#REF!&lt;&gt;""))</formula>
    </cfRule>
  </conditionalFormatting>
  <conditionalFormatting sqref="C179">
    <cfRule type="expression" dxfId="727" priority="53">
      <formula>OR($AD179="X",$AC179="X")</formula>
    </cfRule>
    <cfRule type="expression" dxfId="726" priority="54">
      <formula>AND($AD179=1,$AC179=1)</formula>
    </cfRule>
    <cfRule type="expression" dxfId="725" priority="55">
      <formula>$AD179=1</formula>
    </cfRule>
    <cfRule type="expression" dxfId="724" priority="56">
      <formula>AND($R179="X",$B179&lt;&gt;"")</formula>
    </cfRule>
  </conditionalFormatting>
  <conditionalFormatting sqref="C122:D124">
    <cfRule type="expression" dxfId="723" priority="247">
      <formula>AND($R122="X",OR(#REF!&lt;&gt;"",$B122&lt;&gt;""))</formula>
    </cfRule>
  </conditionalFormatting>
  <conditionalFormatting sqref="C160:D160">
    <cfRule type="expression" dxfId="722" priority="268">
      <formula>AND($R160="X",OR($B160&lt;&gt;"",#REF!&lt;&gt;""))</formula>
    </cfRule>
  </conditionalFormatting>
  <conditionalFormatting sqref="C121:G121">
    <cfRule type="expression" dxfId="721" priority="243">
      <formula>AND($R121="X",$B121&lt;&gt;"")</formula>
    </cfRule>
  </conditionalFormatting>
  <conditionalFormatting sqref="D12:D18">
    <cfRule type="expression" dxfId="720" priority="43">
      <formula>AND($R12="X",OR($B12&lt;&gt;"",$C12&lt;&gt;""))</formula>
    </cfRule>
  </conditionalFormatting>
  <conditionalFormatting sqref="D20:D40">
    <cfRule type="expression" dxfId="719" priority="25">
      <formula>AND($R20="X",OR($B20&lt;&gt;"",$C20&lt;&gt;""))</formula>
    </cfRule>
  </conditionalFormatting>
  <conditionalFormatting sqref="D30:D31">
    <cfRule type="expression" dxfId="718" priority="26">
      <formula>AND($R30="X",$B30&lt;&gt;"")</formula>
    </cfRule>
  </conditionalFormatting>
  <conditionalFormatting sqref="D31">
    <cfRule type="expression" dxfId="717" priority="27">
      <formula>OR($AD31="X",$AC31="X")</formula>
    </cfRule>
    <cfRule type="expression" dxfId="716" priority="28">
      <formula>AND($AD31=1,$AC31=1)</formula>
    </cfRule>
    <cfRule type="expression" dxfId="715" priority="29">
      <formula>$AD31=1</formula>
    </cfRule>
    <cfRule type="expression" dxfId="714" priority="30">
      <formula>$AC31=1</formula>
    </cfRule>
    <cfRule type="expression" dxfId="713" priority="31">
      <formula>AND(NOT(ISBLANK($W31)),ISBLANK($AC31),ISBLANK($AD31))</formula>
    </cfRule>
  </conditionalFormatting>
  <conditionalFormatting sqref="D41">
    <cfRule type="expression" dxfId="712" priority="285">
      <formula>AND($R41="X",OR($B41&lt;&gt;"",#REF!&lt;&gt;"",$C41&lt;&gt;""))</formula>
    </cfRule>
    <cfRule type="expression" dxfId="711" priority="286">
      <formula>AND($R41="X",OR($B41&lt;&gt;"",#REF!&lt;&gt;"",$C41&lt;&gt;"",$D41&lt;&gt;""))</formula>
    </cfRule>
    <cfRule type="expression" dxfId="710" priority="287">
      <formula>AND($R41="X",OR($B41&lt;&gt;"",#REF!&lt;&gt;"",$D41&lt;&gt;"",#REF!&lt;&gt;""))</formula>
    </cfRule>
    <cfRule type="expression" dxfId="709" priority="288">
      <formula>$AC41=1</formula>
    </cfRule>
    <cfRule type="expression" dxfId="708" priority="289">
      <formula>AND($R41="X",OR($B41&lt;&gt;"",#REF!&lt;&gt;"",$C41&lt;&gt;""))</formula>
    </cfRule>
    <cfRule type="expression" dxfId="707" priority="290">
      <formula>AND($AD41=1,$AC41=1)</formula>
    </cfRule>
    <cfRule type="expression" dxfId="706" priority="291">
      <formula>$AD41=1</formula>
    </cfRule>
    <cfRule type="expression" dxfId="705" priority="292">
      <formula>AND($R41="X",$B41&lt;&gt;"")</formula>
    </cfRule>
    <cfRule type="expression" dxfId="704" priority="293">
      <formula>AND($R41="X",OR($B41&lt;&gt;"",#REF!&lt;&gt;""))</formula>
    </cfRule>
  </conditionalFormatting>
  <conditionalFormatting sqref="D68:D70">
    <cfRule type="expression" dxfId="703" priority="21">
      <formula>AND($R68="X",OR($B68&lt;&gt;"",$C68&lt;&gt;"",$D68&lt;&gt;"",$E68&lt;&gt;""))</formula>
    </cfRule>
  </conditionalFormatting>
  <conditionalFormatting sqref="D122 D184:D191">
    <cfRule type="expression" dxfId="702" priority="155">
      <formula>AND($R122="X",OR($B122&lt;&gt;"",$C122&lt;&gt;""))</formula>
    </cfRule>
  </conditionalFormatting>
  <conditionalFormatting sqref="D125:D128 E127:G127 D173:D174 D161:D164 C184">
    <cfRule type="expression" dxfId="701" priority="253">
      <formula>AND($R125="X",OR($B125&lt;&gt;"",$C125&lt;&gt;""))</formula>
    </cfRule>
  </conditionalFormatting>
  <conditionalFormatting sqref="D129:D130">
    <cfRule type="expression" dxfId="700" priority="232">
      <formula>AND($R129="X",OR(#REF!&lt;&gt;"",$B129&lt;&gt;""))</formula>
    </cfRule>
  </conditionalFormatting>
  <conditionalFormatting sqref="D129:D138 E139 B41:D41">
    <cfRule type="expression" dxfId="699" priority="240">
      <formula>AND($AD41=1,$AC41=1)</formula>
    </cfRule>
  </conditionalFormatting>
  <conditionalFormatting sqref="D129:D153 E139 B13:G18 B19:C19 E19:G19 B20:G30 B31:C31 E31:G31">
    <cfRule type="expression" dxfId="698" priority="242">
      <formula>$AC13=1</formula>
    </cfRule>
  </conditionalFormatting>
  <conditionalFormatting sqref="D139:D153">
    <cfRule type="expression" dxfId="697" priority="217">
      <formula>OR($AD139="X",$AC139="X")</formula>
    </cfRule>
    <cfRule type="expression" dxfId="696" priority="218">
      <formula>AND($AD139=1,$AC139=1)</formula>
    </cfRule>
    <cfRule type="expression" dxfId="695" priority="219">
      <formula>$AD139=1</formula>
    </cfRule>
  </conditionalFormatting>
  <conditionalFormatting sqref="D140">
    <cfRule type="expression" dxfId="694" priority="159">
      <formula>OR($AD140="X",$AC140="X")</formula>
    </cfRule>
    <cfRule type="expression" dxfId="693" priority="160">
      <formula>AND($R140="X",OR($B140&lt;&gt;"",$C140&lt;&gt;"",$D140&lt;&gt;""))</formula>
    </cfRule>
    <cfRule type="expression" dxfId="692" priority="161">
      <formula>AND($AD140=1,$AC140=1)</formula>
    </cfRule>
    <cfRule type="expression" dxfId="691" priority="162">
      <formula>$AD140=1</formula>
    </cfRule>
    <cfRule type="expression" dxfId="690" priority="163">
      <formula>$AC140=1</formula>
    </cfRule>
  </conditionalFormatting>
  <conditionalFormatting sqref="D155:D159 E128:E130 D44:D120">
    <cfRule type="expression" dxfId="689" priority="233">
      <formula>AND($R44="X",OR($B44&lt;&gt;"",$C44&lt;&gt;""))</formula>
    </cfRule>
  </conditionalFormatting>
  <conditionalFormatting sqref="D164">
    <cfRule type="expression" dxfId="688" priority="94">
      <formula>AND($R164="X",OR($B164&lt;&gt;"",$C164&lt;&gt;""))</formula>
    </cfRule>
    <cfRule type="expression" dxfId="687" priority="203">
      <formula>$AC164=1</formula>
    </cfRule>
    <cfRule type="expression" dxfId="686" priority="204">
      <formula>AND($R164="X",OR($B164&lt;&gt;"",$C164&lt;&gt;"",$D164&lt;&gt;"",$E164&lt;&gt;""))</formula>
    </cfRule>
    <cfRule type="expression" dxfId="685" priority="205">
      <formula>AND($AD164=1,$AC164=1)</formula>
    </cfRule>
    <cfRule type="expression" dxfId="684" priority="206">
      <formula>$AD164=1</formula>
    </cfRule>
    <cfRule type="expression" dxfId="683" priority="207">
      <formula>AND($R164="X",OR($B164&lt;&gt;"",$C164&lt;&gt;"",$D164&lt;&gt;""))</formula>
    </cfRule>
    <cfRule type="expression" dxfId="682" priority="208">
      <formula>$AC164=1</formula>
    </cfRule>
    <cfRule type="expression" dxfId="681" priority="209">
      <formula>AND($R164="X",OR($B164&lt;&gt;"",$C164&lt;&gt;"",$D164&lt;&gt;"",$E164&lt;&gt;""))</formula>
    </cfRule>
    <cfRule type="expression" dxfId="680" priority="210">
      <formula>AND($AD164=1,$AC164=1)</formula>
    </cfRule>
    <cfRule type="expression" dxfId="679" priority="211">
      <formula>$AD164=1</formula>
    </cfRule>
    <cfRule type="expression" dxfId="678" priority="212">
      <formula>AND($R164="X",OR($B164&lt;&gt;"",$C164&lt;&gt;"",$D164&lt;&gt;""))</formula>
    </cfRule>
  </conditionalFormatting>
  <conditionalFormatting sqref="D166">
    <cfRule type="expression" dxfId="677" priority="82">
      <formula>AND($R166="X",OR($B166&lt;&gt;"",$C166&lt;&gt;""))</formula>
    </cfRule>
    <cfRule type="expression" dxfId="676" priority="83">
      <formula>$AC166=1</formula>
    </cfRule>
    <cfRule type="expression" dxfId="675" priority="84">
      <formula>AND($R166="X",OR($B166&lt;&gt;"",$C166&lt;&gt;"",$D166&lt;&gt;"",$E166&lt;&gt;""))</formula>
    </cfRule>
    <cfRule type="expression" dxfId="674" priority="85">
      <formula>AND($AD166=1,$AC166=1)</formula>
    </cfRule>
    <cfRule type="expression" dxfId="673" priority="86">
      <formula>$AD166=1</formula>
    </cfRule>
    <cfRule type="expression" dxfId="672" priority="87">
      <formula>AND($R166="X",OR($B166&lt;&gt;"",$C166&lt;&gt;"",$D166&lt;&gt;""))</formula>
    </cfRule>
    <cfRule type="expression" dxfId="671" priority="88">
      <formula>$AC166=1</formula>
    </cfRule>
    <cfRule type="expression" dxfId="670" priority="89">
      <formula>AND($R166="X",OR($B166&lt;&gt;"",$C166&lt;&gt;"",$D166&lt;&gt;"",$E166&lt;&gt;""))</formula>
    </cfRule>
    <cfRule type="expression" dxfId="669" priority="90">
      <formula>AND($AD166=1,$AC166=1)</formula>
    </cfRule>
    <cfRule type="expression" dxfId="668" priority="91">
      <formula>$AD166=1</formula>
    </cfRule>
    <cfRule type="expression" dxfId="667" priority="92">
      <formula>AND($R166="X",OR($B166&lt;&gt;"",$C166&lt;&gt;"",$D166&lt;&gt;""))</formula>
    </cfRule>
    <cfRule type="expression" dxfId="666" priority="93">
      <formula>AND($R166="X",OR($B166&lt;&gt;"",$C166&lt;&gt;""))</formula>
    </cfRule>
    <cfRule type="expression" dxfId="665" priority="95">
      <formula>OR($AD166="X",$AC166="X")</formula>
    </cfRule>
    <cfRule type="expression" dxfId="664" priority="98">
      <formula>AND($R166="X",$B166&lt;&gt;"")</formula>
    </cfRule>
    <cfRule type="expression" dxfId="663" priority="100">
      <formula>AND($AD166=1,$AC166=1)</formula>
    </cfRule>
    <cfRule type="expression" dxfId="662" priority="101">
      <formula>$AD166=1</formula>
    </cfRule>
    <cfRule type="expression" dxfId="661" priority="106">
      <formula>AND($R166="X",OR($B166&lt;&gt;"",$C166&lt;&gt;""))</formula>
    </cfRule>
  </conditionalFormatting>
  <conditionalFormatting sqref="D166:D172">
    <cfRule type="expression" dxfId="660" priority="99">
      <formula>OR($AD166="X",$AC166="X")</formula>
    </cfRule>
  </conditionalFormatting>
  <conditionalFormatting sqref="D167:D168">
    <cfRule type="expression" dxfId="659" priority="228">
      <formula>AND($AD167=1,$AC167=1)</formula>
    </cfRule>
    <cfRule type="expression" dxfId="658" priority="229">
      <formula>$AD167=1</formula>
    </cfRule>
    <cfRule type="expression" dxfId="657" priority="230">
      <formula>$AC167=1</formula>
    </cfRule>
    <cfRule type="expression" dxfId="656" priority="231">
      <formula>AND($R167="X",#REF!&lt;&gt;"")</formula>
    </cfRule>
  </conditionalFormatting>
  <conditionalFormatting sqref="D167:D172">
    <cfRule type="expression" dxfId="655" priority="281">
      <formula>AND($R167="X",OR(#REF!&lt;&gt;"",$B167&lt;&gt;"",$C167&lt;&gt;""))</formula>
    </cfRule>
  </conditionalFormatting>
  <conditionalFormatting sqref="D174">
    <cfRule type="expression" dxfId="654" priority="221">
      <formula>AND($R174="X",$B174&lt;&gt;"")</formula>
    </cfRule>
    <cfRule type="expression" dxfId="653" priority="222">
      <formula>OR($AD174="X",$AC174="X")</formula>
    </cfRule>
    <cfRule type="expression" dxfId="652" priority="223">
      <formula>AND($AD174=1,$AC174=1)</formula>
    </cfRule>
    <cfRule type="expression" dxfId="651" priority="224">
      <formula>$AD174=1</formula>
    </cfRule>
  </conditionalFormatting>
  <conditionalFormatting sqref="D175:D183">
    <cfRule type="expression" dxfId="650" priority="274">
      <formula>AND($R175="X",OR($B175&lt;&gt;"",#REF!&lt;&gt;"",$C175&lt;&gt;""))</formula>
    </cfRule>
  </conditionalFormatting>
  <conditionalFormatting sqref="D127:E127">
    <cfRule type="expression" dxfId="649" priority="130">
      <formula>AND($R127="X",OR($B127&lt;&gt;"",$C127&lt;&gt;"",$D127&lt;&gt;"",$E127&lt;&gt;""))</formula>
    </cfRule>
    <cfRule type="expression" dxfId="648" priority="131">
      <formula>AND($R127="X",OR($B127&lt;&gt;"",$C127&lt;&gt;"",$E127&lt;&gt;"",#REF!&lt;&gt;""))</formula>
    </cfRule>
    <cfRule type="expression" dxfId="647" priority="132">
      <formula>$AC127=1</formula>
    </cfRule>
    <cfRule type="expression" dxfId="646" priority="133">
      <formula>AND($R127="X",OR($B127&lt;&gt;"",$C127&lt;&gt;"",$D127&lt;&gt;""))</formula>
    </cfRule>
    <cfRule type="expression" dxfId="645" priority="134">
      <formula>AND($AD127=1,$AC127=1)</formula>
    </cfRule>
    <cfRule type="expression" dxfId="644" priority="135">
      <formula>$AD127=1</formula>
    </cfRule>
  </conditionalFormatting>
  <conditionalFormatting sqref="D41:G41">
    <cfRule type="expression" dxfId="643" priority="57">
      <formula>AND($R41="X",OR($B41&lt;&gt;"",$C41&lt;&gt;"",$D41&lt;&gt;"",$E41&lt;&gt;"",$F41&lt;&gt;""))</formula>
    </cfRule>
    <cfRule type="expression" dxfId="642" priority="58">
      <formula>AND($AD41=1,$AC41=1)</formula>
    </cfRule>
    <cfRule type="expression" dxfId="641" priority="59">
      <formula>$AD41=1</formula>
    </cfRule>
    <cfRule type="expression" dxfId="640" priority="60">
      <formula>OR($AD41="X",$AC41="X")</formula>
    </cfRule>
  </conditionalFormatting>
  <conditionalFormatting sqref="D125:G125">
    <cfRule type="expression" dxfId="639" priority="145">
      <formula>AND($R125="X",$B125&lt;&gt;"")</formula>
    </cfRule>
  </conditionalFormatting>
  <conditionalFormatting sqref="D127:G127">
    <cfRule type="expression" dxfId="638" priority="144">
      <formula>AND($R127="X",$B127&lt;&gt;"")</formula>
    </cfRule>
  </conditionalFormatting>
  <conditionalFormatting sqref="D154:G154">
    <cfRule type="expression" dxfId="637" priority="3">
      <formula>AND($R154="X",OR($B154&lt;&gt;"",$C154&lt;&gt;"",$D154&lt;&gt;"",$E154&lt;&gt;""))</formula>
    </cfRule>
  </conditionalFormatting>
  <conditionalFormatting sqref="D166:G166">
    <cfRule type="expression" dxfId="636" priority="97">
      <formula>AND($R166="X",OR($B166&lt;&gt;"",$C166&lt;&gt;""))</formula>
    </cfRule>
  </conditionalFormatting>
  <conditionalFormatting sqref="E12:E18">
    <cfRule type="expression" dxfId="635" priority="40">
      <formula>AND($R12="X",OR($B12&lt;&gt;"",$C12&lt;&gt;"",$D12&lt;&gt;""))</formula>
    </cfRule>
  </conditionalFormatting>
  <conditionalFormatting sqref="E19">
    <cfRule type="expression" dxfId="634" priority="1170">
      <formula>AND($R19="X",OR($B19&lt;&gt;"",#REF!&lt;&gt;"",$C19&lt;&gt;""))</formula>
    </cfRule>
  </conditionalFormatting>
  <conditionalFormatting sqref="E20:E40 E140:E153">
    <cfRule type="expression" dxfId="633" priority="72">
      <formula>AND($R20="X",OR($B20&lt;&gt;"",$C20&lt;&gt;"",$D20&lt;&gt;""))</formula>
    </cfRule>
  </conditionalFormatting>
  <conditionalFormatting sqref="E42:E43">
    <cfRule type="expression" dxfId="632" priority="61">
      <formula>OR($AD42="X",$AC42="X")</formula>
    </cfRule>
    <cfRule type="expression" dxfId="631" priority="62">
      <formula>AND($AD42=1,$AC42=1)</formula>
    </cfRule>
    <cfRule type="expression" dxfId="630" priority="63">
      <formula>$AD42=1</formula>
    </cfRule>
    <cfRule type="expression" dxfId="629" priority="64">
      <formula>$AC42=1</formula>
    </cfRule>
    <cfRule type="expression" dxfId="628" priority="65">
      <formula>AND(NOT(ISBLANK($W42)),ISBLANK($AC42),ISBLANK($AD42))</formula>
    </cfRule>
    <cfRule type="expression" dxfId="627" priority="66">
      <formula>AND($R42="X",OR($B42&lt;&gt;"",#REF!&lt;&gt;"",$D42&lt;&gt;"",#REF!&lt;&gt;""))</formula>
    </cfRule>
  </conditionalFormatting>
  <conditionalFormatting sqref="E68:E70">
    <cfRule type="expression" dxfId="626" priority="22">
      <formula>AND($R68="X",OR($B68&lt;&gt;"",$C68&lt;&gt;"",$D68&lt;&gt;"",$E68&lt;&gt;"",$F68&lt;&gt;""))</formula>
    </cfRule>
  </conditionalFormatting>
  <conditionalFormatting sqref="E89">
    <cfRule type="expression" dxfId="625" priority="191">
      <formula>AND($R89="X",OR($B89&lt;&gt;"",$C89&lt;&gt;"",$D89&lt;&gt;"",$E89&lt;&gt;""))</formula>
    </cfRule>
    <cfRule type="expression" dxfId="624" priority="192">
      <formula>AND($AD89=1,$AC89=1)</formula>
    </cfRule>
    <cfRule type="expression" dxfId="623" priority="193">
      <formula>$AD89=1</formula>
    </cfRule>
    <cfRule type="expression" dxfId="622" priority="194">
      <formula>AND($R89="X",OR($B89&lt;&gt;"",$C89&lt;&gt;"",$E89&lt;&gt;"",#REF!&lt;&gt;""))</formula>
    </cfRule>
  </conditionalFormatting>
  <conditionalFormatting sqref="E92">
    <cfRule type="expression" dxfId="621" priority="185">
      <formula>AND($R92="X",OR($B92&lt;&gt;"",$C92&lt;&gt;"",$D92&lt;&gt;"",$E92&lt;&gt;""))</formula>
    </cfRule>
    <cfRule type="expression" dxfId="620" priority="186">
      <formula>AND($AD92=1,$AC92=1)</formula>
    </cfRule>
    <cfRule type="expression" dxfId="619" priority="187">
      <formula>$AD92=1</formula>
    </cfRule>
    <cfRule type="expression" dxfId="618" priority="188">
      <formula>$AC92=1</formula>
    </cfRule>
    <cfRule type="expression" dxfId="617" priority="189">
      <formula>AND($R92="X",OR($B92&lt;&gt;"",$C92&lt;&gt;"",$E92&lt;&gt;"",#REF!&lt;&gt;""))</formula>
    </cfRule>
    <cfRule type="expression" dxfId="616" priority="190">
      <formula>$AC92=1</formula>
    </cfRule>
  </conditionalFormatting>
  <conditionalFormatting sqref="E111">
    <cfRule type="expression" dxfId="615" priority="195">
      <formula>AND($R111="X",OR($B111&lt;&gt;"",$C111&lt;&gt;"",$D111&lt;&gt;"",$E111&lt;&gt;""))</formula>
    </cfRule>
    <cfRule type="expression" dxfId="614" priority="196">
      <formula>AND($AD111=1,$AC111=1)</formula>
    </cfRule>
    <cfRule type="expression" dxfId="613" priority="197">
      <formula>$AD111=1</formula>
    </cfRule>
    <cfRule type="expression" dxfId="612" priority="198">
      <formula>$AC111=1</formula>
    </cfRule>
    <cfRule type="expression" dxfId="611" priority="199">
      <formula>AND($R111="X",OR($B111&lt;&gt;"",$C111&lt;&gt;"",$E111&lt;&gt;"",#REF!&lt;&gt;""))</formula>
    </cfRule>
  </conditionalFormatting>
  <conditionalFormatting sqref="E122 E155:E159 E161:E164 E173 E184:E191">
    <cfRule type="expression" dxfId="610" priority="156">
      <formula>AND($R122="X",OR($B122&lt;&gt;"",$C122&lt;&gt;"",$D122&lt;&gt;""))</formula>
    </cfRule>
  </conditionalFormatting>
  <conditionalFormatting sqref="E122:E124">
    <cfRule type="expression" dxfId="609" priority="248">
      <formula>AND($R122="X",OR(#REF!&lt;&gt;"",$B122&lt;&gt;"",$C122&lt;&gt;""))</formula>
    </cfRule>
  </conditionalFormatting>
  <conditionalFormatting sqref="E125:E128">
    <cfRule type="expression" dxfId="608" priority="254">
      <formula>AND($R125="X",OR($B125&lt;&gt;"",$C125&lt;&gt;"",$D125&lt;&gt;""))</formula>
    </cfRule>
  </conditionalFormatting>
  <conditionalFormatting sqref="E126">
    <cfRule type="expression" dxfId="607" priority="136">
      <formula>AND($R126="X",OR($B126&lt;&gt;"",$C126&lt;&gt;"",$D126&lt;&gt;"",$E126&lt;&gt;""))</formula>
    </cfRule>
    <cfRule type="expression" dxfId="606" priority="137">
      <formula>AND($R126="X",OR($B126&lt;&gt;"",$C126&lt;&gt;"",$E126&lt;&gt;"",#REF!&lt;&gt;""))</formula>
    </cfRule>
    <cfRule type="expression" dxfId="605" priority="138">
      <formula>$AC126=1</formula>
    </cfRule>
    <cfRule type="expression" dxfId="604" priority="139">
      <formula>AND($R126="X",OR($B126&lt;&gt;"",$C126&lt;&gt;"",$D126&lt;&gt;""))</formula>
    </cfRule>
  </conditionalFormatting>
  <conditionalFormatting sqref="E131">
    <cfRule type="expression" dxfId="603" priority="200">
      <formula>AND($R131="X",OR($B131&lt;&gt;"",$C131&lt;&gt;"",$D131&lt;&gt;"",$E131&lt;&gt;""))</formula>
    </cfRule>
    <cfRule type="expression" dxfId="602" priority="201">
      <formula>AND($R131="X",OR($B131&lt;&gt;"",$C131&lt;&gt;"",$E131&lt;&gt;"",#REF!&lt;&gt;""))</formula>
    </cfRule>
    <cfRule type="expression" dxfId="601" priority="202">
      <formula>$AC131=1</formula>
    </cfRule>
  </conditionalFormatting>
  <conditionalFormatting sqref="E131:E132 E44:E120 F133:F134 E135:E138">
    <cfRule type="expression" dxfId="600" priority="236">
      <formula>AND($R44="X",OR($B44&lt;&gt;"",$C44&lt;&gt;"",$D44&lt;&gt;""))</formula>
    </cfRule>
  </conditionalFormatting>
  <conditionalFormatting sqref="E133:E134">
    <cfRule type="expression" dxfId="599" priority="148">
      <formula>AND($R133="X",$B133&lt;&gt;"")</formula>
    </cfRule>
    <cfRule type="expression" dxfId="598" priority="149">
      <formula>AND($AD133=1,$AC133=1)</formula>
    </cfRule>
    <cfRule type="expression" dxfId="597" priority="150">
      <formula>$AD133=1</formula>
    </cfRule>
    <cfRule type="expression" dxfId="596" priority="151">
      <formula>OR($AD133="X",$AC133="X")</formula>
    </cfRule>
    <cfRule type="expression" dxfId="595" priority="152">
      <formula>$AC133=1</formula>
    </cfRule>
    <cfRule type="expression" dxfId="594" priority="153">
      <formula>AND(NOT(ISBLANK($W133)),ISBLANK($AC133),ISBLANK($AD133))</formula>
    </cfRule>
  </conditionalFormatting>
  <conditionalFormatting sqref="E160">
    <cfRule type="expression" dxfId="593" priority="269">
      <formula>AND($R160="X",OR($B160&lt;&gt;"",#REF!&lt;&gt;"",$D160&lt;&gt;""))</formula>
    </cfRule>
  </conditionalFormatting>
  <conditionalFormatting sqref="E163">
    <cfRule type="expression" dxfId="592" priority="213">
      <formula>$AC163=1</formula>
    </cfRule>
    <cfRule type="expression" dxfId="591" priority="214">
      <formula>AND($R163="X",OR($B163&lt;&gt;"",$C163&lt;&gt;"",$D163&lt;&gt;"",$E163&lt;&gt;""))</formula>
    </cfRule>
    <cfRule type="expression" dxfId="590" priority="215">
      <formula>AND($AD163=1,$AC163=1)</formula>
    </cfRule>
    <cfRule type="expression" dxfId="589" priority="216">
      <formula>$AD163=1</formula>
    </cfRule>
  </conditionalFormatting>
  <conditionalFormatting sqref="E166">
    <cfRule type="expression" dxfId="588" priority="96">
      <formula>AND($R166="X",OR($B166&lt;&gt;"",$C166&lt;&gt;"",$D166&lt;&gt;""))</formula>
    </cfRule>
  </conditionalFormatting>
  <conditionalFormatting sqref="E168:E172">
    <cfRule type="expression" dxfId="587" priority="76">
      <formula>OR($AD168="X",$AC168="X")</formula>
    </cfRule>
    <cfRule type="expression" dxfId="586" priority="77">
      <formula>AND($AD168=1,$AC168=1)</formula>
    </cfRule>
    <cfRule type="expression" dxfId="585" priority="78">
      <formula>$AD168=1</formula>
    </cfRule>
    <cfRule type="expression" dxfId="584" priority="79">
      <formula>$AC168=1</formula>
    </cfRule>
    <cfRule type="expression" dxfId="583" priority="80">
      <formula>AND(NOT(ISBLANK($W168)),ISBLANK($AC168),ISBLANK($AD168))</formula>
    </cfRule>
    <cfRule type="expression" dxfId="582" priority="81">
      <formula>AND($R168="X",OR(#REF!&lt;&gt;"",$B168&lt;&gt;"",$C168&lt;&gt;"",$D168&lt;&gt;""))</formula>
    </cfRule>
  </conditionalFormatting>
  <conditionalFormatting sqref="E175:E183">
    <cfRule type="expression" dxfId="581" priority="146">
      <formula>AND($R175="X",OR($B175&lt;&gt;"",#REF!&lt;&gt;"",$C175&lt;&gt;"",$D175&lt;&gt;""))</formula>
    </cfRule>
  </conditionalFormatting>
  <conditionalFormatting sqref="E166:F166">
    <cfRule type="expression" dxfId="580" priority="107">
      <formula>AND($R166="X",OR($B166&lt;&gt;"",$C166&lt;&gt;"",$D166&lt;&gt;"",#REF!&lt;&gt;""))</formula>
    </cfRule>
  </conditionalFormatting>
  <conditionalFormatting sqref="E174:F174">
    <cfRule type="expression" dxfId="579" priority="277">
      <formula>AND($R174="X",OR($B174&lt;&gt;"",$C174&lt;&gt;"",$D174&lt;&gt;"",#REF!&lt;&gt;""))</formula>
    </cfRule>
  </conditionalFormatting>
  <conditionalFormatting sqref="E126:G126">
    <cfRule type="expression" dxfId="578" priority="142">
      <formula>AND($AD126=1,$AC126=1)</formula>
    </cfRule>
    <cfRule type="expression" dxfId="577" priority="143">
      <formula>$AD126=1</formula>
    </cfRule>
  </conditionalFormatting>
  <conditionalFormatting sqref="E128:G128">
    <cfRule type="expression" dxfId="576" priority="114">
      <formula>AND($R128="X",OR($B128&lt;&gt;"",$C128&lt;&gt;"",$D128&lt;&gt;"",$E128&lt;&gt;""))</formula>
    </cfRule>
    <cfRule type="expression" dxfId="575" priority="115">
      <formula>AND($R128="X",OR($B128&lt;&gt;"",$C128&lt;&gt;"",$E128&lt;&gt;"",#REF!&lt;&gt;""))</formula>
    </cfRule>
    <cfRule type="expression" dxfId="574" priority="116">
      <formula>$AC128=1</formula>
    </cfRule>
    <cfRule type="expression" dxfId="573" priority="117">
      <formula>AND($R128="X",OR($B128&lt;&gt;"",$C128&lt;&gt;"",$D128&lt;&gt;""))</formula>
    </cfRule>
    <cfRule type="expression" dxfId="572" priority="118">
      <formula>AND($AD128=1,$AC128=1)</formula>
    </cfRule>
    <cfRule type="expression" dxfId="571" priority="119">
      <formula>$AD128=1</formula>
    </cfRule>
    <cfRule type="expression" dxfId="570" priority="120">
      <formula>AND($R128="X",$B128&lt;&gt;"")</formula>
    </cfRule>
    <cfRule type="expression" dxfId="569" priority="121">
      <formula>AND($R128="X",OR($B128&lt;&gt;"",$C128&lt;&gt;""))</formula>
    </cfRule>
  </conditionalFormatting>
  <conditionalFormatting sqref="E140:G153 B140:C154">
    <cfRule type="expression" dxfId="568" priority="179">
      <formula>AND($AD140=1,$AC140=1)</formula>
    </cfRule>
    <cfRule type="expression" dxfId="567" priority="180">
      <formula>$AD140=1</formula>
    </cfRule>
    <cfRule type="expression" dxfId="566"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565" priority="41">
      <formula>AND($R12="X",OR($B12&lt;&gt;"",$C12&lt;&gt;"",$D12&lt;&gt;"",$E12&lt;&gt;""))</formula>
    </cfRule>
  </conditionalFormatting>
  <conditionalFormatting sqref="F19">
    <cfRule type="expression" dxfId="564" priority="1172">
      <formula>AND($R19="X",OR($B19&lt;&gt;"",#REF!&lt;&gt;"",$C19&lt;&gt;"",$E19&lt;&gt;""))</formula>
    </cfRule>
  </conditionalFormatting>
  <conditionalFormatting sqref="F20:F40 F131:F153 F155:F159 E183 G183">
    <cfRule type="expression" dxfId="563" priority="73">
      <formula>AND($R20="X",OR($B20&lt;&gt;"",$C20&lt;&gt;"",$D20&lt;&gt;"",$E20&lt;&gt;""))</formula>
    </cfRule>
  </conditionalFormatting>
  <conditionalFormatting sqref="F42:F43">
    <cfRule type="expression" dxfId="562" priority="294">
      <formula>AND($R42="X",OR($B42&lt;&gt;"",#REF!&lt;&gt;"",$D42&lt;&gt;"",#REF!&lt;&gt;""))</formula>
    </cfRule>
  </conditionalFormatting>
  <conditionalFormatting sqref="F44:F120">
    <cfRule type="expression" dxfId="561" priority="237">
      <formula>AND($R44="X",OR($B44&lt;&gt;"",$C44&lt;&gt;"",$D44&lt;&gt;"",$E44&lt;&gt;""))</formula>
    </cfRule>
  </conditionalFormatting>
  <conditionalFormatting sqref="F122 F161:F164 F173 F184:F191">
    <cfRule type="expression" dxfId="560" priority="157">
      <formula>AND($R122="X",OR($B122&lt;&gt;"",$C122&lt;&gt;"",$D122&lt;&gt;"",$E122&lt;&gt;""))</formula>
    </cfRule>
  </conditionalFormatting>
  <conditionalFormatting sqref="F122:F124">
    <cfRule type="expression" dxfId="559" priority="249">
      <formula>AND($R122="X",OR(#REF!&lt;&gt;"",$B122&lt;&gt;"",$C122&lt;&gt;"",$E122&lt;&gt;""))</formula>
    </cfRule>
  </conditionalFormatting>
  <conditionalFormatting sqref="F125:F128">
    <cfRule type="expression" dxfId="558" priority="255">
      <formula>AND($R125="X",OR($B125&lt;&gt;"",$C125&lt;&gt;"",$D125&lt;&gt;"",$E125&lt;&gt;""))</formula>
    </cfRule>
  </conditionalFormatting>
  <conditionalFormatting sqref="F126">
    <cfRule type="expression" dxfId="557" priority="140">
      <formula>AND($R126="X",OR($B126&lt;&gt;"",$C126&lt;&gt;"",$D126&lt;&gt;"",$E126&lt;&gt;""))</formula>
    </cfRule>
  </conditionalFormatting>
  <conditionalFormatting sqref="F127 G161:G164 G173">
    <cfRule type="expression" dxfId="556" priority="122">
      <formula>AND($R127="X",OR($B127&lt;&gt;"",$C127&lt;&gt;"",$D127&lt;&gt;"",$E127&lt;&gt;"",$F127&lt;&gt;""))</formula>
    </cfRule>
  </conditionalFormatting>
  <conditionalFormatting sqref="F128:F130 F139:G139">
    <cfRule type="expression" dxfId="555" priority="251">
      <formula>AND($R128="X",OR($B128&lt;&gt;"",$C128&lt;&gt;"",$E128&lt;&gt;"",#REF!&lt;&gt;""))</formula>
    </cfRule>
  </conditionalFormatting>
  <conditionalFormatting sqref="F138">
    <cfRule type="expression" dxfId="554" priority="184">
      <formula>AND($R138="X",OR($B138&lt;&gt;"",$C138&lt;&gt;"",$E138&lt;&gt;"",#REF!&lt;&gt;""))</formula>
    </cfRule>
  </conditionalFormatting>
  <conditionalFormatting sqref="F160">
    <cfRule type="expression" dxfId="553" priority="270">
      <formula>AND($R160="X",OR($B160&lt;&gt;"",#REF!&lt;&gt;"",$D160&lt;&gt;"",$E160&lt;&gt;""))</formula>
    </cfRule>
  </conditionalFormatting>
  <conditionalFormatting sqref="F168:F172">
    <cfRule type="expression" dxfId="552" priority="282">
      <formula>AND($R168="X",OR(#REF!&lt;&gt;"",$B168&lt;&gt;"",$C168&lt;&gt;"",$D168&lt;&gt;""))</formula>
    </cfRule>
  </conditionalFormatting>
  <conditionalFormatting sqref="F175:F183">
    <cfRule type="expression" dxfId="551" priority="147">
      <formula>AND($R175="X",OR($B175&lt;&gt;"",#REF!&lt;&gt;"",$C175&lt;&gt;"",$D175&lt;&gt;"",$F175&lt;&gt;""))</formula>
    </cfRule>
    <cfRule type="expression" dxfId="550" priority="275">
      <formula>AND($R175="X",OR($B175&lt;&gt;"",#REF!&lt;&gt;"",$C175&lt;&gt;"",$D175&lt;&gt;""))</formula>
    </cfRule>
  </conditionalFormatting>
  <conditionalFormatting sqref="F183">
    <cfRule type="expression" dxfId="549" priority="74">
      <formula>AND($R183="X",OR($B183&lt;&gt;"",$C183&lt;&gt;"",$D183&lt;&gt;"",$E183&lt;&gt;"",$F183&lt;&gt;""))</formula>
    </cfRule>
  </conditionalFormatting>
  <conditionalFormatting sqref="F127:G127">
    <cfRule type="expression" dxfId="548" priority="123">
      <formula>AND($R127="X",OR($B127&lt;&gt;"",$C127&lt;&gt;"",$D127&lt;&gt;"",$E127&lt;&gt;""))</formula>
    </cfRule>
    <cfRule type="expression" dxfId="547" priority="124">
      <formula>AND($R127="X",OR($B127&lt;&gt;"",$C127&lt;&gt;"",$E127&lt;&gt;"",#REF!&lt;&gt;""))</formula>
    </cfRule>
    <cfRule type="expression" dxfId="546" priority="125">
      <formula>$AC127=1</formula>
    </cfRule>
    <cfRule type="expression" dxfId="545" priority="126">
      <formula>AND($R127="X",OR($B127&lt;&gt;"",$C127&lt;&gt;"",$D127&lt;&gt;""))</formula>
    </cfRule>
    <cfRule type="expression" dxfId="544" priority="127">
      <formula>AND($AD127=1,$AC127=1)</formula>
    </cfRule>
    <cfRule type="expression" dxfId="543" priority="128">
      <formula>$AD127=1</formula>
    </cfRule>
    <cfRule type="expression" dxfId="542" priority="129">
      <formula>AND($R127="X",OR($B127&lt;&gt;"",$C127&lt;&gt;"",$D127&lt;&gt;""))</formula>
    </cfRule>
  </conditionalFormatting>
  <conditionalFormatting sqref="F128:G128">
    <cfRule type="expression" dxfId="541" priority="112">
      <formula>AND($R128="X",OR($B128&lt;&gt;"",$C128&lt;&gt;""))</formula>
    </cfRule>
    <cfRule type="expression" dxfId="540" priority="113">
      <formula>AND($R128="X",OR($B128&lt;&gt;"",$C128&lt;&gt;"",$D128&lt;&gt;""))</formula>
    </cfRule>
  </conditionalFormatting>
  <conditionalFormatting sqref="F166:G166">
    <cfRule type="expression" dxfId="539" priority="108">
      <formula>AND($R166="X",OR($B166&lt;&gt;"",$C166&lt;&gt;"",$D166&lt;&gt;"",#REF!&lt;&gt;"",$F166&lt;&gt;""))</formula>
    </cfRule>
  </conditionalFormatting>
  <conditionalFormatting sqref="F174:G174">
    <cfRule type="expression" dxfId="538" priority="278">
      <formula>AND($R174="X",OR($B174&lt;&gt;"",$C174&lt;&gt;"",$D174&lt;&gt;"",#REF!&lt;&gt;"",$F174&lt;&gt;""))</formula>
    </cfRule>
  </conditionalFormatting>
  <conditionalFormatting sqref="G12:G18">
    <cfRule type="expression" dxfId="537" priority="42">
      <formula>AND($R12="X",OR($B12&lt;&gt;"",$C12&lt;&gt;"",$D12&lt;&gt;"",$E12&lt;&gt;"",$F12&lt;&gt;""))</formula>
    </cfRule>
  </conditionalFormatting>
  <conditionalFormatting sqref="G19">
    <cfRule type="expression" dxfId="536" priority="1168">
      <formula>AND($R19="X",OR($B19&lt;&gt;"",#REF!&lt;&gt;"",$C19&lt;&gt;"",$E19&lt;&gt;"",$F19&lt;&gt;""))</formula>
    </cfRule>
  </conditionalFormatting>
  <conditionalFormatting sqref="G20:G40 G140:G153 G155:G159 D167:G167">
    <cfRule type="expression" dxfId="535" priority="75">
      <formula>AND($R20="X",OR($B20&lt;&gt;"",$C20&lt;&gt;"",$D20&lt;&gt;"",$E20&lt;&gt;"",$F20&lt;&gt;""))</formula>
    </cfRule>
  </conditionalFormatting>
  <conditionalFormatting sqref="G42:G43">
    <cfRule type="expression" dxfId="534" priority="295">
      <formula>AND($R42="X",OR($B42&lt;&gt;"",#REF!&lt;&gt;"",$D42&lt;&gt;"",#REF!&lt;&gt;"",$F42&lt;&gt;""))</formula>
    </cfRule>
  </conditionalFormatting>
  <conditionalFormatting sqref="G122">
    <cfRule type="expression" dxfId="533" priority="158">
      <formula>AND($R122="X",OR($B122&lt;&gt;"",$C122&lt;&gt;"",$D122&lt;&gt;"",$E122&lt;&gt;"",$F122&lt;&gt;""))</formula>
    </cfRule>
  </conditionalFormatting>
  <conditionalFormatting sqref="G122:G124">
    <cfRule type="expression" dxfId="532" priority="250">
      <formula>AND($R122="X",OR(#REF!&lt;&gt;"",$B122&lt;&gt;"",$C122&lt;&gt;"",$E122&lt;&gt;"",$F122&lt;&gt;""))</formula>
    </cfRule>
  </conditionalFormatting>
  <conditionalFormatting sqref="G125:G128">
    <cfRule type="expression" dxfId="531" priority="256">
      <formula>AND($R125="X",OR($B125&lt;&gt;"",$C125&lt;&gt;"",$D125&lt;&gt;"",$E125&lt;&gt;"",$F125&lt;&gt;""))</formula>
    </cfRule>
  </conditionalFormatting>
  <conditionalFormatting sqref="G126">
    <cfRule type="expression" dxfId="530" priority="141">
      <formula>AND($R126="X",OR($B126&lt;&gt;"",$C126&lt;&gt;"",$D126&lt;&gt;"",$E126&lt;&gt;"",$F126&lt;&gt;""))</formula>
    </cfRule>
  </conditionalFormatting>
  <conditionalFormatting sqref="G128">
    <cfRule type="expression" dxfId="529" priority="110">
      <formula>AND($R128="X",OR($B128&lt;&gt;"",$C128&lt;&gt;"",$E128&lt;&gt;"",#REF!&lt;&gt;""))</formula>
    </cfRule>
    <cfRule type="expression" dxfId="528" priority="111">
      <formula>AND($R128="X",OR($B128&lt;&gt;"",$C128&lt;&gt;"",$D128&lt;&gt;"",$E128&lt;&gt;""))</formula>
    </cfRule>
  </conditionalFormatting>
  <conditionalFormatting sqref="G128:G130">
    <cfRule type="expression" dxfId="527" priority="252">
      <formula>AND($R128="X",OR($B128&lt;&gt;"",$C128&lt;&gt;"",$E128&lt;&gt;"",#REF!&lt;&gt;"",$F128&lt;&gt;""))</formula>
    </cfRule>
  </conditionalFormatting>
  <conditionalFormatting sqref="G139">
    <cfRule type="expression" dxfId="526" priority="220">
      <formula>AND($R139="X",OR($B139&lt;&gt;"",$C139&lt;&gt;"",$D139&lt;&gt;"",$E139&lt;&gt;""))</formula>
    </cfRule>
    <cfRule type="expression" dxfId="525" priority="272">
      <formula>AND($R139="X",OR($B139&lt;&gt;"",$C139&lt;&gt;"",$E139&lt;&gt;"",#REF!&lt;&gt;"",$F139&lt;&gt;""))</formula>
    </cfRule>
  </conditionalFormatting>
  <conditionalFormatting sqref="G160">
    <cfRule type="expression" dxfId="524" priority="271">
      <formula>AND($R160="X",OR($B160&lt;&gt;"",#REF!&lt;&gt;"",$D160&lt;&gt;"",$E160&lt;&gt;"",$F160&lt;&gt;""))</formula>
    </cfRule>
  </conditionalFormatting>
  <conditionalFormatting sqref="G168:G172">
    <cfRule type="expression" dxfId="523" priority="283">
      <formula>AND($R168="X",OR(#REF!&lt;&gt;"",$B168&lt;&gt;"",$C168&lt;&gt;"",$D168&lt;&gt;"",$F168&lt;&gt;""))</formula>
    </cfRule>
  </conditionalFormatting>
  <conditionalFormatting sqref="G175:G183">
    <cfRule type="expression" dxfId="522" priority="276">
      <formula>AND($R175="X",OR($B175&lt;&gt;"",#REF!&lt;&gt;"",$C175&lt;&gt;"",$D175&lt;&gt;"",$F175&lt;&gt;""))</formula>
    </cfRule>
  </conditionalFormatting>
  <conditionalFormatting sqref="G184:G191 G44:G120 G131:G138">
    <cfRule type="expression" dxfId="521" priority="238">
      <formula>AND($R44="X",OR($B44&lt;&gt;"",$C44&lt;&gt;"",$D44&lt;&gt;"",$E44&lt;&gt;"",$F44&lt;&gt;""))</formula>
    </cfRule>
  </conditionalFormatting>
  <conditionalFormatting sqref="H193:H194 H214:H1054">
    <cfRule type="expression" dxfId="520" priority="258">
      <formula>$Q193="X"</formula>
    </cfRule>
  </conditionalFormatting>
  <conditionalFormatting sqref="I14:I29 I31:I191">
    <cfRule type="expression" dxfId="519" priority="234">
      <formula>$R14="X"</formula>
    </cfRule>
  </conditionalFormatting>
  <conditionalFormatting sqref="Q12:Q191">
    <cfRule type="cellIs" dxfId="518" priority="44" operator="equal">
      <formula>"1..1"</formula>
    </cfRule>
    <cfRule type="cellIs" dxfId="517" priority="45" operator="equal">
      <formula>"0..n"</formula>
    </cfRule>
    <cfRule type="cellIs" dxfId="516"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8"/>
  <sheetViews>
    <sheetView tabSelected="1" zoomScaleNormal="100" workbookViewId="0">
      <pane xSplit="7" ySplit="8" topLeftCell="J79" activePane="bottomRight" state="frozen"/>
      <selection pane="topRight" activeCell="H1" sqref="H1"/>
      <selection pane="bottomLeft" activeCell="A9" sqref="A9"/>
      <selection pane="bottomRight" activeCell="O87" sqref="O87"/>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29" max="29" width="9.5" customWidth="1"/>
    <col min="30" max="30" width="8" style="96" customWidth="1"/>
    <col min="31" max="31" width="9.1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0.9606741573033708</v>
      </c>
      <c r="G1" s="128"/>
      <c r="H1" s="758" t="s">
        <v>911</v>
      </c>
      <c r="I1" s="758"/>
      <c r="J1" s="758"/>
      <c r="O1" s="759" t="s">
        <v>816</v>
      </c>
      <c r="P1" s="759"/>
      <c r="AC1" s="96"/>
      <c r="AF1" s="128"/>
      <c r="ALZ1"/>
    </row>
    <row r="2" spans="1:1014" ht="13.5" customHeight="1">
      <c r="C2" s="141" t="s">
        <v>818</v>
      </c>
      <c r="D2" s="285"/>
      <c r="E2" s="152" t="s">
        <v>819</v>
      </c>
      <c r="F2" s="157">
        <f>createCase[[#Totals],[NexSIS]] / createCase[[#Totals],[ID]]</f>
        <v>0.47191011235955055</v>
      </c>
      <c r="G2" s="128"/>
      <c r="H2" s="758"/>
      <c r="I2" s="758"/>
      <c r="J2" s="758"/>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760" t="s">
        <v>828</v>
      </c>
      <c r="M7" s="760"/>
      <c r="N7" s="760"/>
      <c r="O7" s="760"/>
      <c r="V7" s="761" t="s">
        <v>829</v>
      </c>
      <c r="W7" s="761"/>
      <c r="AC7" s="760" t="s">
        <v>830</v>
      </c>
      <c r="AD7" s="760"/>
      <c r="AE7" s="546"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1595</v>
      </c>
    </row>
    <row r="9" spans="1:1014" s="224" customFormat="1" ht="13.5" customHeight="1">
      <c r="A9" s="225">
        <v>1</v>
      </c>
      <c r="B9" s="217" t="s">
        <v>916</v>
      </c>
      <c r="C9" s="240"/>
      <c r="D9" s="538"/>
      <c r="E9" s="538"/>
      <c r="F9" s="538"/>
      <c r="G9" s="538"/>
      <c r="H9" s="542" t="s">
        <v>1596</v>
      </c>
      <c r="I9" s="317" t="s">
        <v>1597</v>
      </c>
      <c r="J9" s="542" t="s">
        <v>1598</v>
      </c>
      <c r="K9" s="539" t="s">
        <v>919</v>
      </c>
      <c r="L9" s="542" t="s">
        <v>1599</v>
      </c>
      <c r="M9" s="542" t="s">
        <v>1600</v>
      </c>
      <c r="N9" s="542"/>
      <c r="O9" s="542"/>
      <c r="P9" s="540">
        <v>1</v>
      </c>
      <c r="Q9" s="542" t="s">
        <v>820</v>
      </c>
      <c r="R9" s="542"/>
      <c r="S9" s="542" t="s">
        <v>863</v>
      </c>
      <c r="T9" s="541"/>
      <c r="U9" s="542"/>
      <c r="V9" s="543" t="s">
        <v>864</v>
      </c>
      <c r="W9" s="543" t="s">
        <v>864</v>
      </c>
      <c r="X9" s="232"/>
      <c r="Y9" s="544"/>
      <c r="Z9" s="542" t="s">
        <v>920</v>
      </c>
      <c r="AA9" s="545" t="s">
        <v>921</v>
      </c>
      <c r="AB9" s="542"/>
      <c r="AC9" s="541">
        <v>1</v>
      </c>
      <c r="AD9" s="541">
        <v>1</v>
      </c>
      <c r="AE9" s="543" t="s">
        <v>864</v>
      </c>
    </row>
    <row r="10" spans="1:1014" s="224" customFormat="1" ht="13.5" customHeight="1">
      <c r="A10" s="225">
        <v>2</v>
      </c>
      <c r="B10" s="253" t="s">
        <v>944</v>
      </c>
      <c r="C10" s="221"/>
      <c r="D10" s="221"/>
      <c r="E10" s="221"/>
      <c r="F10" s="221"/>
      <c r="G10" s="221"/>
      <c r="H10" s="542" t="s">
        <v>945</v>
      </c>
      <c r="I10" s="131" t="s">
        <v>946</v>
      </c>
      <c r="J10" s="542"/>
      <c r="K10" s="539" t="s">
        <v>925</v>
      </c>
      <c r="L10" s="542" t="s">
        <v>926</v>
      </c>
      <c r="M10" s="542" t="s">
        <v>927</v>
      </c>
      <c r="N10" s="542"/>
      <c r="O10" s="542"/>
      <c r="P10" s="540"/>
      <c r="Q10" s="542" t="s">
        <v>817</v>
      </c>
      <c r="R10" s="542"/>
      <c r="S10" s="542" t="s">
        <v>863</v>
      </c>
      <c r="T10" s="541"/>
      <c r="U10" s="542"/>
      <c r="V10" s="543" t="s">
        <v>864</v>
      </c>
      <c r="W10" s="543" t="s">
        <v>864</v>
      </c>
      <c r="X10" s="232"/>
      <c r="Y10" s="544"/>
      <c r="Z10" s="542"/>
      <c r="AA10" s="545"/>
      <c r="AB10" s="542"/>
      <c r="AC10" s="541">
        <v>1</v>
      </c>
      <c r="AD10" s="541">
        <v>1</v>
      </c>
      <c r="AE10" s="543" t="s">
        <v>864</v>
      </c>
    </row>
    <row r="11" spans="1:1014" s="224" customFormat="1" ht="13.5" customHeight="1">
      <c r="A11" s="225">
        <v>3</v>
      </c>
      <c r="B11" s="217" t="s">
        <v>947</v>
      </c>
      <c r="C11" s="240"/>
      <c r="D11" s="241"/>
      <c r="E11" s="241"/>
      <c r="F11" s="241"/>
      <c r="G11" s="241"/>
      <c r="H11" s="542" t="s">
        <v>948</v>
      </c>
      <c r="I11" s="539" t="s">
        <v>930</v>
      </c>
      <c r="J11" s="542" t="s">
        <v>949</v>
      </c>
      <c r="K11" s="539" t="s">
        <v>931</v>
      </c>
      <c r="L11" s="542"/>
      <c r="M11" s="542"/>
      <c r="N11" s="542"/>
      <c r="O11" s="542"/>
      <c r="P11" s="540">
        <v>1</v>
      </c>
      <c r="Q11" s="542" t="s">
        <v>820</v>
      </c>
      <c r="R11" s="542"/>
      <c r="S11" s="542" t="s">
        <v>879</v>
      </c>
      <c r="T11" s="541"/>
      <c r="U11" s="542" t="s">
        <v>932</v>
      </c>
      <c r="V11" s="543" t="s">
        <v>864</v>
      </c>
      <c r="W11" s="543" t="s">
        <v>864</v>
      </c>
      <c r="X11" s="232"/>
      <c r="Y11" s="544"/>
      <c r="Z11" s="542"/>
      <c r="AA11" s="545"/>
      <c r="AB11" s="542"/>
      <c r="AC11" s="541">
        <v>1</v>
      </c>
      <c r="AD11" s="541">
        <v>1</v>
      </c>
      <c r="AE11" s="543" t="s">
        <v>864</v>
      </c>
    </row>
    <row r="12" spans="1:1014" s="224" customFormat="1" ht="13.5" customHeight="1">
      <c r="A12" s="225">
        <v>4</v>
      </c>
      <c r="B12" s="217" t="s">
        <v>1601</v>
      </c>
      <c r="C12" s="240"/>
      <c r="D12" s="241"/>
      <c r="E12" s="241"/>
      <c r="F12" s="241"/>
      <c r="G12" s="241"/>
      <c r="H12" s="542" t="s">
        <v>1602</v>
      </c>
      <c r="I12" s="539" t="s">
        <v>935</v>
      </c>
      <c r="J12" s="542" t="s">
        <v>952</v>
      </c>
      <c r="K12" s="539" t="s">
        <v>1603</v>
      </c>
      <c r="L12" s="542"/>
      <c r="M12" s="542"/>
      <c r="N12" s="542"/>
      <c r="O12" s="542"/>
      <c r="P12" s="540"/>
      <c r="Q12" s="542" t="s">
        <v>820</v>
      </c>
      <c r="R12" s="542"/>
      <c r="S12" s="542" t="s">
        <v>863</v>
      </c>
      <c r="T12" s="541"/>
      <c r="U12" s="542"/>
      <c r="V12" s="543" t="s">
        <v>864</v>
      </c>
      <c r="W12" s="543" t="s">
        <v>864</v>
      </c>
      <c r="X12" s="232"/>
      <c r="Y12" s="544"/>
      <c r="Z12" s="542"/>
      <c r="AA12" s="545"/>
      <c r="AB12" s="542"/>
      <c r="AC12" s="541">
        <v>1</v>
      </c>
      <c r="AD12" s="541">
        <v>1</v>
      </c>
      <c r="AE12" s="543"/>
    </row>
    <row r="13" spans="1:1014" s="224" customFormat="1" ht="13.5" customHeight="1">
      <c r="A13" s="225">
        <v>5</v>
      </c>
      <c r="B13" s="217" t="s">
        <v>958</v>
      </c>
      <c r="C13" s="538"/>
      <c r="D13" s="241"/>
      <c r="E13" s="241"/>
      <c r="F13" s="241"/>
      <c r="G13" s="241"/>
      <c r="H13" s="542" t="s">
        <v>959</v>
      </c>
      <c r="I13" s="539"/>
      <c r="J13" s="542" t="s">
        <v>960</v>
      </c>
      <c r="K13" s="539" t="s">
        <v>961</v>
      </c>
      <c r="L13" s="542"/>
      <c r="M13" s="542"/>
      <c r="N13" s="542"/>
      <c r="O13" s="542"/>
      <c r="P13" s="540"/>
      <c r="Q13" s="542" t="s">
        <v>820</v>
      </c>
      <c r="R13" s="542" t="s">
        <v>864</v>
      </c>
      <c r="S13" s="243" t="s">
        <v>961</v>
      </c>
      <c r="T13" s="541"/>
      <c r="U13" s="542"/>
      <c r="V13" s="543" t="s">
        <v>864</v>
      </c>
      <c r="W13" s="543" t="s">
        <v>864</v>
      </c>
      <c r="X13" s="232"/>
      <c r="Y13" s="544"/>
      <c r="Z13" s="542"/>
      <c r="AA13" s="545"/>
      <c r="AB13" s="542"/>
      <c r="AC13" s="541">
        <v>1</v>
      </c>
      <c r="AD13" s="541">
        <v>1</v>
      </c>
      <c r="AE13" s="543" t="s">
        <v>864</v>
      </c>
    </row>
    <row r="14" spans="1:1014" s="224" customFormat="1" ht="13.5" customHeight="1">
      <c r="A14" s="225">
        <v>6</v>
      </c>
      <c r="B14" s="217"/>
      <c r="C14" s="538" t="s">
        <v>979</v>
      </c>
      <c r="D14" s="241"/>
      <c r="E14" s="241"/>
      <c r="F14" s="241"/>
      <c r="G14" s="241"/>
      <c r="H14" s="542" t="s">
        <v>965</v>
      </c>
      <c r="I14" s="539"/>
      <c r="J14" s="542" t="s">
        <v>982</v>
      </c>
      <c r="K14" s="539"/>
      <c r="L14" s="542" t="s">
        <v>967</v>
      </c>
      <c r="M14" s="542" t="s">
        <v>968</v>
      </c>
      <c r="N14" s="542"/>
      <c r="O14" s="542"/>
      <c r="P14" s="540">
        <v>1</v>
      </c>
      <c r="Q14" s="542" t="s">
        <v>820</v>
      </c>
      <c r="R14" s="542" t="s">
        <v>864</v>
      </c>
      <c r="S14" s="542" t="s">
        <v>969</v>
      </c>
      <c r="T14" s="541"/>
      <c r="U14" s="542"/>
      <c r="V14" s="543" t="s">
        <v>864</v>
      </c>
      <c r="W14" s="543" t="s">
        <v>864</v>
      </c>
      <c r="X14" s="232"/>
      <c r="Y14" s="544"/>
      <c r="Z14" s="542" t="s">
        <v>970</v>
      </c>
      <c r="AA14" s="545"/>
      <c r="AB14" s="542"/>
      <c r="AC14" s="541">
        <v>1</v>
      </c>
      <c r="AD14" s="541">
        <v>1</v>
      </c>
      <c r="AE14" s="543" t="s">
        <v>864</v>
      </c>
    </row>
    <row r="15" spans="1:1014" s="224" customFormat="1" ht="12.95" customHeight="1">
      <c r="A15" s="225">
        <v>7</v>
      </c>
      <c r="B15" s="217"/>
      <c r="C15" s="538"/>
      <c r="D15" s="241" t="s">
        <v>667</v>
      </c>
      <c r="E15" s="241"/>
      <c r="F15" s="241"/>
      <c r="G15" s="241"/>
      <c r="H15" s="542" t="s">
        <v>971</v>
      </c>
      <c r="I15" s="539" t="s">
        <v>972</v>
      </c>
      <c r="J15" s="542" t="s">
        <v>973</v>
      </c>
      <c r="K15" s="539"/>
      <c r="L15" s="542"/>
      <c r="M15" s="542"/>
      <c r="N15" s="542"/>
      <c r="O15" s="542"/>
      <c r="P15" s="540">
        <v>1</v>
      </c>
      <c r="Q15" s="542" t="s">
        <v>820</v>
      </c>
      <c r="R15" s="542"/>
      <c r="S15" s="542" t="s">
        <v>863</v>
      </c>
      <c r="T15" s="541"/>
      <c r="U15" s="542"/>
      <c r="V15" s="543" t="s">
        <v>864</v>
      </c>
      <c r="W15" s="543" t="s">
        <v>864</v>
      </c>
      <c r="X15" s="232"/>
      <c r="Y15" s="544"/>
      <c r="Z15" s="542" t="s">
        <v>970</v>
      </c>
      <c r="AA15" s="545"/>
      <c r="AB15" s="542"/>
      <c r="AC15" s="541">
        <v>1</v>
      </c>
      <c r="AD15" s="541">
        <v>1</v>
      </c>
      <c r="AE15" s="543" t="s">
        <v>864</v>
      </c>
    </row>
    <row r="16" spans="1:1014" s="224" customFormat="1" ht="13.5" customHeight="1">
      <c r="A16" s="225">
        <v>8</v>
      </c>
      <c r="B16" s="217"/>
      <c r="C16" s="538"/>
      <c r="D16" s="241" t="s">
        <v>974</v>
      </c>
      <c r="E16" s="241"/>
      <c r="F16" s="241"/>
      <c r="G16" s="241"/>
      <c r="H16" s="542" t="s">
        <v>975</v>
      </c>
      <c r="I16" s="539" t="s">
        <v>976</v>
      </c>
      <c r="J16" s="542" t="s">
        <v>977</v>
      </c>
      <c r="K16" s="539"/>
      <c r="L16" s="542"/>
      <c r="M16" s="542"/>
      <c r="N16" s="542"/>
      <c r="O16" s="542"/>
      <c r="P16" s="540">
        <v>1</v>
      </c>
      <c r="Q16" s="542" t="s">
        <v>820</v>
      </c>
      <c r="R16" s="542"/>
      <c r="S16" s="542" t="s">
        <v>863</v>
      </c>
      <c r="T16" s="541"/>
      <c r="U16" s="542"/>
      <c r="V16" s="543" t="s">
        <v>864</v>
      </c>
      <c r="W16" s="543" t="s">
        <v>864</v>
      </c>
      <c r="X16" s="232"/>
      <c r="Y16" s="544"/>
      <c r="Z16" s="542" t="s">
        <v>970</v>
      </c>
      <c r="AA16" s="545"/>
      <c r="AB16" s="542"/>
      <c r="AC16" s="541">
        <v>1</v>
      </c>
      <c r="AD16" s="541">
        <v>1</v>
      </c>
      <c r="AE16" s="543" t="s">
        <v>864</v>
      </c>
    </row>
    <row r="17" spans="1:31" s="224" customFormat="1" ht="13.5" customHeight="1">
      <c r="A17" s="225">
        <v>9</v>
      </c>
      <c r="B17" s="217"/>
      <c r="C17" s="538"/>
      <c r="D17" s="241" t="s">
        <v>767</v>
      </c>
      <c r="E17" s="241"/>
      <c r="F17" s="241"/>
      <c r="G17" s="241"/>
      <c r="H17" s="542" t="s">
        <v>978</v>
      </c>
      <c r="I17" s="539"/>
      <c r="J17" s="542" t="s">
        <v>939</v>
      </c>
      <c r="K17" s="539"/>
      <c r="L17" s="542"/>
      <c r="M17" s="542"/>
      <c r="N17" s="542"/>
      <c r="O17" s="542"/>
      <c r="P17" s="540"/>
      <c r="Q17" s="542" t="s">
        <v>817</v>
      </c>
      <c r="R17" s="542"/>
      <c r="S17" s="542" t="s">
        <v>863</v>
      </c>
      <c r="T17" s="541"/>
      <c r="U17" s="542"/>
      <c r="V17" s="543" t="s">
        <v>864</v>
      </c>
      <c r="W17" s="543" t="s">
        <v>864</v>
      </c>
      <c r="X17" s="232"/>
      <c r="Y17" s="544"/>
      <c r="Z17" s="542" t="s">
        <v>970</v>
      </c>
      <c r="AA17" s="545"/>
      <c r="AB17" s="542"/>
      <c r="AC17" s="541">
        <v>1</v>
      </c>
      <c r="AD17" s="541">
        <v>1</v>
      </c>
      <c r="AE17" s="543" t="s">
        <v>864</v>
      </c>
    </row>
    <row r="18" spans="1:31" s="224" customFormat="1" ht="13.5" customHeight="1">
      <c r="A18" s="225">
        <v>10</v>
      </c>
      <c r="B18" s="217"/>
      <c r="C18" s="538" t="s">
        <v>964</v>
      </c>
      <c r="D18" s="241" t="s">
        <v>980</v>
      </c>
      <c r="E18" s="241"/>
      <c r="F18" s="241"/>
      <c r="G18" s="241"/>
      <c r="H18" s="542" t="s">
        <v>981</v>
      </c>
      <c r="I18" s="539"/>
      <c r="J18" s="542" t="s">
        <v>966</v>
      </c>
      <c r="K18" s="539"/>
      <c r="L18" s="542" t="s">
        <v>983</v>
      </c>
      <c r="M18" s="542" t="s">
        <v>984</v>
      </c>
      <c r="N18" s="542"/>
      <c r="O18" s="542"/>
      <c r="P18" s="540">
        <v>1</v>
      </c>
      <c r="Q18" s="542" t="s">
        <v>817</v>
      </c>
      <c r="R18" s="542" t="s">
        <v>864</v>
      </c>
      <c r="S18" s="542" t="s">
        <v>969</v>
      </c>
      <c r="T18" s="541"/>
      <c r="U18" s="542"/>
      <c r="V18" s="543" t="s">
        <v>864</v>
      </c>
      <c r="W18" s="543" t="s">
        <v>864</v>
      </c>
      <c r="X18" s="232"/>
      <c r="Y18" s="544"/>
      <c r="Z18" s="542" t="s">
        <v>970</v>
      </c>
      <c r="AA18" s="545"/>
      <c r="AB18" s="542"/>
      <c r="AC18" s="541">
        <v>1</v>
      </c>
      <c r="AD18" s="541">
        <v>1</v>
      </c>
      <c r="AE18" s="543" t="s">
        <v>864</v>
      </c>
    </row>
    <row r="19" spans="1:31" s="224" customFormat="1" ht="13.5" customHeight="1">
      <c r="A19" s="225">
        <v>11</v>
      </c>
      <c r="B19" s="217"/>
      <c r="C19" s="538" t="s">
        <v>985</v>
      </c>
      <c r="D19" s="241" t="s">
        <v>980</v>
      </c>
      <c r="E19" s="241"/>
      <c r="F19" s="241"/>
      <c r="G19" s="241"/>
      <c r="H19" s="542" t="s">
        <v>986</v>
      </c>
      <c r="I19" s="539"/>
      <c r="J19" s="542" t="s">
        <v>987</v>
      </c>
      <c r="K19" s="539"/>
      <c r="L19" s="542"/>
      <c r="M19" s="542"/>
      <c r="N19" s="542"/>
      <c r="O19" s="542"/>
      <c r="P19" s="540">
        <v>1</v>
      </c>
      <c r="Q19" s="542" t="s">
        <v>823</v>
      </c>
      <c r="R19" s="542" t="s">
        <v>864</v>
      </c>
      <c r="S19" s="542" t="s">
        <v>969</v>
      </c>
      <c r="T19" s="541"/>
      <c r="U19" s="542"/>
      <c r="V19" s="543" t="s">
        <v>864</v>
      </c>
      <c r="W19" s="543" t="s">
        <v>864</v>
      </c>
      <c r="X19" s="232"/>
      <c r="Y19" s="544"/>
      <c r="Z19" s="542" t="s">
        <v>970</v>
      </c>
      <c r="AA19" s="545"/>
      <c r="AB19" s="542"/>
      <c r="AC19" s="541">
        <v>1</v>
      </c>
      <c r="AD19" s="541">
        <v>1</v>
      </c>
      <c r="AE19" s="543" t="s">
        <v>864</v>
      </c>
    </row>
    <row r="20" spans="1:31" s="224" customFormat="1" ht="13.5" customHeight="1">
      <c r="A20" s="225">
        <v>12</v>
      </c>
      <c r="B20" s="217"/>
      <c r="C20" s="538" t="s">
        <v>988</v>
      </c>
      <c r="D20" s="241" t="s">
        <v>980</v>
      </c>
      <c r="E20" s="241"/>
      <c r="F20" s="241"/>
      <c r="G20" s="241"/>
      <c r="H20" s="542" t="s">
        <v>989</v>
      </c>
      <c r="I20" s="539"/>
      <c r="J20" s="542" t="s">
        <v>990</v>
      </c>
      <c r="K20" s="539"/>
      <c r="L20" s="542"/>
      <c r="M20" s="542"/>
      <c r="N20" s="542"/>
      <c r="O20" s="542"/>
      <c r="P20" s="540">
        <v>1</v>
      </c>
      <c r="Q20" s="542" t="s">
        <v>817</v>
      </c>
      <c r="R20" s="542" t="s">
        <v>864</v>
      </c>
      <c r="S20" s="542" t="s">
        <v>969</v>
      </c>
      <c r="T20" s="541"/>
      <c r="U20" s="263"/>
      <c r="V20" s="543" t="s">
        <v>864</v>
      </c>
      <c r="W20" s="543" t="s">
        <v>864</v>
      </c>
      <c r="X20" s="232"/>
      <c r="Y20" s="544"/>
      <c r="Z20" s="542" t="s">
        <v>970</v>
      </c>
      <c r="AA20" s="545"/>
      <c r="AB20" s="542"/>
      <c r="AC20" s="541">
        <v>1</v>
      </c>
      <c r="AD20" s="541"/>
      <c r="AE20" s="543" t="s">
        <v>864</v>
      </c>
    </row>
    <row r="21" spans="1:31" s="224" customFormat="1" ht="13.5" customHeight="1">
      <c r="A21" s="225">
        <v>13</v>
      </c>
      <c r="B21" s="217"/>
      <c r="C21" s="538" t="s">
        <v>991</v>
      </c>
      <c r="D21" s="241"/>
      <c r="E21" s="241"/>
      <c r="F21" s="241"/>
      <c r="G21" s="241"/>
      <c r="H21" s="263"/>
      <c r="I21" s="539"/>
      <c r="J21" s="542"/>
      <c r="K21" s="542" t="s">
        <v>992</v>
      </c>
      <c r="L21" s="542"/>
      <c r="M21" s="542"/>
      <c r="N21" s="542"/>
      <c r="O21" s="542"/>
      <c r="P21" s="540"/>
      <c r="Q21" s="542" t="s">
        <v>817</v>
      </c>
      <c r="R21" s="542" t="s">
        <v>864</v>
      </c>
      <c r="S21" s="243" t="s">
        <v>993</v>
      </c>
      <c r="T21" s="541"/>
      <c r="U21" s="542"/>
      <c r="V21" s="543"/>
      <c r="W21" s="543" t="s">
        <v>864</v>
      </c>
      <c r="X21" s="232"/>
      <c r="Y21" s="544"/>
      <c r="Z21" s="542" t="s">
        <v>994</v>
      </c>
      <c r="AA21" s="545"/>
      <c r="AB21" s="542"/>
      <c r="AC21" s="541"/>
      <c r="AD21" s="541">
        <v>1</v>
      </c>
      <c r="AE21" s="593"/>
    </row>
    <row r="22" spans="1:31" s="224" customFormat="1" ht="13.5" customHeight="1">
      <c r="A22" s="225">
        <v>14</v>
      </c>
      <c r="B22" s="217"/>
      <c r="C22" s="538"/>
      <c r="D22" s="241" t="s">
        <v>495</v>
      </c>
      <c r="E22" s="241"/>
      <c r="F22" s="241"/>
      <c r="G22" s="241"/>
      <c r="H22" s="263" t="s">
        <v>995</v>
      </c>
      <c r="I22" s="539"/>
      <c r="J22" s="542"/>
      <c r="K22" s="542" t="s">
        <v>888</v>
      </c>
      <c r="L22" s="542"/>
      <c r="M22" s="542"/>
      <c r="N22" s="542"/>
      <c r="O22" s="542"/>
      <c r="P22" s="540"/>
      <c r="Q22" s="542" t="s">
        <v>817</v>
      </c>
      <c r="R22" s="542"/>
      <c r="S22" s="542" t="s">
        <v>863</v>
      </c>
      <c r="T22" s="541" t="s">
        <v>864</v>
      </c>
      <c r="U22" s="542" t="s">
        <v>996</v>
      </c>
      <c r="V22" s="543"/>
      <c r="W22" s="543" t="s">
        <v>864</v>
      </c>
      <c r="X22" s="232"/>
      <c r="Y22" s="544"/>
      <c r="Z22" s="266" t="s">
        <v>997</v>
      </c>
      <c r="AA22" s="545"/>
      <c r="AB22" s="542"/>
      <c r="AC22" s="541"/>
      <c r="AD22" s="541">
        <v>1</v>
      </c>
      <c r="AE22" s="593"/>
    </row>
    <row r="23" spans="1:31" s="224" customFormat="1" ht="13.5" customHeight="1">
      <c r="A23" s="225">
        <v>15</v>
      </c>
      <c r="B23" s="217"/>
      <c r="C23" s="538"/>
      <c r="D23" s="241" t="s">
        <v>954</v>
      </c>
      <c r="E23" s="241"/>
      <c r="F23" s="241"/>
      <c r="G23" s="241"/>
      <c r="H23" s="542" t="s">
        <v>998</v>
      </c>
      <c r="I23" s="539" t="s">
        <v>999</v>
      </c>
      <c r="J23" s="542"/>
      <c r="K23" s="542" t="s">
        <v>956</v>
      </c>
      <c r="L23" s="542"/>
      <c r="M23" s="542"/>
      <c r="N23" s="542"/>
      <c r="O23" s="542"/>
      <c r="P23" s="540"/>
      <c r="Q23" s="542" t="s">
        <v>817</v>
      </c>
      <c r="R23" s="542"/>
      <c r="S23" s="542" t="s">
        <v>863</v>
      </c>
      <c r="T23" s="541" t="s">
        <v>864</v>
      </c>
      <c r="U23" s="542" t="s">
        <v>1000</v>
      </c>
      <c r="V23" s="543"/>
      <c r="W23" s="543" t="s">
        <v>864</v>
      </c>
      <c r="X23" s="232"/>
      <c r="Y23" s="544"/>
      <c r="Z23" s="266" t="s">
        <v>1001</v>
      </c>
      <c r="AA23" s="545"/>
      <c r="AB23" s="542"/>
      <c r="AC23" s="541"/>
      <c r="AD23" s="541">
        <v>1</v>
      </c>
      <c r="AE23" s="593"/>
    </row>
    <row r="24" spans="1:31" s="224" customFormat="1" ht="13.5" customHeight="1">
      <c r="A24" s="225">
        <v>16</v>
      </c>
      <c r="B24" s="217"/>
      <c r="C24" s="538"/>
      <c r="D24" s="538" t="s">
        <v>1002</v>
      </c>
      <c r="E24" s="241"/>
      <c r="F24" s="241"/>
      <c r="G24" s="241"/>
      <c r="H24" s="263" t="s">
        <v>1003</v>
      </c>
      <c r="I24" s="131" t="s">
        <v>1004</v>
      </c>
      <c r="J24" s="542"/>
      <c r="K24" s="539" t="s">
        <v>1005</v>
      </c>
      <c r="L24" s="542"/>
      <c r="M24" s="542"/>
      <c r="N24" s="542"/>
      <c r="O24" s="542"/>
      <c r="P24" s="540"/>
      <c r="Q24" s="542" t="s">
        <v>817</v>
      </c>
      <c r="R24" s="542"/>
      <c r="S24" s="542" t="s">
        <v>863</v>
      </c>
      <c r="T24" s="374"/>
      <c r="U24" s="374"/>
      <c r="V24" s="543"/>
      <c r="W24" s="543" t="s">
        <v>864</v>
      </c>
      <c r="X24" s="232"/>
      <c r="Y24" s="387" t="s">
        <v>1006</v>
      </c>
      <c r="Z24" s="542" t="s">
        <v>1007</v>
      </c>
      <c r="AA24" s="545"/>
      <c r="AB24" s="542"/>
      <c r="AC24" s="541"/>
      <c r="AD24" s="541">
        <v>1</v>
      </c>
      <c r="AE24" s="593"/>
    </row>
    <row r="25" spans="1:31" s="224" customFormat="1" ht="13.5" customHeight="1">
      <c r="A25" s="225">
        <v>17</v>
      </c>
      <c r="B25" s="217"/>
      <c r="C25" s="538"/>
      <c r="D25" s="538" t="s">
        <v>1008</v>
      </c>
      <c r="E25" s="241"/>
      <c r="F25" s="241"/>
      <c r="G25" s="241"/>
      <c r="H25" s="542" t="s">
        <v>1009</v>
      </c>
      <c r="I25" s="539" t="s">
        <v>1010</v>
      </c>
      <c r="J25" s="542"/>
      <c r="K25" s="539" t="s">
        <v>963</v>
      </c>
      <c r="L25" s="542"/>
      <c r="M25" s="542"/>
      <c r="N25" s="542"/>
      <c r="O25" s="542"/>
      <c r="P25" s="540"/>
      <c r="Q25" s="542" t="s">
        <v>817</v>
      </c>
      <c r="R25" s="542"/>
      <c r="S25" s="542" t="s">
        <v>863</v>
      </c>
      <c r="T25" s="541"/>
      <c r="U25" s="263"/>
      <c r="V25" s="543"/>
      <c r="W25" s="543" t="s">
        <v>864</v>
      </c>
      <c r="X25" s="232"/>
      <c r="Y25" s="392" t="s">
        <v>1011</v>
      </c>
      <c r="Z25" s="263" t="s">
        <v>1012</v>
      </c>
      <c r="AA25" s="545"/>
      <c r="AB25" s="542"/>
      <c r="AC25" s="541"/>
      <c r="AD25" s="541">
        <v>1</v>
      </c>
      <c r="AE25" s="593"/>
    </row>
    <row r="26" spans="1:31" s="224" customFormat="1" ht="13.5" customHeight="1">
      <c r="A26" s="225">
        <v>18</v>
      </c>
      <c r="B26" s="217"/>
      <c r="C26" s="538" t="s">
        <v>1013</v>
      </c>
      <c r="D26" s="241"/>
      <c r="E26" s="241"/>
      <c r="F26" s="241"/>
      <c r="G26" s="241"/>
      <c r="H26" s="542"/>
      <c r="I26" s="539"/>
      <c r="J26" s="542" t="s">
        <v>1014</v>
      </c>
      <c r="K26" s="539"/>
      <c r="L26" s="542"/>
      <c r="M26" s="542"/>
      <c r="N26" s="542"/>
      <c r="O26" s="542"/>
      <c r="P26" s="540"/>
      <c r="Q26" s="542" t="s">
        <v>817</v>
      </c>
      <c r="R26" s="542" t="s">
        <v>864</v>
      </c>
      <c r="S26" s="243" t="s">
        <v>1014</v>
      </c>
      <c r="T26" s="541"/>
      <c r="U26" s="542"/>
      <c r="V26" s="543" t="s">
        <v>864</v>
      </c>
      <c r="W26" s="543" t="s">
        <v>864</v>
      </c>
      <c r="X26" s="232"/>
      <c r="Y26" s="544"/>
      <c r="Z26" s="542"/>
      <c r="AA26" s="545"/>
      <c r="AB26" s="542"/>
      <c r="AC26" s="541">
        <v>1</v>
      </c>
      <c r="AD26" s="541">
        <v>1</v>
      </c>
      <c r="AE26" s="593"/>
    </row>
    <row r="27" spans="1:31" s="224" customFormat="1" ht="13.5" customHeight="1">
      <c r="A27" s="225">
        <v>19</v>
      </c>
      <c r="B27" s="217"/>
      <c r="C27" s="538"/>
      <c r="D27" s="241" t="s">
        <v>1015</v>
      </c>
      <c r="E27" s="241"/>
      <c r="F27" s="241"/>
      <c r="G27" s="241"/>
      <c r="H27" s="542" t="s">
        <v>1016</v>
      </c>
      <c r="I27" s="539" t="s">
        <v>1017</v>
      </c>
      <c r="J27" s="542" t="s">
        <v>1018</v>
      </c>
      <c r="K27" s="539"/>
      <c r="L27" s="542" t="s">
        <v>1019</v>
      </c>
      <c r="M27" s="542" t="s">
        <v>1020</v>
      </c>
      <c r="N27" s="542"/>
      <c r="O27" s="542"/>
      <c r="P27" s="540"/>
      <c r="Q27" s="542" t="s">
        <v>817</v>
      </c>
      <c r="R27" s="542"/>
      <c r="S27" s="542" t="s">
        <v>863</v>
      </c>
      <c r="T27" s="541" t="s">
        <v>864</v>
      </c>
      <c r="U27" s="255" t="s">
        <v>1021</v>
      </c>
      <c r="V27" s="543" t="s">
        <v>864</v>
      </c>
      <c r="W27" s="543" t="s">
        <v>864</v>
      </c>
      <c r="X27" s="232"/>
      <c r="Y27" s="544"/>
      <c r="Z27" s="542"/>
      <c r="AA27" s="545"/>
      <c r="AB27" s="542"/>
      <c r="AC27" s="541">
        <v>1</v>
      </c>
      <c r="AD27" s="541">
        <v>1</v>
      </c>
      <c r="AE27" s="593"/>
    </row>
    <row r="28" spans="1:31" s="224" customFormat="1" ht="13.5" customHeight="1">
      <c r="A28" s="225">
        <v>20</v>
      </c>
      <c r="B28" s="217"/>
      <c r="C28" s="538"/>
      <c r="D28" s="241" t="s">
        <v>1022</v>
      </c>
      <c r="E28" s="241"/>
      <c r="F28" s="241"/>
      <c r="G28" s="241"/>
      <c r="H28" s="542" t="s">
        <v>1023</v>
      </c>
      <c r="I28" s="539" t="s">
        <v>1024</v>
      </c>
      <c r="J28" s="542" t="s">
        <v>1025</v>
      </c>
      <c r="K28" s="539"/>
      <c r="L28" s="542"/>
      <c r="M28" s="542"/>
      <c r="N28" s="542"/>
      <c r="O28" s="542"/>
      <c r="P28" s="540"/>
      <c r="Q28" s="542" t="s">
        <v>817</v>
      </c>
      <c r="R28" s="542"/>
      <c r="S28" s="542" t="s">
        <v>863</v>
      </c>
      <c r="T28" s="541" t="s">
        <v>864</v>
      </c>
      <c r="U28" s="542" t="s">
        <v>1026</v>
      </c>
      <c r="V28" s="543" t="s">
        <v>864</v>
      </c>
      <c r="W28" s="543" t="s">
        <v>864</v>
      </c>
      <c r="X28" s="232"/>
      <c r="Y28" s="544"/>
      <c r="Z28" s="542"/>
      <c r="AA28" s="545" t="s">
        <v>1027</v>
      </c>
      <c r="AB28" s="542"/>
      <c r="AC28" s="541">
        <v>1</v>
      </c>
      <c r="AD28" s="541">
        <v>1</v>
      </c>
      <c r="AE28" s="593"/>
    </row>
    <row r="29" spans="1:31" s="224" customFormat="1" ht="13.5" customHeight="1">
      <c r="A29" s="225">
        <v>21</v>
      </c>
      <c r="B29" s="217"/>
      <c r="C29" s="538"/>
      <c r="D29" s="241" t="s">
        <v>1028</v>
      </c>
      <c r="E29" s="241"/>
      <c r="F29" s="241"/>
      <c r="G29" s="241"/>
      <c r="H29" s="542" t="s">
        <v>1029</v>
      </c>
      <c r="I29" s="539" t="s">
        <v>1030</v>
      </c>
      <c r="J29" s="542" t="s">
        <v>939</v>
      </c>
      <c r="K29" s="539"/>
      <c r="L29" s="542"/>
      <c r="M29" s="542"/>
      <c r="N29" s="542"/>
      <c r="O29" s="542"/>
      <c r="P29" s="540"/>
      <c r="Q29" s="542" t="s">
        <v>817</v>
      </c>
      <c r="R29" s="542"/>
      <c r="S29" s="542" t="s">
        <v>863</v>
      </c>
      <c r="T29" s="541"/>
      <c r="U29" s="542"/>
      <c r="V29" s="543" t="s">
        <v>864</v>
      </c>
      <c r="W29" s="543" t="s">
        <v>864</v>
      </c>
      <c r="X29" s="232"/>
      <c r="Y29" s="544"/>
      <c r="Z29" s="542"/>
      <c r="AA29" s="545"/>
      <c r="AB29" s="542"/>
      <c r="AC29" s="541">
        <v>1</v>
      </c>
      <c r="AD29" s="541">
        <v>1</v>
      </c>
      <c r="AE29" s="593"/>
    </row>
    <row r="30" spans="1:31" s="224" customFormat="1" ht="13.5" customHeight="1">
      <c r="A30" s="225">
        <v>22</v>
      </c>
      <c r="B30" s="217" t="s">
        <v>1033</v>
      </c>
      <c r="C30" s="216"/>
      <c r="D30" s="217"/>
      <c r="E30" s="217"/>
      <c r="F30" s="217"/>
      <c r="G30" s="217"/>
      <c r="H30" s="542" t="s">
        <v>1034</v>
      </c>
      <c r="I30" s="539"/>
      <c r="J30" s="542" t="s">
        <v>1035</v>
      </c>
      <c r="K30" s="539" t="s">
        <v>1036</v>
      </c>
      <c r="L30" s="542"/>
      <c r="M30" s="542"/>
      <c r="N30" s="542"/>
      <c r="O30" s="542"/>
      <c r="P30" s="540"/>
      <c r="Q30" s="542" t="s">
        <v>820</v>
      </c>
      <c r="R30" s="542" t="s">
        <v>864</v>
      </c>
      <c r="S30" s="243" t="s">
        <v>1036</v>
      </c>
      <c r="T30" s="281"/>
      <c r="U30" s="542"/>
      <c r="V30" s="543" t="s">
        <v>864</v>
      </c>
      <c r="W30" s="543" t="s">
        <v>864</v>
      </c>
      <c r="X30" s="232"/>
      <c r="Y30" s="544"/>
      <c r="Z30" s="542"/>
      <c r="AA30" s="545"/>
      <c r="AB30" s="542"/>
      <c r="AC30" s="541">
        <v>1</v>
      </c>
      <c r="AD30" s="541">
        <v>1</v>
      </c>
      <c r="AE30" s="543" t="s">
        <v>864</v>
      </c>
    </row>
    <row r="31" spans="1:31" s="224" customFormat="1" ht="13.5" customHeight="1">
      <c r="A31" s="225">
        <v>23</v>
      </c>
      <c r="B31" s="217"/>
      <c r="C31" s="217" t="s">
        <v>1037</v>
      </c>
      <c r="D31" s="217"/>
      <c r="E31" s="217"/>
      <c r="F31" s="217"/>
      <c r="G31" s="217"/>
      <c r="H31" s="542" t="s">
        <v>1038</v>
      </c>
      <c r="I31" s="539" t="s">
        <v>1039</v>
      </c>
      <c r="J31" s="542" t="s">
        <v>1040</v>
      </c>
      <c r="K31" s="539"/>
      <c r="L31" s="542"/>
      <c r="M31" s="542"/>
      <c r="N31" s="542"/>
      <c r="O31" s="542"/>
      <c r="P31" s="540"/>
      <c r="Q31" s="542" t="s">
        <v>820</v>
      </c>
      <c r="R31" s="542"/>
      <c r="S31" s="542" t="s">
        <v>863</v>
      </c>
      <c r="T31" s="541"/>
      <c r="U31" s="542"/>
      <c r="V31" s="543" t="s">
        <v>864</v>
      </c>
      <c r="W31" s="543" t="s">
        <v>864</v>
      </c>
      <c r="X31" s="232"/>
      <c r="Y31" s="544"/>
      <c r="Z31" s="542"/>
      <c r="AA31" s="545"/>
      <c r="AB31" s="542"/>
      <c r="AC31" s="541">
        <v>1</v>
      </c>
      <c r="AD31" s="541">
        <v>1</v>
      </c>
      <c r="AE31" s="543" t="s">
        <v>864</v>
      </c>
    </row>
    <row r="32" spans="1:31" s="249" customFormat="1" ht="13.5" customHeight="1">
      <c r="A32" s="225">
        <v>24</v>
      </c>
      <c r="B32" s="217"/>
      <c r="C32" s="219" t="s">
        <v>1041</v>
      </c>
      <c r="D32" s="219"/>
      <c r="E32" s="220"/>
      <c r="F32" s="220"/>
      <c r="G32" s="220"/>
      <c r="H32" s="542" t="s">
        <v>1042</v>
      </c>
      <c r="I32" s="539" t="s">
        <v>1043</v>
      </c>
      <c r="J32" s="542" t="s">
        <v>1044</v>
      </c>
      <c r="K32" s="539"/>
      <c r="L32" s="542"/>
      <c r="M32" s="542"/>
      <c r="N32" s="542"/>
      <c r="O32" s="542"/>
      <c r="P32" s="252"/>
      <c r="Q32" s="542" t="s">
        <v>817</v>
      </c>
      <c r="R32" s="542"/>
      <c r="S32" s="542" t="s">
        <v>863</v>
      </c>
      <c r="T32" s="541"/>
      <c r="U32" s="542"/>
      <c r="V32" s="543" t="s">
        <v>864</v>
      </c>
      <c r="W32" s="543" t="s">
        <v>864</v>
      </c>
      <c r="X32" s="232"/>
      <c r="Y32" s="544"/>
      <c r="Z32" s="542"/>
      <c r="AA32" s="545"/>
      <c r="AB32" s="542"/>
      <c r="AC32" s="541">
        <v>1</v>
      </c>
      <c r="AD32" s="541"/>
      <c r="AE32" s="543" t="s">
        <v>864</v>
      </c>
    </row>
    <row r="33" spans="1:31" s="224" customFormat="1" ht="13.5" customHeight="1">
      <c r="A33" s="225">
        <v>25</v>
      </c>
      <c r="B33" s="217"/>
      <c r="C33" s="217" t="s">
        <v>1045</v>
      </c>
      <c r="D33" s="217"/>
      <c r="E33" s="217"/>
      <c r="F33" s="217"/>
      <c r="G33" s="217"/>
      <c r="H33" s="263" t="s">
        <v>1046</v>
      </c>
      <c r="I33" s="539" t="s">
        <v>1047</v>
      </c>
      <c r="J33" s="542" t="s">
        <v>871</v>
      </c>
      <c r="K33" s="539"/>
      <c r="L33" s="542" t="s">
        <v>1048</v>
      </c>
      <c r="M33" s="542" t="s">
        <v>1049</v>
      </c>
      <c r="N33" s="542"/>
      <c r="O33" s="542"/>
      <c r="P33" s="252"/>
      <c r="Q33" s="542" t="s">
        <v>817</v>
      </c>
      <c r="R33" s="542"/>
      <c r="S33" s="542" t="s">
        <v>863</v>
      </c>
      <c r="T33" s="541"/>
      <c r="U33" s="542"/>
      <c r="V33" s="543" t="s">
        <v>864</v>
      </c>
      <c r="W33" s="543" t="s">
        <v>864</v>
      </c>
      <c r="X33" s="232"/>
      <c r="Y33" s="544"/>
      <c r="Z33" s="542"/>
      <c r="AA33" s="545"/>
      <c r="AB33" s="542"/>
      <c r="AC33" s="541">
        <v>1</v>
      </c>
      <c r="AD33" s="541">
        <v>1</v>
      </c>
      <c r="AE33" s="543" t="s">
        <v>864</v>
      </c>
    </row>
    <row r="34" spans="1:31" s="224" customFormat="1" ht="13.5" customHeight="1">
      <c r="A34" s="225">
        <v>26</v>
      </c>
      <c r="B34" s="217"/>
      <c r="C34" s="241" t="s">
        <v>1050</v>
      </c>
      <c r="D34" s="221"/>
      <c r="E34" s="221"/>
      <c r="F34" s="221"/>
      <c r="G34" s="221"/>
      <c r="H34" s="542" t="s">
        <v>1051</v>
      </c>
      <c r="I34" s="556"/>
      <c r="J34" s="542"/>
      <c r="K34" s="500" t="s">
        <v>1052</v>
      </c>
      <c r="L34" s="542"/>
      <c r="M34" s="542"/>
      <c r="N34" s="542"/>
      <c r="O34" s="542"/>
      <c r="P34" s="540"/>
      <c r="Q34" s="542" t="s">
        <v>823</v>
      </c>
      <c r="R34" s="542" t="s">
        <v>864</v>
      </c>
      <c r="S34" s="501" t="s">
        <v>1052</v>
      </c>
      <c r="T34" s="541"/>
      <c r="U34" s="541"/>
      <c r="V34" s="375" t="s">
        <v>864</v>
      </c>
      <c r="W34" s="260" t="s">
        <v>864</v>
      </c>
      <c r="X34" s="232"/>
      <c r="Y34" s="544"/>
      <c r="Z34" s="542"/>
      <c r="AA34" s="545"/>
      <c r="AB34" s="542"/>
      <c r="AC34" s="541"/>
      <c r="AD34" s="541">
        <v>1</v>
      </c>
      <c r="AE34" s="543" t="s">
        <v>864</v>
      </c>
    </row>
    <row r="35" spans="1:31" s="224" customFormat="1" ht="13.5" customHeight="1">
      <c r="A35" s="225">
        <v>27</v>
      </c>
      <c r="B35" s="217"/>
      <c r="C35" s="241"/>
      <c r="D35" s="241" t="s">
        <v>1053</v>
      </c>
      <c r="E35" s="241"/>
      <c r="F35" s="241"/>
      <c r="G35" s="241"/>
      <c r="H35" s="542" t="s">
        <v>1054</v>
      </c>
      <c r="I35" s="556" t="s">
        <v>1055</v>
      </c>
      <c r="J35" s="542"/>
      <c r="K35" s="539" t="s">
        <v>908</v>
      </c>
      <c r="L35" s="542"/>
      <c r="M35" s="542"/>
      <c r="N35" s="542"/>
      <c r="O35" s="542"/>
      <c r="P35" s="540"/>
      <c r="Q35" s="542" t="s">
        <v>820</v>
      </c>
      <c r="R35" s="542"/>
      <c r="S35" s="542" t="s">
        <v>863</v>
      </c>
      <c r="T35" s="541" t="s">
        <v>864</v>
      </c>
      <c r="U35" s="539" t="s">
        <v>1056</v>
      </c>
      <c r="V35" s="375" t="s">
        <v>864</v>
      </c>
      <c r="W35" s="260" t="s">
        <v>864</v>
      </c>
      <c r="X35" s="232"/>
      <c r="Y35" s="266" t="s">
        <v>1057</v>
      </c>
      <c r="Z35" s="542" t="s">
        <v>1058</v>
      </c>
      <c r="AA35" s="245"/>
      <c r="AB35" s="542"/>
      <c r="AC35" s="541"/>
      <c r="AD35" s="541">
        <v>1</v>
      </c>
      <c r="AE35" s="543" t="s">
        <v>864</v>
      </c>
    </row>
    <row r="36" spans="1:31" s="224" customFormat="1" ht="13.5" customHeight="1">
      <c r="A36" s="225">
        <v>28</v>
      </c>
      <c r="B36" s="217"/>
      <c r="C36" s="241"/>
      <c r="D36" s="241" t="s">
        <v>1059</v>
      </c>
      <c r="E36" s="241"/>
      <c r="F36" s="241"/>
      <c r="G36" s="241"/>
      <c r="H36" s="542" t="s">
        <v>1060</v>
      </c>
      <c r="I36" s="556" t="s">
        <v>1061</v>
      </c>
      <c r="J36" s="542"/>
      <c r="K36" s="539" t="s">
        <v>1062</v>
      </c>
      <c r="L36" s="542"/>
      <c r="M36" s="542"/>
      <c r="N36" s="542"/>
      <c r="O36" s="542"/>
      <c r="P36" s="540"/>
      <c r="Q36" s="542" t="s">
        <v>820</v>
      </c>
      <c r="R36" s="542"/>
      <c r="S36" s="542" t="s">
        <v>863</v>
      </c>
      <c r="T36" s="541"/>
      <c r="U36" s="541"/>
      <c r="V36" s="375" t="s">
        <v>864</v>
      </c>
      <c r="W36" s="260" t="s">
        <v>864</v>
      </c>
      <c r="X36" s="232"/>
      <c r="Y36" s="544"/>
      <c r="Z36" s="542"/>
      <c r="AA36" s="245"/>
      <c r="AB36" s="542"/>
      <c r="AC36" s="541"/>
      <c r="AD36" s="541">
        <v>1</v>
      </c>
      <c r="AE36" s="543" t="s">
        <v>864</v>
      </c>
    </row>
    <row r="37" spans="1:31" s="224" customFormat="1" ht="13.5" customHeight="1">
      <c r="A37" s="225">
        <v>29</v>
      </c>
      <c r="B37" s="217"/>
      <c r="C37" s="217" t="s">
        <v>1063</v>
      </c>
      <c r="D37" s="221"/>
      <c r="E37" s="221"/>
      <c r="F37" s="221"/>
      <c r="G37" s="221"/>
      <c r="H37" s="542"/>
      <c r="I37" s="539"/>
      <c r="J37" s="542"/>
      <c r="K37" s="539" t="s">
        <v>1064</v>
      </c>
      <c r="L37" s="542"/>
      <c r="M37" s="542"/>
      <c r="N37" s="542"/>
      <c r="O37" s="542"/>
      <c r="P37" s="540"/>
      <c r="Q37" s="542" t="s">
        <v>817</v>
      </c>
      <c r="R37" s="542" t="s">
        <v>864</v>
      </c>
      <c r="S37" s="243" t="s">
        <v>1064</v>
      </c>
      <c r="T37" s="541"/>
      <c r="U37" s="542"/>
      <c r="V37" s="543" t="s">
        <v>864</v>
      </c>
      <c r="W37" s="543" t="s">
        <v>864</v>
      </c>
      <c r="X37" s="232"/>
      <c r="Y37" s="544"/>
      <c r="Z37" s="542"/>
      <c r="AA37" s="545"/>
      <c r="AB37" s="542"/>
      <c r="AC37" s="541">
        <v>1</v>
      </c>
      <c r="AD37" s="541">
        <v>1</v>
      </c>
      <c r="AE37" s="543" t="s">
        <v>864</v>
      </c>
    </row>
    <row r="38" spans="1:31" s="224" customFormat="1" ht="13.5" customHeight="1">
      <c r="A38" s="225">
        <v>30</v>
      </c>
      <c r="B38" s="217"/>
      <c r="C38" s="217"/>
      <c r="D38" s="538" t="s">
        <v>1065</v>
      </c>
      <c r="E38" s="253"/>
      <c r="F38" s="239"/>
      <c r="G38" s="239"/>
      <c r="H38" s="542" t="s">
        <v>1066</v>
      </c>
      <c r="I38" s="539" t="s">
        <v>1067</v>
      </c>
      <c r="J38" s="542" t="s">
        <v>1068</v>
      </c>
      <c r="K38" s="539" t="s">
        <v>1069</v>
      </c>
      <c r="L38" s="542"/>
      <c r="M38" s="542"/>
      <c r="N38" s="542"/>
      <c r="O38" s="542"/>
      <c r="P38" s="540"/>
      <c r="Q38" s="542" t="s">
        <v>820</v>
      </c>
      <c r="R38" s="542"/>
      <c r="S38" s="542" t="s">
        <v>863</v>
      </c>
      <c r="T38" s="541"/>
      <c r="U38" s="542" t="s">
        <v>1070</v>
      </c>
      <c r="V38" s="543" t="s">
        <v>864</v>
      </c>
      <c r="W38" s="543" t="s">
        <v>864</v>
      </c>
      <c r="X38" s="232"/>
      <c r="Y38" s="544"/>
      <c r="Z38" s="542"/>
      <c r="AA38" s="545"/>
      <c r="AB38" s="542"/>
      <c r="AC38" s="541">
        <v>1</v>
      </c>
      <c r="AD38" s="541">
        <v>1</v>
      </c>
      <c r="AE38" s="543" t="s">
        <v>864</v>
      </c>
    </row>
    <row r="39" spans="1:31" s="254" customFormat="1" ht="13.5" customHeight="1">
      <c r="A39" s="225">
        <v>31</v>
      </c>
      <c r="B39" s="217"/>
      <c r="C39" s="222"/>
      <c r="D39" s="538" t="s">
        <v>1071</v>
      </c>
      <c r="E39" s="221"/>
      <c r="F39" s="221"/>
      <c r="G39" s="221"/>
      <c r="H39" s="542" t="s">
        <v>1072</v>
      </c>
      <c r="I39" s="539" t="s">
        <v>1073</v>
      </c>
      <c r="J39" s="542"/>
      <c r="K39" s="539" t="s">
        <v>1074</v>
      </c>
      <c r="L39" s="542" t="s">
        <v>1075</v>
      </c>
      <c r="M39" s="542" t="s">
        <v>254</v>
      </c>
      <c r="N39" s="542"/>
      <c r="O39" s="542"/>
      <c r="P39" s="540"/>
      <c r="Q39" s="542" t="s">
        <v>817</v>
      </c>
      <c r="R39" s="542"/>
      <c r="S39" s="542" t="s">
        <v>863</v>
      </c>
      <c r="T39" s="541"/>
      <c r="U39" s="542"/>
      <c r="V39" s="543" t="s">
        <v>864</v>
      </c>
      <c r="W39" s="543" t="s">
        <v>864</v>
      </c>
      <c r="X39" s="232"/>
      <c r="Y39" s="544"/>
      <c r="Z39" s="542"/>
      <c r="AA39" s="545"/>
      <c r="AB39" s="542"/>
      <c r="AC39" s="541">
        <v>1</v>
      </c>
      <c r="AD39" s="541">
        <v>1</v>
      </c>
      <c r="AE39" s="543" t="s">
        <v>864</v>
      </c>
    </row>
    <row r="40" spans="1:31" s="254" customFormat="1" ht="13.5" customHeight="1">
      <c r="A40" s="225">
        <v>32</v>
      </c>
      <c r="B40" s="217"/>
      <c r="C40" s="222"/>
      <c r="D40" s="538" t="s">
        <v>1076</v>
      </c>
      <c r="E40" s="221"/>
      <c r="F40" s="221"/>
      <c r="G40" s="221"/>
      <c r="H40" s="542"/>
      <c r="I40" s="539"/>
      <c r="J40" s="542"/>
      <c r="K40" s="539" t="s">
        <v>1077</v>
      </c>
      <c r="L40" s="542" t="s">
        <v>1078</v>
      </c>
      <c r="M40" s="542" t="s">
        <v>1079</v>
      </c>
      <c r="N40" s="542"/>
      <c r="O40" s="542"/>
      <c r="P40" s="540"/>
      <c r="Q40" s="542" t="s">
        <v>817</v>
      </c>
      <c r="R40" s="542" t="s">
        <v>864</v>
      </c>
      <c r="S40" s="243" t="s">
        <v>1077</v>
      </c>
      <c r="T40" s="541"/>
      <c r="U40" s="542"/>
      <c r="V40" s="543" t="s">
        <v>864</v>
      </c>
      <c r="W40" s="543" t="s">
        <v>864</v>
      </c>
      <c r="X40" s="232"/>
      <c r="Y40" s="544"/>
      <c r="Z40" s="542"/>
      <c r="AA40" s="545"/>
      <c r="AB40" s="542"/>
      <c r="AC40" s="541">
        <v>1</v>
      </c>
      <c r="AD40" s="541">
        <v>1</v>
      </c>
      <c r="AE40" s="543" t="s">
        <v>864</v>
      </c>
    </row>
    <row r="41" spans="1:31" s="254" customFormat="1" ht="13.5" customHeight="1">
      <c r="A41" s="225">
        <v>33</v>
      </c>
      <c r="B41" s="217"/>
      <c r="C41" s="222"/>
      <c r="D41" s="241"/>
      <c r="E41" s="241" t="s">
        <v>1080</v>
      </c>
      <c r="F41" s="241"/>
      <c r="G41" s="241"/>
      <c r="H41" s="542" t="s">
        <v>1081</v>
      </c>
      <c r="I41" s="539" t="s">
        <v>1082</v>
      </c>
      <c r="J41" s="542"/>
      <c r="K41" s="539" t="s">
        <v>1069</v>
      </c>
      <c r="L41" s="542"/>
      <c r="M41" s="542"/>
      <c r="N41" s="542"/>
      <c r="O41" s="542"/>
      <c r="P41" s="540"/>
      <c r="Q41" s="542" t="s">
        <v>820</v>
      </c>
      <c r="R41" s="542"/>
      <c r="S41" s="542" t="s">
        <v>863</v>
      </c>
      <c r="T41" s="541"/>
      <c r="U41" s="542" t="s">
        <v>1083</v>
      </c>
      <c r="V41" s="543" t="s">
        <v>864</v>
      </c>
      <c r="W41" s="543" t="s">
        <v>864</v>
      </c>
      <c r="X41" s="232"/>
      <c r="Y41" s="544"/>
      <c r="Z41" s="542"/>
      <c r="AA41" s="545"/>
      <c r="AB41" s="542"/>
      <c r="AC41" s="541">
        <v>1</v>
      </c>
      <c r="AD41" s="541">
        <v>1</v>
      </c>
      <c r="AE41" s="543" t="s">
        <v>864</v>
      </c>
    </row>
    <row r="42" spans="1:31" s="224" customFormat="1" ht="13.5" customHeight="1">
      <c r="A42" s="225">
        <v>34</v>
      </c>
      <c r="B42" s="217"/>
      <c r="C42" s="217"/>
      <c r="D42" s="241"/>
      <c r="E42" s="241" t="s">
        <v>1084</v>
      </c>
      <c r="F42" s="241"/>
      <c r="G42" s="241"/>
      <c r="H42" s="542"/>
      <c r="I42" s="539" t="s">
        <v>1085</v>
      </c>
      <c r="J42" s="542"/>
      <c r="K42" s="539" t="s">
        <v>956</v>
      </c>
      <c r="L42" s="542"/>
      <c r="M42" s="542"/>
      <c r="N42" s="542"/>
      <c r="O42" s="542"/>
      <c r="P42" s="540"/>
      <c r="Q42" s="542" t="s">
        <v>817</v>
      </c>
      <c r="R42" s="542"/>
      <c r="S42" s="542" t="s">
        <v>863</v>
      </c>
      <c r="T42" s="541"/>
      <c r="U42" s="542"/>
      <c r="V42" s="543" t="s">
        <v>864</v>
      </c>
      <c r="W42" s="543" t="s">
        <v>864</v>
      </c>
      <c r="X42" s="232"/>
      <c r="Y42" s="544"/>
      <c r="Z42" s="542"/>
      <c r="AA42" s="545"/>
      <c r="AB42" s="542"/>
      <c r="AC42" s="541">
        <v>1</v>
      </c>
      <c r="AD42" s="541">
        <v>1</v>
      </c>
      <c r="AE42" s="543" t="s">
        <v>864</v>
      </c>
    </row>
    <row r="43" spans="1:31" s="224" customFormat="1" ht="13.5" customHeight="1">
      <c r="A43" s="225">
        <v>35</v>
      </c>
      <c r="B43" s="217"/>
      <c r="C43" s="217"/>
      <c r="D43" s="241"/>
      <c r="E43" s="241" t="s">
        <v>1086</v>
      </c>
      <c r="F43" s="241"/>
      <c r="G43" s="241"/>
      <c r="H43" s="542"/>
      <c r="I43" s="539" t="s">
        <v>1087</v>
      </c>
      <c r="J43" s="542"/>
      <c r="K43" s="539" t="s">
        <v>871</v>
      </c>
      <c r="L43" s="542"/>
      <c r="M43" s="542"/>
      <c r="N43" s="542"/>
      <c r="O43" s="542"/>
      <c r="P43" s="540"/>
      <c r="Q43" s="542" t="s">
        <v>817</v>
      </c>
      <c r="R43" s="542"/>
      <c r="S43" s="542" t="s">
        <v>863</v>
      </c>
      <c r="T43" s="541"/>
      <c r="U43" s="542"/>
      <c r="V43" s="543" t="s">
        <v>864</v>
      </c>
      <c r="W43" s="543" t="s">
        <v>864</v>
      </c>
      <c r="X43" s="232"/>
      <c r="Y43" s="544"/>
      <c r="Z43" s="542"/>
      <c r="AA43" s="545"/>
      <c r="AB43" s="542"/>
      <c r="AC43" s="541">
        <v>1</v>
      </c>
      <c r="AD43" s="541">
        <v>1</v>
      </c>
      <c r="AE43" s="543" t="s">
        <v>864</v>
      </c>
    </row>
    <row r="44" spans="1:31" s="224" customFormat="1" ht="13.5" customHeight="1">
      <c r="A44" s="225">
        <v>36</v>
      </c>
      <c r="B44" s="217"/>
      <c r="C44" s="217" t="s">
        <v>1088</v>
      </c>
      <c r="D44" s="221"/>
      <c r="E44" s="221"/>
      <c r="F44" s="221"/>
      <c r="G44" s="221"/>
      <c r="H44" s="542"/>
      <c r="I44" s="539"/>
      <c r="J44" s="542"/>
      <c r="K44" s="539" t="s">
        <v>1089</v>
      </c>
      <c r="L44" s="542"/>
      <c r="M44" s="542"/>
      <c r="N44" s="542"/>
      <c r="O44" s="542"/>
      <c r="P44" s="540"/>
      <c r="Q44" s="542" t="s">
        <v>817</v>
      </c>
      <c r="R44" s="542" t="s">
        <v>864</v>
      </c>
      <c r="S44" s="243" t="s">
        <v>1089</v>
      </c>
      <c r="T44" s="541"/>
      <c r="U44" s="542"/>
      <c r="V44" s="543" t="s">
        <v>864</v>
      </c>
      <c r="W44" s="543" t="s">
        <v>864</v>
      </c>
      <c r="X44" s="232"/>
      <c r="Y44" s="544"/>
      <c r="Z44" s="542"/>
      <c r="AA44" s="545"/>
      <c r="AB44" s="542"/>
      <c r="AC44" s="541"/>
      <c r="AD44" s="541">
        <v>1</v>
      </c>
      <c r="AE44" s="543" t="s">
        <v>864</v>
      </c>
    </row>
    <row r="45" spans="1:31" s="231" customFormat="1" ht="13.5" customHeight="1">
      <c r="A45" s="225">
        <v>37</v>
      </c>
      <c r="B45" s="217"/>
      <c r="C45" s="217"/>
      <c r="D45" s="241" t="s">
        <v>388</v>
      </c>
      <c r="E45" s="217"/>
      <c r="F45" s="217"/>
      <c r="G45" s="217"/>
      <c r="H45" s="542" t="s">
        <v>1090</v>
      </c>
      <c r="I45" s="539" t="s">
        <v>1091</v>
      </c>
      <c r="J45" s="542" t="s">
        <v>1089</v>
      </c>
      <c r="K45" s="539" t="s">
        <v>871</v>
      </c>
      <c r="L45" s="542" t="s">
        <v>1092</v>
      </c>
      <c r="M45" s="542" t="s">
        <v>388</v>
      </c>
      <c r="N45" s="542"/>
      <c r="O45" s="542"/>
      <c r="P45" s="252"/>
      <c r="Q45" s="542" t="s">
        <v>817</v>
      </c>
      <c r="R45" s="542"/>
      <c r="S45" s="542" t="s">
        <v>863</v>
      </c>
      <c r="T45" s="541"/>
      <c r="U45" s="542"/>
      <c r="V45" s="543" t="s">
        <v>864</v>
      </c>
      <c r="W45" s="543" t="s">
        <v>864</v>
      </c>
      <c r="X45" s="232"/>
      <c r="Y45" s="544"/>
      <c r="Z45" s="255"/>
      <c r="AA45" s="245" t="s">
        <v>1093</v>
      </c>
      <c r="AB45" s="542"/>
      <c r="AC45" s="541">
        <v>1</v>
      </c>
      <c r="AD45" s="541">
        <v>1</v>
      </c>
      <c r="AE45" s="543" t="s">
        <v>864</v>
      </c>
    </row>
    <row r="46" spans="1:31" s="224" customFormat="1" ht="13.5" customHeight="1">
      <c r="A46" s="225">
        <v>38</v>
      </c>
      <c r="B46" s="217"/>
      <c r="C46" s="217"/>
      <c r="D46" s="241" t="s">
        <v>392</v>
      </c>
      <c r="E46" s="217"/>
      <c r="F46" s="217"/>
      <c r="G46" s="217"/>
      <c r="H46" s="542" t="s">
        <v>1094</v>
      </c>
      <c r="I46" s="539">
        <v>59350</v>
      </c>
      <c r="J46" s="542" t="s">
        <v>1095</v>
      </c>
      <c r="K46" s="539" t="s">
        <v>1096</v>
      </c>
      <c r="L46" s="542" t="s">
        <v>1097</v>
      </c>
      <c r="M46" s="542" t="s">
        <v>392</v>
      </c>
      <c r="N46" s="542"/>
      <c r="O46" s="542"/>
      <c r="P46" s="252"/>
      <c r="Q46" s="542" t="s">
        <v>817</v>
      </c>
      <c r="R46" s="542"/>
      <c r="S46" s="542" t="s">
        <v>863</v>
      </c>
      <c r="T46" s="541"/>
      <c r="U46" s="542" t="s">
        <v>1098</v>
      </c>
      <c r="V46" s="543" t="s">
        <v>864</v>
      </c>
      <c r="W46" s="543" t="s">
        <v>864</v>
      </c>
      <c r="X46" s="232"/>
      <c r="Y46" s="544"/>
      <c r="Z46" s="542"/>
      <c r="AA46" s="545"/>
      <c r="AB46" s="542"/>
      <c r="AC46" s="541">
        <v>1</v>
      </c>
      <c r="AD46" s="541">
        <v>1</v>
      </c>
      <c r="AE46" s="543" t="s">
        <v>864</v>
      </c>
    </row>
    <row r="47" spans="1:31" s="224" customFormat="1" ht="13.5" customHeight="1">
      <c r="A47" s="225">
        <v>39</v>
      </c>
      <c r="B47" s="217"/>
      <c r="C47" s="217"/>
      <c r="D47" s="241" t="s">
        <v>1099</v>
      </c>
      <c r="E47" s="241"/>
      <c r="F47" s="241"/>
      <c r="G47" s="241"/>
      <c r="H47" s="263" t="s">
        <v>1100</v>
      </c>
      <c r="I47" s="539" t="s">
        <v>1101</v>
      </c>
      <c r="J47" s="542"/>
      <c r="K47" s="539" t="s">
        <v>1102</v>
      </c>
      <c r="L47" s="542"/>
      <c r="M47" s="542"/>
      <c r="N47" s="542"/>
      <c r="O47" s="542"/>
      <c r="P47" s="540"/>
      <c r="Q47" s="542" t="s">
        <v>817</v>
      </c>
      <c r="R47" s="542"/>
      <c r="S47" s="557" t="s">
        <v>863</v>
      </c>
      <c r="T47" s="282"/>
      <c r="U47" s="542"/>
      <c r="V47" s="543" t="s">
        <v>864</v>
      </c>
      <c r="W47" s="543" t="s">
        <v>864</v>
      </c>
      <c r="X47" s="232"/>
      <c r="Y47" s="544"/>
      <c r="Z47" s="542"/>
      <c r="AA47" s="545"/>
      <c r="AB47" s="542"/>
      <c r="AC47" s="541"/>
      <c r="AD47" s="541">
        <v>1</v>
      </c>
      <c r="AE47" s="543" t="s">
        <v>864</v>
      </c>
    </row>
    <row r="48" spans="1:31" s="256" customFormat="1" ht="12.75" customHeight="1">
      <c r="A48" s="225">
        <v>40</v>
      </c>
      <c r="B48" s="217"/>
      <c r="C48" s="217" t="s">
        <v>1103</v>
      </c>
      <c r="D48" s="221"/>
      <c r="E48" s="221"/>
      <c r="F48" s="221"/>
      <c r="G48" s="221"/>
      <c r="H48" s="542" t="s">
        <v>1104</v>
      </c>
      <c r="I48" s="539"/>
      <c r="J48" s="542"/>
      <c r="K48" s="539" t="s">
        <v>1105</v>
      </c>
      <c r="L48" s="542"/>
      <c r="M48" s="542"/>
      <c r="N48" s="542"/>
      <c r="O48" s="542"/>
      <c r="P48" s="540"/>
      <c r="Q48" s="542" t="s">
        <v>817</v>
      </c>
      <c r="R48" s="542" t="s">
        <v>864</v>
      </c>
      <c r="S48" s="243" t="s">
        <v>1105</v>
      </c>
      <c r="T48" s="541"/>
      <c r="U48" s="542"/>
      <c r="V48" s="543" t="s">
        <v>864</v>
      </c>
      <c r="W48" s="543" t="s">
        <v>864</v>
      </c>
      <c r="X48" s="232"/>
      <c r="Y48" s="544"/>
      <c r="Z48" s="542"/>
      <c r="AA48" s="545"/>
      <c r="AB48" s="542"/>
      <c r="AC48" s="541">
        <v>1</v>
      </c>
      <c r="AD48" s="541">
        <v>1</v>
      </c>
      <c r="AE48" s="543" t="s">
        <v>864</v>
      </c>
    </row>
    <row r="49" spans="1:31" s="256" customFormat="1" ht="12.75" customHeight="1">
      <c r="A49" s="225">
        <v>41</v>
      </c>
      <c r="B49" s="217"/>
      <c r="C49" s="217"/>
      <c r="D49" s="538" t="s">
        <v>415</v>
      </c>
      <c r="E49" s="221"/>
      <c r="F49" s="221"/>
      <c r="G49" s="221"/>
      <c r="H49" s="542" t="s">
        <v>1106</v>
      </c>
      <c r="I49" s="539" t="s">
        <v>1107</v>
      </c>
      <c r="J49" s="542"/>
      <c r="K49" s="539" t="s">
        <v>1108</v>
      </c>
      <c r="L49" s="542" t="s">
        <v>1109</v>
      </c>
      <c r="M49" s="542" t="s">
        <v>415</v>
      </c>
      <c r="N49" s="542"/>
      <c r="O49" s="542"/>
      <c r="P49" s="540"/>
      <c r="Q49" s="542" t="s">
        <v>817</v>
      </c>
      <c r="R49" s="542"/>
      <c r="S49" s="557" t="s">
        <v>863</v>
      </c>
      <c r="T49" s="282"/>
      <c r="U49" s="542"/>
      <c r="V49" s="543" t="s">
        <v>864</v>
      </c>
      <c r="W49" s="543" t="s">
        <v>864</v>
      </c>
      <c r="X49" s="232"/>
      <c r="Y49" s="544"/>
      <c r="Z49" s="542"/>
      <c r="AA49" s="545"/>
      <c r="AB49" s="542"/>
      <c r="AC49" s="541">
        <v>1</v>
      </c>
      <c r="AD49" s="541">
        <v>1</v>
      </c>
      <c r="AE49" s="543" t="s">
        <v>864</v>
      </c>
    </row>
    <row r="50" spans="1:31" s="256" customFormat="1" ht="12.75" customHeight="1">
      <c r="A50" s="225">
        <v>42</v>
      </c>
      <c r="B50" s="217"/>
      <c r="C50" s="217"/>
      <c r="D50" s="538" t="s">
        <v>1110</v>
      </c>
      <c r="E50" s="221"/>
      <c r="F50" s="221"/>
      <c r="G50" s="221"/>
      <c r="H50" s="542" t="s">
        <v>1111</v>
      </c>
      <c r="I50" s="539" t="s">
        <v>1112</v>
      </c>
      <c r="J50" s="542"/>
      <c r="K50" s="539" t="s">
        <v>1113</v>
      </c>
      <c r="L50" s="542" t="s">
        <v>1114</v>
      </c>
      <c r="M50" s="542" t="s">
        <v>424</v>
      </c>
      <c r="N50" s="542"/>
      <c r="O50" s="542"/>
      <c r="P50" s="540"/>
      <c r="Q50" s="542" t="s">
        <v>817</v>
      </c>
      <c r="R50" s="542"/>
      <c r="S50" s="557" t="s">
        <v>863</v>
      </c>
      <c r="T50" s="282"/>
      <c r="U50" s="542"/>
      <c r="V50" s="543" t="s">
        <v>864</v>
      </c>
      <c r="W50" s="543" t="s">
        <v>864</v>
      </c>
      <c r="X50" s="232"/>
      <c r="Y50" s="544"/>
      <c r="Z50" s="542"/>
      <c r="AA50" s="545"/>
      <c r="AB50" s="542"/>
      <c r="AC50" s="541">
        <v>1</v>
      </c>
      <c r="AD50" s="541">
        <v>1</v>
      </c>
      <c r="AE50" s="543" t="s">
        <v>864</v>
      </c>
    </row>
    <row r="51" spans="1:31" s="244" customFormat="1" ht="12.75" customHeight="1">
      <c r="A51" s="225">
        <v>43</v>
      </c>
      <c r="B51" s="217"/>
      <c r="C51" s="222"/>
      <c r="D51" s="538" t="s">
        <v>429</v>
      </c>
      <c r="E51" s="221"/>
      <c r="F51" s="221"/>
      <c r="G51" s="221"/>
      <c r="H51" s="542" t="s">
        <v>1115</v>
      </c>
      <c r="I51" s="539" t="s">
        <v>1116</v>
      </c>
      <c r="J51" s="542"/>
      <c r="K51" s="539" t="s">
        <v>1117</v>
      </c>
      <c r="L51" s="542"/>
      <c r="M51" s="542"/>
      <c r="N51" s="542"/>
      <c r="O51" s="542"/>
      <c r="P51" s="540"/>
      <c r="Q51" s="542" t="s">
        <v>817</v>
      </c>
      <c r="R51" s="542"/>
      <c r="S51" s="557" t="s">
        <v>863</v>
      </c>
      <c r="T51" s="282"/>
      <c r="U51" s="542"/>
      <c r="V51" s="543" t="s">
        <v>864</v>
      </c>
      <c r="W51" s="543" t="s">
        <v>864</v>
      </c>
      <c r="X51" s="232"/>
      <c r="Y51" s="544"/>
      <c r="Z51" s="542"/>
      <c r="AA51" s="545"/>
      <c r="AB51" s="542"/>
      <c r="AC51" s="541">
        <v>1</v>
      </c>
      <c r="AD51" s="541">
        <v>1</v>
      </c>
      <c r="AE51" s="543" t="s">
        <v>864</v>
      </c>
    </row>
    <row r="52" spans="1:31" s="244" customFormat="1" ht="12.75" customHeight="1">
      <c r="A52" s="225">
        <v>44</v>
      </c>
      <c r="B52" s="217"/>
      <c r="C52" s="222"/>
      <c r="D52" s="538" t="s">
        <v>426</v>
      </c>
      <c r="E52" s="221"/>
      <c r="F52" s="221"/>
      <c r="G52" s="221"/>
      <c r="H52" s="542" t="s">
        <v>1118</v>
      </c>
      <c r="I52" s="539" t="s">
        <v>1119</v>
      </c>
      <c r="J52" s="542"/>
      <c r="K52" s="539" t="s">
        <v>1120</v>
      </c>
      <c r="L52" s="542" t="s">
        <v>1121</v>
      </c>
      <c r="M52" s="542" t="s">
        <v>426</v>
      </c>
      <c r="N52" s="542"/>
      <c r="O52" s="542"/>
      <c r="P52" s="540"/>
      <c r="Q52" s="542" t="s">
        <v>823</v>
      </c>
      <c r="R52" s="542"/>
      <c r="S52" s="557" t="s">
        <v>863</v>
      </c>
      <c r="T52" s="282"/>
      <c r="U52" s="542"/>
      <c r="V52" s="543" t="s">
        <v>864</v>
      </c>
      <c r="W52" s="543" t="s">
        <v>864</v>
      </c>
      <c r="X52" s="232"/>
      <c r="Y52" s="544"/>
      <c r="Z52" s="542"/>
      <c r="AA52" s="545"/>
      <c r="AB52" s="542"/>
      <c r="AC52" s="541">
        <v>1</v>
      </c>
      <c r="AD52" s="541">
        <v>1</v>
      </c>
      <c r="AE52" s="543" t="s">
        <v>864</v>
      </c>
    </row>
    <row r="53" spans="1:31" s="244" customFormat="1" ht="12.75" customHeight="1">
      <c r="A53" s="225">
        <v>45</v>
      </c>
      <c r="B53" s="217"/>
      <c r="C53" s="222"/>
      <c r="D53" s="538" t="s">
        <v>1122</v>
      </c>
      <c r="E53" s="221"/>
      <c r="F53" s="221"/>
      <c r="G53" s="221"/>
      <c r="H53" s="542" t="s">
        <v>1123</v>
      </c>
      <c r="I53" s="539" t="s">
        <v>1124</v>
      </c>
      <c r="J53" s="542"/>
      <c r="K53" s="539" t="s">
        <v>1125</v>
      </c>
      <c r="L53" s="542"/>
      <c r="M53" s="542"/>
      <c r="N53" s="542"/>
      <c r="O53" s="542"/>
      <c r="P53" s="540"/>
      <c r="Q53" s="542" t="s">
        <v>817</v>
      </c>
      <c r="R53" s="542"/>
      <c r="S53" s="557" t="s">
        <v>863</v>
      </c>
      <c r="T53" s="282"/>
      <c r="U53" s="542"/>
      <c r="V53" s="543" t="s">
        <v>864</v>
      </c>
      <c r="W53" s="543" t="s">
        <v>864</v>
      </c>
      <c r="X53" s="232"/>
      <c r="Y53" s="544"/>
      <c r="Z53" s="542"/>
      <c r="AA53" s="545"/>
      <c r="AB53" s="542"/>
      <c r="AC53" s="541">
        <v>1</v>
      </c>
      <c r="AD53" s="541">
        <v>1</v>
      </c>
      <c r="AE53" s="543" t="s">
        <v>864</v>
      </c>
    </row>
    <row r="54" spans="1:31" s="257" customFormat="1" ht="12.75" customHeight="1">
      <c r="A54" s="225">
        <v>46</v>
      </c>
      <c r="B54" s="217"/>
      <c r="C54" s="222"/>
      <c r="D54" s="538" t="s">
        <v>1126</v>
      </c>
      <c r="E54" s="221"/>
      <c r="F54" s="221"/>
      <c r="G54" s="221"/>
      <c r="H54" s="542" t="s">
        <v>410</v>
      </c>
      <c r="I54" s="539" t="s">
        <v>1127</v>
      </c>
      <c r="J54" s="542"/>
      <c r="K54" s="539" t="s">
        <v>1128</v>
      </c>
      <c r="L54" s="542"/>
      <c r="M54" s="542"/>
      <c r="N54" s="542"/>
      <c r="O54" s="542"/>
      <c r="P54" s="540"/>
      <c r="Q54" s="542" t="s">
        <v>817</v>
      </c>
      <c r="R54" s="542"/>
      <c r="S54" s="557" t="s">
        <v>863</v>
      </c>
      <c r="T54" s="282"/>
      <c r="U54" s="542"/>
      <c r="V54" s="543" t="s">
        <v>864</v>
      </c>
      <c r="W54" s="543" t="s">
        <v>864</v>
      </c>
      <c r="X54" s="232"/>
      <c r="Y54" s="544"/>
      <c r="Z54" s="542"/>
      <c r="AA54" s="545"/>
      <c r="AB54" s="542"/>
      <c r="AC54" s="541">
        <v>1</v>
      </c>
      <c r="AD54" s="541">
        <v>1</v>
      </c>
      <c r="AE54" s="543" t="s">
        <v>864</v>
      </c>
    </row>
    <row r="55" spans="1:31" s="258" customFormat="1" ht="12.75" customHeight="1">
      <c r="A55" s="225">
        <v>47</v>
      </c>
      <c r="B55" s="217"/>
      <c r="C55" s="218"/>
      <c r="D55" s="538" t="s">
        <v>1129</v>
      </c>
      <c r="E55" s="221"/>
      <c r="F55" s="221"/>
      <c r="G55" s="221"/>
      <c r="H55" s="542"/>
      <c r="I55" s="539" t="s">
        <v>1130</v>
      </c>
      <c r="J55" s="542"/>
      <c r="K55" s="539" t="s">
        <v>1131</v>
      </c>
      <c r="L55" s="542"/>
      <c r="M55" s="542"/>
      <c r="N55" s="542"/>
      <c r="O55" s="542"/>
      <c r="P55" s="540"/>
      <c r="Q55" s="542" t="s">
        <v>817</v>
      </c>
      <c r="R55" s="542"/>
      <c r="S55" s="557" t="s">
        <v>863</v>
      </c>
      <c r="T55" s="282"/>
      <c r="U55" s="542"/>
      <c r="V55" s="543" t="s">
        <v>864</v>
      </c>
      <c r="W55" s="543" t="s">
        <v>864</v>
      </c>
      <c r="X55" s="232"/>
      <c r="Y55" s="544"/>
      <c r="Z55" s="542"/>
      <c r="AA55" s="545"/>
      <c r="AB55" s="542"/>
      <c r="AC55" s="541">
        <v>1</v>
      </c>
      <c r="AD55" s="541">
        <v>1</v>
      </c>
      <c r="AE55" s="543" t="s">
        <v>864</v>
      </c>
    </row>
    <row r="56" spans="1:31" s="256" customFormat="1" ht="12.95" customHeight="1">
      <c r="A56" s="225">
        <v>48</v>
      </c>
      <c r="B56" s="217"/>
      <c r="C56" s="218"/>
      <c r="D56" s="538" t="s">
        <v>178</v>
      </c>
      <c r="E56" s="221"/>
      <c r="F56" s="221"/>
      <c r="G56" s="221"/>
      <c r="H56" s="542" t="s">
        <v>1132</v>
      </c>
      <c r="I56" s="539" t="s">
        <v>1133</v>
      </c>
      <c r="J56" s="542"/>
      <c r="K56" s="539" t="s">
        <v>1134</v>
      </c>
      <c r="L56" s="542"/>
      <c r="M56" s="542"/>
      <c r="N56" s="542"/>
      <c r="O56" s="542"/>
      <c r="P56" s="540"/>
      <c r="Q56" s="542" t="s">
        <v>817</v>
      </c>
      <c r="R56" s="542"/>
      <c r="S56" s="557" t="s">
        <v>863</v>
      </c>
      <c r="T56" s="282"/>
      <c r="U56" s="542"/>
      <c r="V56" s="543" t="s">
        <v>864</v>
      </c>
      <c r="W56" s="543" t="s">
        <v>864</v>
      </c>
      <c r="X56" s="232"/>
      <c r="Y56" s="544"/>
      <c r="Z56" s="542"/>
      <c r="AA56" s="545"/>
      <c r="AB56" s="542"/>
      <c r="AC56" s="541">
        <v>1</v>
      </c>
      <c r="AD56" s="541">
        <v>1</v>
      </c>
      <c r="AE56" s="543" t="s">
        <v>864</v>
      </c>
    </row>
    <row r="57" spans="1:31" s="256" customFormat="1" ht="12.95" customHeight="1">
      <c r="A57" s="225">
        <v>49</v>
      </c>
      <c r="B57" s="217"/>
      <c r="C57" s="218"/>
      <c r="D57" s="241" t="s">
        <v>1135</v>
      </c>
      <c r="E57" s="241"/>
      <c r="F57" s="241"/>
      <c r="G57" s="241"/>
      <c r="H57" s="542" t="s">
        <v>1136</v>
      </c>
      <c r="I57" s="539">
        <v>33123452323</v>
      </c>
      <c r="J57" s="542"/>
      <c r="K57" s="539" t="s">
        <v>1137</v>
      </c>
      <c r="L57" s="542"/>
      <c r="M57" s="542"/>
      <c r="N57" s="542"/>
      <c r="O57" s="542"/>
      <c r="P57" s="540"/>
      <c r="Q57" s="542" t="s">
        <v>817</v>
      </c>
      <c r="R57" s="542"/>
      <c r="S57" s="542" t="s">
        <v>1074</v>
      </c>
      <c r="T57" s="541"/>
      <c r="U57" s="542"/>
      <c r="V57" s="543" t="s">
        <v>864</v>
      </c>
      <c r="W57" s="543" t="s">
        <v>864</v>
      </c>
      <c r="X57" s="232"/>
      <c r="Y57" s="544"/>
      <c r="Z57" s="542" t="s">
        <v>1138</v>
      </c>
      <c r="AA57" s="545"/>
      <c r="AB57" s="542"/>
      <c r="AC57" s="541"/>
      <c r="AD57" s="541">
        <v>1</v>
      </c>
      <c r="AE57" s="543" t="s">
        <v>864</v>
      </c>
    </row>
    <row r="58" spans="1:31" s="224" customFormat="1" ht="13.5" customHeight="1">
      <c r="A58" s="225">
        <v>50</v>
      </c>
      <c r="B58" s="217"/>
      <c r="C58" s="217" t="s">
        <v>1139</v>
      </c>
      <c r="D58" s="217"/>
      <c r="E58" s="217"/>
      <c r="F58" s="217"/>
      <c r="G58" s="217"/>
      <c r="H58" s="542"/>
      <c r="I58" s="539"/>
      <c r="J58" s="542" t="s">
        <v>1140</v>
      </c>
      <c r="K58" s="539" t="s">
        <v>1141</v>
      </c>
      <c r="L58" s="542"/>
      <c r="M58" s="542"/>
      <c r="N58" s="542"/>
      <c r="O58" s="542"/>
      <c r="P58" s="252"/>
      <c r="Q58" s="542" t="s">
        <v>817</v>
      </c>
      <c r="R58" s="542" t="s">
        <v>864</v>
      </c>
      <c r="S58" s="243" t="s">
        <v>1141</v>
      </c>
      <c r="T58" s="541"/>
      <c r="U58" s="542"/>
      <c r="V58" s="543" t="s">
        <v>864</v>
      </c>
      <c r="W58" s="543" t="s">
        <v>864</v>
      </c>
      <c r="X58" s="232"/>
      <c r="Y58" s="544"/>
      <c r="Z58" s="542"/>
      <c r="AA58" s="545"/>
      <c r="AB58" s="542"/>
      <c r="AC58" s="541">
        <v>1</v>
      </c>
      <c r="AD58" s="541"/>
      <c r="AE58" s="543" t="s">
        <v>864</v>
      </c>
    </row>
    <row r="59" spans="1:31" s="224" customFormat="1" ht="13.5" customHeight="1">
      <c r="A59" s="225">
        <v>51</v>
      </c>
      <c r="B59" s="217"/>
      <c r="C59" s="217"/>
      <c r="D59" s="241" t="s">
        <v>1142</v>
      </c>
      <c r="E59" s="241"/>
      <c r="F59" s="241"/>
      <c r="G59" s="241"/>
      <c r="H59" s="542" t="s">
        <v>1143</v>
      </c>
      <c r="I59" s="539" t="s">
        <v>930</v>
      </c>
      <c r="J59" s="542"/>
      <c r="K59" s="539" t="s">
        <v>1144</v>
      </c>
      <c r="L59" s="542"/>
      <c r="M59" s="542"/>
      <c r="N59" s="542"/>
      <c r="O59" s="542"/>
      <c r="P59" s="540"/>
      <c r="Q59" s="542" t="s">
        <v>820</v>
      </c>
      <c r="R59" s="542"/>
      <c r="S59" s="542" t="s">
        <v>879</v>
      </c>
      <c r="T59" s="541"/>
      <c r="U59" s="542"/>
      <c r="V59" s="543" t="s">
        <v>864</v>
      </c>
      <c r="W59" s="543" t="s">
        <v>864</v>
      </c>
      <c r="X59" s="232"/>
      <c r="Y59" s="544"/>
      <c r="Z59" s="542" t="s">
        <v>1145</v>
      </c>
      <c r="AA59" s="545"/>
      <c r="AB59" s="542"/>
      <c r="AC59" s="541"/>
      <c r="AD59" s="541">
        <v>1</v>
      </c>
      <c r="AE59" s="543" t="s">
        <v>864</v>
      </c>
    </row>
    <row r="60" spans="1:31" s="224" customFormat="1" ht="13.5" customHeight="1">
      <c r="A60" s="225">
        <v>52</v>
      </c>
      <c r="B60" s="217"/>
      <c r="C60" s="217"/>
      <c r="D60" s="217" t="s">
        <v>1146</v>
      </c>
      <c r="E60" s="217"/>
      <c r="F60" s="217"/>
      <c r="G60" s="217"/>
      <c r="H60" s="542" t="s">
        <v>1147</v>
      </c>
      <c r="I60" s="539"/>
      <c r="J60" s="542" t="s">
        <v>1148</v>
      </c>
      <c r="K60" s="539" t="s">
        <v>1148</v>
      </c>
      <c r="L60" s="542"/>
      <c r="M60" s="542"/>
      <c r="N60" s="542"/>
      <c r="O60" s="542"/>
      <c r="P60" s="252"/>
      <c r="Q60" s="542" t="s">
        <v>817</v>
      </c>
      <c r="R60" s="542" t="s">
        <v>864</v>
      </c>
      <c r="S60" s="243" t="s">
        <v>1148</v>
      </c>
      <c r="T60" s="541"/>
      <c r="U60" s="542"/>
      <c r="V60" s="543" t="s">
        <v>864</v>
      </c>
      <c r="W60" s="543" t="s">
        <v>864</v>
      </c>
      <c r="X60" s="232"/>
      <c r="Y60" s="544"/>
      <c r="Z60" s="542"/>
      <c r="AA60" s="545"/>
      <c r="AB60" s="542"/>
      <c r="AC60" s="541">
        <v>1</v>
      </c>
      <c r="AD60" s="541">
        <v>1</v>
      </c>
      <c r="AE60" s="543" t="s">
        <v>864</v>
      </c>
    </row>
    <row r="61" spans="1:31" s="224" customFormat="1" ht="13.5" customHeight="1">
      <c r="A61" s="225">
        <v>53</v>
      </c>
      <c r="B61" s="217"/>
      <c r="C61" s="217"/>
      <c r="D61" s="217"/>
      <c r="E61" s="217" t="s">
        <v>1149</v>
      </c>
      <c r="F61" s="217"/>
      <c r="G61" s="217"/>
      <c r="H61" s="542" t="s">
        <v>1150</v>
      </c>
      <c r="I61" s="539"/>
      <c r="J61" s="542" t="s">
        <v>1151</v>
      </c>
      <c r="K61" s="539" t="s">
        <v>1151</v>
      </c>
      <c r="L61" s="542"/>
      <c r="M61" s="542"/>
      <c r="N61" s="542"/>
      <c r="O61" s="542"/>
      <c r="P61" s="252"/>
      <c r="Q61" s="542" t="s">
        <v>820</v>
      </c>
      <c r="R61" s="542" t="s">
        <v>864</v>
      </c>
      <c r="S61" s="243" t="s">
        <v>1151</v>
      </c>
      <c r="T61" s="541"/>
      <c r="U61" s="542"/>
      <c r="V61" s="543" t="s">
        <v>864</v>
      </c>
      <c r="W61" s="543" t="s">
        <v>864</v>
      </c>
      <c r="X61" s="232"/>
      <c r="Y61" s="544"/>
      <c r="Z61" s="542"/>
      <c r="AA61" s="545"/>
      <c r="AB61" s="542"/>
      <c r="AC61" s="541">
        <v>1</v>
      </c>
      <c r="AD61" s="541">
        <v>1</v>
      </c>
      <c r="AE61" s="543" t="s">
        <v>864</v>
      </c>
    </row>
    <row r="62" spans="1:31" s="224" customFormat="1" ht="13.5" customHeight="1">
      <c r="A62" s="225">
        <v>54</v>
      </c>
      <c r="B62" s="217"/>
      <c r="C62" s="217"/>
      <c r="D62" s="217"/>
      <c r="E62" s="217"/>
      <c r="F62" s="217" t="s">
        <v>1152</v>
      </c>
      <c r="G62" s="217"/>
      <c r="H62" s="542" t="s">
        <v>1153</v>
      </c>
      <c r="I62" s="539" t="s">
        <v>1154</v>
      </c>
      <c r="J62" s="542" t="s">
        <v>1155</v>
      </c>
      <c r="K62" s="539" t="s">
        <v>1155</v>
      </c>
      <c r="L62" s="542"/>
      <c r="M62" s="542"/>
      <c r="N62" s="542"/>
      <c r="O62" s="542"/>
      <c r="P62" s="252"/>
      <c r="Q62" s="542" t="s">
        <v>820</v>
      </c>
      <c r="R62" s="542"/>
      <c r="S62" s="542" t="s">
        <v>1074</v>
      </c>
      <c r="T62" s="541"/>
      <c r="U62" s="542"/>
      <c r="V62" s="543" t="s">
        <v>864</v>
      </c>
      <c r="W62" s="543" t="s">
        <v>864</v>
      </c>
      <c r="X62" s="232"/>
      <c r="Y62" s="542" t="s">
        <v>1156</v>
      </c>
      <c r="Z62" s="542"/>
      <c r="AA62" s="245" t="s">
        <v>1157</v>
      </c>
      <c r="AB62" s="542"/>
      <c r="AC62" s="541">
        <v>1</v>
      </c>
      <c r="AD62" s="541">
        <v>1</v>
      </c>
      <c r="AE62" s="543" t="s">
        <v>864</v>
      </c>
    </row>
    <row r="63" spans="1:31" s="256" customFormat="1" ht="13.5" customHeight="1">
      <c r="A63" s="225">
        <v>55</v>
      </c>
      <c r="B63" s="217"/>
      <c r="C63" s="217"/>
      <c r="D63" s="217"/>
      <c r="E63" s="217"/>
      <c r="F63" s="217" t="s">
        <v>1158</v>
      </c>
      <c r="G63" s="217"/>
      <c r="H63" s="542" t="s">
        <v>1159</v>
      </c>
      <c r="I63" s="539" t="s">
        <v>1160</v>
      </c>
      <c r="J63" s="542" t="s">
        <v>1161</v>
      </c>
      <c r="K63" s="539" t="s">
        <v>1161</v>
      </c>
      <c r="L63" s="542"/>
      <c r="M63" s="542"/>
      <c r="N63" s="542"/>
      <c r="O63" s="542"/>
      <c r="P63" s="252"/>
      <c r="Q63" s="542" t="s">
        <v>820</v>
      </c>
      <c r="R63" s="542"/>
      <c r="S63" s="542" t="s">
        <v>1074</v>
      </c>
      <c r="T63" s="541"/>
      <c r="U63" s="542"/>
      <c r="V63" s="543" t="s">
        <v>864</v>
      </c>
      <c r="W63" s="543" t="s">
        <v>864</v>
      </c>
      <c r="X63" s="232"/>
      <c r="Y63" s="542" t="s">
        <v>1156</v>
      </c>
      <c r="Z63" s="542"/>
      <c r="AA63" s="245" t="s">
        <v>1157</v>
      </c>
      <c r="AB63" s="542"/>
      <c r="AC63" s="541">
        <v>1</v>
      </c>
      <c r="AD63" s="541">
        <v>1</v>
      </c>
      <c r="AE63" s="543" t="s">
        <v>864</v>
      </c>
    </row>
    <row r="64" spans="1:31" s="244" customFormat="1" ht="13.5" customHeight="1">
      <c r="A64" s="225">
        <v>56</v>
      </c>
      <c r="B64" s="217"/>
      <c r="C64" s="222"/>
      <c r="D64" s="222"/>
      <c r="E64" s="222"/>
      <c r="F64" s="222" t="s">
        <v>1162</v>
      </c>
      <c r="G64" s="221"/>
      <c r="H64" s="542" t="s">
        <v>1163</v>
      </c>
      <c r="I64" s="539">
        <v>120</v>
      </c>
      <c r="J64" s="542"/>
      <c r="K64" s="542" t="s">
        <v>1164</v>
      </c>
      <c r="L64" s="542"/>
      <c r="M64" s="542"/>
      <c r="N64" s="542"/>
      <c r="O64" s="542"/>
      <c r="P64" s="540"/>
      <c r="Q64" s="542" t="s">
        <v>817</v>
      </c>
      <c r="R64" s="542"/>
      <c r="S64" s="542" t="s">
        <v>1074</v>
      </c>
      <c r="T64" s="541"/>
      <c r="U64" s="542"/>
      <c r="V64" s="543" t="s">
        <v>864</v>
      </c>
      <c r="W64" s="543" t="s">
        <v>864</v>
      </c>
      <c r="X64" s="232"/>
      <c r="Y64" s="542" t="s">
        <v>1165</v>
      </c>
      <c r="Z64" s="542"/>
      <c r="AA64" s="545"/>
      <c r="AB64" s="542"/>
      <c r="AC64" s="541">
        <v>1</v>
      </c>
      <c r="AD64" s="541">
        <v>1</v>
      </c>
      <c r="AE64" s="543" t="s">
        <v>864</v>
      </c>
    </row>
    <row r="65" spans="1:1014" s="256" customFormat="1" ht="13.5" customHeight="1">
      <c r="A65" s="225">
        <v>57</v>
      </c>
      <c r="B65" s="217"/>
      <c r="C65" s="217"/>
      <c r="D65" s="241"/>
      <c r="E65" s="241"/>
      <c r="F65" s="241" t="s">
        <v>1166</v>
      </c>
      <c r="G65" s="221"/>
      <c r="H65" s="542" t="s">
        <v>1167</v>
      </c>
      <c r="I65" s="539">
        <v>96</v>
      </c>
      <c r="J65" s="542"/>
      <c r="K65" s="542" t="s">
        <v>1168</v>
      </c>
      <c r="L65" s="542"/>
      <c r="M65" s="542"/>
      <c r="N65" s="542"/>
      <c r="O65" s="542"/>
      <c r="P65" s="540"/>
      <c r="Q65" s="542" t="s">
        <v>817</v>
      </c>
      <c r="R65" s="542"/>
      <c r="S65" s="542" t="s">
        <v>1074</v>
      </c>
      <c r="T65" s="541"/>
      <c r="U65" s="542"/>
      <c r="V65" s="543" t="s">
        <v>864</v>
      </c>
      <c r="W65" s="543" t="s">
        <v>864</v>
      </c>
      <c r="X65" s="232"/>
      <c r="Y65" s="542" t="s">
        <v>1169</v>
      </c>
      <c r="Z65" s="542"/>
      <c r="AA65" s="545"/>
      <c r="AB65" s="542"/>
      <c r="AC65" s="541">
        <v>1</v>
      </c>
      <c r="AD65" s="541">
        <v>1</v>
      </c>
      <c r="AE65" s="543" t="s">
        <v>864</v>
      </c>
    </row>
    <row r="66" spans="1:1014" s="256" customFormat="1" ht="13.5" customHeight="1">
      <c r="A66" s="225">
        <v>58</v>
      </c>
      <c r="B66" s="217"/>
      <c r="C66" s="217"/>
      <c r="D66" s="241"/>
      <c r="E66" s="241"/>
      <c r="F66" s="241" t="s">
        <v>1170</v>
      </c>
      <c r="G66" s="221"/>
      <c r="H66" s="542" t="s">
        <v>1171</v>
      </c>
      <c r="I66" s="539">
        <v>34</v>
      </c>
      <c r="J66" s="542"/>
      <c r="K66" s="542" t="s">
        <v>1172</v>
      </c>
      <c r="L66" s="542"/>
      <c r="M66" s="542"/>
      <c r="N66" s="542"/>
      <c r="O66" s="542"/>
      <c r="P66" s="540"/>
      <c r="Q66" s="542" t="s">
        <v>817</v>
      </c>
      <c r="R66" s="542"/>
      <c r="S66" s="542" t="s">
        <v>1074</v>
      </c>
      <c r="T66" s="541"/>
      <c r="U66" s="542"/>
      <c r="V66" s="543" t="s">
        <v>864</v>
      </c>
      <c r="W66" s="543" t="s">
        <v>864</v>
      </c>
      <c r="X66" s="232"/>
      <c r="Y66" s="542" t="s">
        <v>1173</v>
      </c>
      <c r="Z66" s="542"/>
      <c r="AA66" s="545"/>
      <c r="AB66" s="542"/>
      <c r="AC66" s="541">
        <v>1</v>
      </c>
      <c r="AD66" s="541">
        <v>1</v>
      </c>
      <c r="AE66" s="543" t="s">
        <v>864</v>
      </c>
    </row>
    <row r="67" spans="1:1014" s="244" customFormat="1" ht="13.5" customHeight="1">
      <c r="A67" s="225">
        <v>59</v>
      </c>
      <c r="B67" s="217"/>
      <c r="C67" s="222"/>
      <c r="D67" s="241"/>
      <c r="E67" s="241"/>
      <c r="F67" s="241" t="s">
        <v>1174</v>
      </c>
      <c r="G67" s="241"/>
      <c r="H67" s="542" t="s">
        <v>1175</v>
      </c>
      <c r="I67" s="539" t="s">
        <v>1176</v>
      </c>
      <c r="J67" s="542"/>
      <c r="K67" s="539" t="s">
        <v>1177</v>
      </c>
      <c r="L67" s="542"/>
      <c r="M67" s="542"/>
      <c r="N67" s="542"/>
      <c r="O67" s="542"/>
      <c r="P67" s="540"/>
      <c r="Q67" s="542" t="s">
        <v>820</v>
      </c>
      <c r="R67" s="542"/>
      <c r="S67" s="542" t="s">
        <v>863</v>
      </c>
      <c r="T67" s="541" t="s">
        <v>864</v>
      </c>
      <c r="U67" s="542" t="s">
        <v>1178</v>
      </c>
      <c r="V67" s="543" t="s">
        <v>864</v>
      </c>
      <c r="W67" s="543" t="s">
        <v>864</v>
      </c>
      <c r="X67" s="232"/>
      <c r="Y67" s="544"/>
      <c r="Z67" s="542"/>
      <c r="AA67" s="545"/>
      <c r="AB67" s="542"/>
      <c r="AC67" s="541"/>
      <c r="AD67" s="541">
        <v>1</v>
      </c>
      <c r="AE67" s="543" t="s">
        <v>864</v>
      </c>
    </row>
    <row r="68" spans="1:1014" s="256" customFormat="1" ht="13.5" customHeight="1">
      <c r="A68" s="225">
        <v>60</v>
      </c>
      <c r="B68" s="217"/>
      <c r="C68" s="217"/>
      <c r="D68" s="217"/>
      <c r="E68" s="217" t="s">
        <v>1179</v>
      </c>
      <c r="F68" s="217"/>
      <c r="G68" s="217"/>
      <c r="H68" s="542" t="s">
        <v>1180</v>
      </c>
      <c r="I68" s="539" t="s">
        <v>1181</v>
      </c>
      <c r="J68" s="542" t="s">
        <v>1182</v>
      </c>
      <c r="K68" s="539" t="s">
        <v>1183</v>
      </c>
      <c r="L68" s="542"/>
      <c r="M68" s="542"/>
      <c r="N68" s="542"/>
      <c r="O68" s="542"/>
      <c r="P68" s="540">
        <v>1</v>
      </c>
      <c r="Q68" s="542" t="s">
        <v>817</v>
      </c>
      <c r="R68" s="542"/>
      <c r="S68" s="542" t="s">
        <v>863</v>
      </c>
      <c r="T68" s="541"/>
      <c r="U68" s="542"/>
      <c r="V68" s="543" t="s">
        <v>864</v>
      </c>
      <c r="W68" s="543" t="s">
        <v>864</v>
      </c>
      <c r="X68" s="232"/>
      <c r="Y68" s="544"/>
      <c r="Z68" s="542"/>
      <c r="AA68" s="545"/>
      <c r="AB68" s="542"/>
      <c r="AC68" s="541">
        <v>1</v>
      </c>
      <c r="AD68" s="541">
        <v>1</v>
      </c>
      <c r="AE68" s="543" t="s">
        <v>864</v>
      </c>
    </row>
    <row r="69" spans="1:1014" s="256" customFormat="1" ht="12.95" customHeight="1">
      <c r="A69" s="225">
        <v>61</v>
      </c>
      <c r="B69" s="217"/>
      <c r="C69" s="217"/>
      <c r="D69" s="217" t="s">
        <v>1184</v>
      </c>
      <c r="E69" s="217"/>
      <c r="F69" s="217"/>
      <c r="G69" s="217"/>
      <c r="H69" s="542" t="s">
        <v>1185</v>
      </c>
      <c r="I69" s="539"/>
      <c r="J69" s="542" t="s">
        <v>1186</v>
      </c>
      <c r="K69" s="539" t="s">
        <v>1186</v>
      </c>
      <c r="L69" s="542"/>
      <c r="M69" s="542"/>
      <c r="N69" s="542"/>
      <c r="O69" s="542"/>
      <c r="P69" s="252"/>
      <c r="Q69" s="542" t="s">
        <v>817</v>
      </c>
      <c r="R69" s="542"/>
      <c r="S69" s="542" t="s">
        <v>863</v>
      </c>
      <c r="T69" s="541"/>
      <c r="U69" s="542"/>
      <c r="V69" s="543" t="s">
        <v>864</v>
      </c>
      <c r="W69" s="543" t="s">
        <v>864</v>
      </c>
      <c r="X69" s="232"/>
      <c r="Y69" s="544"/>
      <c r="Z69" s="542"/>
      <c r="AA69" s="545"/>
      <c r="AB69" s="542"/>
      <c r="AC69" s="541">
        <v>1</v>
      </c>
      <c r="AD69" s="541"/>
      <c r="AE69" s="543" t="s">
        <v>864</v>
      </c>
    </row>
    <row r="70" spans="1:1014" s="224" customFormat="1" ht="13.5" customHeight="1">
      <c r="A70" s="225">
        <v>62</v>
      </c>
      <c r="B70" s="217"/>
      <c r="C70" s="217" t="s">
        <v>1187</v>
      </c>
      <c r="D70" s="217"/>
      <c r="E70" s="217"/>
      <c r="F70" s="217"/>
      <c r="G70" s="217"/>
      <c r="H70" s="542" t="s">
        <v>1188</v>
      </c>
      <c r="I70" s="539"/>
      <c r="J70" s="542" t="s">
        <v>942</v>
      </c>
      <c r="K70" s="539" t="s">
        <v>1189</v>
      </c>
      <c r="L70" s="542"/>
      <c r="M70" s="542"/>
      <c r="N70" s="542"/>
      <c r="O70" s="542"/>
      <c r="P70" s="252"/>
      <c r="Q70" s="542" t="s">
        <v>823</v>
      </c>
      <c r="R70" s="542" t="s">
        <v>864</v>
      </c>
      <c r="S70" s="243" t="s">
        <v>1189</v>
      </c>
      <c r="T70" s="541"/>
      <c r="U70" s="542"/>
      <c r="V70" s="543" t="s">
        <v>864</v>
      </c>
      <c r="W70" s="543" t="s">
        <v>864</v>
      </c>
      <c r="X70" s="232"/>
      <c r="Y70" s="544"/>
      <c r="Z70" s="542"/>
      <c r="AA70" s="545"/>
      <c r="AB70" s="542"/>
      <c r="AC70" s="541">
        <v>1</v>
      </c>
      <c r="AD70" s="541">
        <v>1</v>
      </c>
      <c r="AE70" s="543" t="s">
        <v>864</v>
      </c>
    </row>
    <row r="71" spans="1:1014" s="224" customFormat="1" ht="13.5" customHeight="1">
      <c r="A71" s="225">
        <v>63</v>
      </c>
      <c r="B71" s="217"/>
      <c r="C71" s="217"/>
      <c r="D71" s="217" t="s">
        <v>1190</v>
      </c>
      <c r="E71" s="217"/>
      <c r="F71" s="217"/>
      <c r="G71" s="217"/>
      <c r="H71" s="542" t="s">
        <v>1191</v>
      </c>
      <c r="I71" s="539" t="s">
        <v>1192</v>
      </c>
      <c r="J71" s="542" t="s">
        <v>908</v>
      </c>
      <c r="K71" s="539" t="s">
        <v>939</v>
      </c>
      <c r="L71" s="542"/>
      <c r="M71" s="542"/>
      <c r="N71" s="542"/>
      <c r="O71" s="542"/>
      <c r="P71" s="252"/>
      <c r="Q71" s="542" t="s">
        <v>820</v>
      </c>
      <c r="R71" s="542"/>
      <c r="S71" s="542" t="s">
        <v>863</v>
      </c>
      <c r="T71" s="541" t="s">
        <v>864</v>
      </c>
      <c r="U71" s="542" t="s">
        <v>1193</v>
      </c>
      <c r="V71" s="543" t="s">
        <v>864</v>
      </c>
      <c r="W71" s="543" t="s">
        <v>864</v>
      </c>
      <c r="X71" s="232"/>
      <c r="Y71" s="544"/>
      <c r="Z71" s="542"/>
      <c r="AA71" s="545"/>
      <c r="AB71" s="542"/>
      <c r="AC71" s="541">
        <v>1</v>
      </c>
      <c r="AD71" s="541">
        <v>1</v>
      </c>
      <c r="AE71" s="543" t="s">
        <v>864</v>
      </c>
    </row>
    <row r="72" spans="1:1014" s="224" customFormat="1" ht="13.5" customHeight="1">
      <c r="A72" s="225">
        <v>64</v>
      </c>
      <c r="B72" s="217"/>
      <c r="C72" s="217"/>
      <c r="D72" s="217" t="s">
        <v>1194</v>
      </c>
      <c r="E72" s="217"/>
      <c r="F72" s="217"/>
      <c r="G72" s="217"/>
      <c r="H72" s="542" t="s">
        <v>1195</v>
      </c>
      <c r="I72" s="539" t="s">
        <v>1196</v>
      </c>
      <c r="J72" s="542" t="s">
        <v>956</v>
      </c>
      <c r="K72" s="539" t="s">
        <v>956</v>
      </c>
      <c r="L72" s="542"/>
      <c r="M72" s="542"/>
      <c r="N72" s="542"/>
      <c r="O72" s="542"/>
      <c r="P72" s="252"/>
      <c r="Q72" s="542" t="s">
        <v>820</v>
      </c>
      <c r="R72" s="542"/>
      <c r="S72" s="542" t="s">
        <v>863</v>
      </c>
      <c r="T72" s="541" t="s">
        <v>864</v>
      </c>
      <c r="U72" s="542" t="s">
        <v>1197</v>
      </c>
      <c r="V72" s="543" t="s">
        <v>864</v>
      </c>
      <c r="W72" s="543" t="s">
        <v>864</v>
      </c>
      <c r="X72" s="232"/>
      <c r="Y72" s="544"/>
      <c r="Z72" s="542"/>
      <c r="AA72" s="545"/>
      <c r="AB72" s="542"/>
      <c r="AC72" s="541">
        <v>1</v>
      </c>
      <c r="AD72" s="541">
        <v>1</v>
      </c>
      <c r="AE72" s="543" t="s">
        <v>864</v>
      </c>
    </row>
    <row r="73" spans="1:1014" s="231" customFormat="1" ht="12.95" customHeight="1">
      <c r="A73" s="225">
        <v>65</v>
      </c>
      <c r="B73" s="217"/>
      <c r="C73" s="217"/>
      <c r="D73" s="217" t="s">
        <v>1059</v>
      </c>
      <c r="E73" s="217"/>
      <c r="F73" s="217"/>
      <c r="G73" s="217"/>
      <c r="H73" s="542" t="s">
        <v>1198</v>
      </c>
      <c r="I73" s="539" t="s">
        <v>1199</v>
      </c>
      <c r="J73" s="542" t="s">
        <v>1200</v>
      </c>
      <c r="K73" s="539" t="s">
        <v>1201</v>
      </c>
      <c r="L73" s="542"/>
      <c r="M73" s="542"/>
      <c r="N73" s="542"/>
      <c r="O73" s="542"/>
      <c r="P73" s="252"/>
      <c r="Q73" s="542" t="s">
        <v>820</v>
      </c>
      <c r="R73" s="542"/>
      <c r="S73" s="557" t="s">
        <v>863</v>
      </c>
      <c r="T73" s="282"/>
      <c r="U73" s="542"/>
      <c r="V73" s="543" t="s">
        <v>864</v>
      </c>
      <c r="W73" s="543" t="s">
        <v>864</v>
      </c>
      <c r="X73" s="232"/>
      <c r="Y73" s="544"/>
      <c r="Z73" s="542"/>
      <c r="AA73" s="545"/>
      <c r="AB73" s="542"/>
      <c r="AC73" s="541">
        <v>1</v>
      </c>
      <c r="AD73" s="541">
        <v>1</v>
      </c>
      <c r="AE73" s="543" t="s">
        <v>864</v>
      </c>
      <c r="AF73" s="558"/>
      <c r="AG73" s="558"/>
      <c r="AH73" s="558"/>
      <c r="AI73" s="558"/>
      <c r="AJ73" s="558"/>
      <c r="AK73" s="558"/>
      <c r="AL73" s="558"/>
      <c r="AM73" s="558"/>
      <c r="AN73" s="558"/>
      <c r="AO73" s="558"/>
      <c r="AP73" s="558"/>
      <c r="AQ73" s="558"/>
      <c r="AR73" s="558"/>
      <c r="AS73" s="558"/>
      <c r="AT73" s="558"/>
      <c r="AU73" s="558"/>
      <c r="AV73" s="558"/>
      <c r="AW73" s="558"/>
      <c r="AX73" s="558"/>
      <c r="AY73" s="558"/>
      <c r="AZ73" s="558"/>
      <c r="BA73" s="558"/>
      <c r="BB73" s="558"/>
      <c r="BC73" s="558"/>
      <c r="BD73" s="558"/>
      <c r="BE73" s="558"/>
      <c r="BF73" s="558"/>
      <c r="BG73" s="558"/>
      <c r="BH73" s="558"/>
      <c r="BI73" s="558"/>
      <c r="BJ73" s="558"/>
      <c r="BK73" s="558"/>
      <c r="BL73" s="558"/>
      <c r="BM73" s="558"/>
      <c r="BN73" s="558"/>
      <c r="BO73" s="558"/>
      <c r="BP73" s="558"/>
      <c r="BQ73" s="558"/>
      <c r="BR73" s="558"/>
      <c r="BS73" s="558"/>
      <c r="BT73" s="558"/>
      <c r="BU73" s="558"/>
      <c r="BV73" s="558"/>
      <c r="BW73" s="558"/>
      <c r="BX73" s="558"/>
      <c r="BY73" s="558"/>
      <c r="BZ73" s="558"/>
      <c r="CA73" s="558"/>
      <c r="CB73" s="558"/>
      <c r="CC73" s="558"/>
      <c r="CD73" s="558"/>
      <c r="CE73" s="558"/>
      <c r="CF73" s="558"/>
      <c r="CG73" s="558"/>
      <c r="CH73" s="558"/>
      <c r="CI73" s="558"/>
      <c r="CJ73" s="558"/>
      <c r="CK73" s="558"/>
      <c r="CL73" s="558"/>
      <c r="CM73" s="558"/>
      <c r="CN73" s="558"/>
      <c r="CO73" s="558"/>
      <c r="CP73" s="558"/>
      <c r="CQ73" s="558"/>
      <c r="CR73" s="558"/>
      <c r="CS73" s="558"/>
      <c r="CT73" s="558"/>
      <c r="CU73" s="558"/>
      <c r="CV73" s="558"/>
      <c r="CW73" s="558"/>
      <c r="CX73" s="558"/>
      <c r="CY73" s="558"/>
      <c r="CZ73" s="558"/>
      <c r="DA73" s="558"/>
      <c r="DB73" s="558"/>
      <c r="DC73" s="558"/>
      <c r="DD73" s="558"/>
      <c r="DE73" s="558"/>
      <c r="DF73" s="558"/>
      <c r="DG73" s="558"/>
      <c r="DH73" s="558"/>
      <c r="DI73" s="558"/>
      <c r="DJ73" s="558"/>
      <c r="DK73" s="558"/>
      <c r="DL73" s="558"/>
      <c r="DM73" s="558"/>
      <c r="DN73" s="558"/>
      <c r="DO73" s="558"/>
      <c r="DP73" s="558"/>
      <c r="DQ73" s="558"/>
      <c r="DR73" s="558"/>
      <c r="DS73" s="558"/>
      <c r="DT73" s="558"/>
      <c r="DU73" s="558"/>
      <c r="DV73" s="558"/>
      <c r="DW73" s="558"/>
      <c r="DX73" s="558"/>
      <c r="DY73" s="558"/>
      <c r="DZ73" s="558"/>
      <c r="EA73" s="558"/>
      <c r="EB73" s="558"/>
      <c r="EC73" s="558"/>
      <c r="ED73" s="558"/>
      <c r="EE73" s="558"/>
      <c r="EF73" s="558"/>
      <c r="EG73" s="558"/>
      <c r="EH73" s="558"/>
      <c r="EI73" s="558"/>
      <c r="EJ73" s="558"/>
      <c r="EK73" s="558"/>
      <c r="EL73" s="558"/>
      <c r="EM73" s="558"/>
      <c r="EN73" s="558"/>
      <c r="EO73" s="558"/>
      <c r="EP73" s="558"/>
      <c r="EQ73" s="558"/>
      <c r="ER73" s="558"/>
      <c r="ES73" s="558"/>
      <c r="ET73" s="558"/>
      <c r="EU73" s="558"/>
      <c r="EV73" s="558"/>
      <c r="EW73" s="558"/>
      <c r="EX73" s="558"/>
      <c r="EY73" s="558"/>
      <c r="EZ73" s="558"/>
      <c r="FA73" s="558"/>
      <c r="FB73" s="558"/>
      <c r="FC73" s="558"/>
      <c r="FD73" s="558"/>
      <c r="FE73" s="558"/>
      <c r="FF73" s="558"/>
      <c r="FG73" s="558"/>
      <c r="FH73" s="558"/>
      <c r="FI73" s="558"/>
      <c r="FJ73" s="558"/>
      <c r="FK73" s="558"/>
      <c r="FL73" s="558"/>
      <c r="FM73" s="558"/>
      <c r="FN73" s="558"/>
      <c r="FO73" s="558"/>
      <c r="FP73" s="558"/>
      <c r="FQ73" s="558"/>
      <c r="FR73" s="558"/>
      <c r="FS73" s="558"/>
      <c r="FT73" s="558"/>
      <c r="FU73" s="558"/>
      <c r="FV73" s="558"/>
      <c r="FW73" s="558"/>
      <c r="FX73" s="558"/>
      <c r="FY73" s="558"/>
      <c r="FZ73" s="558"/>
      <c r="GA73" s="558"/>
      <c r="GB73" s="558"/>
      <c r="GC73" s="558"/>
      <c r="GD73" s="558"/>
      <c r="GE73" s="558"/>
      <c r="GF73" s="558"/>
      <c r="GG73" s="558"/>
      <c r="GH73" s="558"/>
      <c r="GI73" s="558"/>
      <c r="GJ73" s="558"/>
      <c r="GK73" s="558"/>
      <c r="GL73" s="558"/>
      <c r="GM73" s="558"/>
      <c r="GN73" s="558"/>
      <c r="GO73" s="558"/>
      <c r="GP73" s="558"/>
      <c r="GQ73" s="558"/>
      <c r="GR73" s="558"/>
      <c r="GS73" s="558"/>
      <c r="GT73" s="558"/>
      <c r="GU73" s="558"/>
      <c r="GV73" s="558"/>
      <c r="GW73" s="558"/>
      <c r="GX73" s="558"/>
      <c r="GY73" s="558"/>
      <c r="GZ73" s="558"/>
      <c r="HA73" s="558"/>
      <c r="HB73" s="558"/>
      <c r="HC73" s="558"/>
      <c r="HD73" s="558"/>
      <c r="HE73" s="558"/>
      <c r="HF73" s="558"/>
      <c r="HG73" s="558"/>
      <c r="HH73" s="558"/>
      <c r="HI73" s="558"/>
      <c r="HJ73" s="558"/>
      <c r="HK73" s="558"/>
      <c r="HL73" s="558"/>
      <c r="HM73" s="558"/>
      <c r="HN73" s="558"/>
      <c r="HO73" s="558"/>
      <c r="HP73" s="558"/>
      <c r="HQ73" s="558"/>
      <c r="HR73" s="558"/>
      <c r="HS73" s="558"/>
      <c r="HT73" s="558"/>
      <c r="HU73" s="558"/>
      <c r="HV73" s="558"/>
      <c r="HW73" s="558"/>
      <c r="HX73" s="558"/>
      <c r="HY73" s="558"/>
      <c r="HZ73" s="558"/>
      <c r="IA73" s="558"/>
      <c r="IB73" s="558"/>
      <c r="IC73" s="558"/>
      <c r="ID73" s="558"/>
      <c r="IE73" s="558"/>
      <c r="IF73" s="558"/>
      <c r="IG73" s="558"/>
      <c r="IH73" s="558"/>
      <c r="II73" s="558"/>
      <c r="IJ73" s="558"/>
      <c r="IK73" s="558"/>
      <c r="IL73" s="558"/>
      <c r="IM73" s="558"/>
      <c r="IN73" s="558"/>
      <c r="IO73" s="558"/>
      <c r="IP73" s="558"/>
      <c r="IQ73" s="558"/>
      <c r="IR73" s="558"/>
      <c r="IS73" s="558"/>
      <c r="IT73" s="558"/>
      <c r="IU73" s="558"/>
      <c r="IV73" s="558"/>
      <c r="IW73" s="558"/>
      <c r="IX73" s="558"/>
      <c r="IY73" s="558"/>
      <c r="IZ73" s="558"/>
      <c r="JA73" s="558"/>
      <c r="JB73" s="558"/>
      <c r="JC73" s="558"/>
      <c r="JD73" s="558"/>
      <c r="JE73" s="558"/>
      <c r="JF73" s="558"/>
      <c r="JG73" s="558"/>
      <c r="JH73" s="558"/>
      <c r="JI73" s="558"/>
      <c r="JJ73" s="558"/>
      <c r="JK73" s="558"/>
      <c r="JL73" s="558"/>
      <c r="JM73" s="558"/>
      <c r="JN73" s="558"/>
      <c r="JO73" s="558"/>
      <c r="JP73" s="558"/>
      <c r="JQ73" s="558"/>
      <c r="JR73" s="558"/>
      <c r="JS73" s="558"/>
      <c r="JT73" s="558"/>
      <c r="JU73" s="558"/>
      <c r="JV73" s="558"/>
      <c r="JW73" s="558"/>
      <c r="JX73" s="558"/>
      <c r="JY73" s="558"/>
      <c r="JZ73" s="558"/>
      <c r="KA73" s="558"/>
      <c r="KB73" s="558"/>
      <c r="KC73" s="558"/>
      <c r="KD73" s="558"/>
      <c r="KE73" s="558"/>
      <c r="KF73" s="558"/>
      <c r="KG73" s="558"/>
      <c r="KH73" s="558"/>
      <c r="KI73" s="558"/>
      <c r="KJ73" s="558"/>
      <c r="KK73" s="558"/>
      <c r="KL73" s="558"/>
      <c r="KM73" s="558"/>
      <c r="KN73" s="558"/>
      <c r="KO73" s="558"/>
      <c r="KP73" s="558"/>
      <c r="KQ73" s="558"/>
      <c r="KR73" s="558"/>
      <c r="KS73" s="558"/>
      <c r="KT73" s="558"/>
      <c r="KU73" s="558"/>
      <c r="KV73" s="558"/>
      <c r="KW73" s="558"/>
      <c r="KX73" s="558"/>
      <c r="KY73" s="558"/>
      <c r="KZ73" s="558"/>
      <c r="LA73" s="558"/>
      <c r="LB73" s="558"/>
      <c r="LC73" s="558"/>
      <c r="LD73" s="558"/>
      <c r="LE73" s="558"/>
      <c r="LF73" s="558"/>
      <c r="LG73" s="558"/>
      <c r="LH73" s="558"/>
      <c r="LI73" s="558"/>
      <c r="LJ73" s="558"/>
      <c r="LK73" s="558"/>
      <c r="LL73" s="558"/>
      <c r="LM73" s="558"/>
      <c r="LN73" s="558"/>
      <c r="LO73" s="558"/>
      <c r="LP73" s="558"/>
      <c r="LQ73" s="558"/>
      <c r="LR73" s="558"/>
      <c r="LS73" s="558"/>
      <c r="LT73" s="558"/>
      <c r="LU73" s="558"/>
      <c r="LV73" s="558"/>
      <c r="LW73" s="558"/>
      <c r="LX73" s="558"/>
      <c r="LY73" s="558"/>
      <c r="LZ73" s="558"/>
      <c r="MA73" s="558"/>
      <c r="MB73" s="558"/>
      <c r="MC73" s="558"/>
      <c r="MD73" s="558"/>
      <c r="ME73" s="558"/>
      <c r="MF73" s="558"/>
      <c r="MG73" s="558"/>
      <c r="MH73" s="558"/>
      <c r="MI73" s="558"/>
      <c r="MJ73" s="558"/>
      <c r="MK73" s="558"/>
      <c r="ML73" s="558"/>
      <c r="MM73" s="558"/>
      <c r="MN73" s="558"/>
      <c r="MO73" s="558"/>
      <c r="MP73" s="558"/>
      <c r="MQ73" s="558"/>
      <c r="MR73" s="558"/>
      <c r="MS73" s="558"/>
      <c r="MT73" s="558"/>
      <c r="MU73" s="558"/>
      <c r="MV73" s="558"/>
      <c r="MW73" s="558"/>
      <c r="MX73" s="558"/>
      <c r="MY73" s="558"/>
      <c r="MZ73" s="558"/>
      <c r="NA73" s="558"/>
      <c r="NB73" s="558"/>
      <c r="NC73" s="558"/>
      <c r="ND73" s="558"/>
      <c r="NE73" s="558"/>
      <c r="NF73" s="558"/>
      <c r="NG73" s="558"/>
      <c r="NH73" s="558"/>
      <c r="NI73" s="558"/>
      <c r="NJ73" s="558"/>
      <c r="NK73" s="558"/>
      <c r="NL73" s="558"/>
      <c r="NM73" s="558"/>
      <c r="NN73" s="558"/>
      <c r="NO73" s="558"/>
      <c r="NP73" s="558"/>
      <c r="NQ73" s="558"/>
      <c r="NR73" s="558"/>
      <c r="NS73" s="558"/>
      <c r="NT73" s="558"/>
      <c r="NU73" s="558"/>
      <c r="NV73" s="558"/>
      <c r="NW73" s="558"/>
      <c r="NX73" s="558"/>
      <c r="NY73" s="558"/>
      <c r="NZ73" s="558"/>
      <c r="OA73" s="558"/>
      <c r="OB73" s="558"/>
      <c r="OC73" s="558"/>
      <c r="OD73" s="558"/>
      <c r="OE73" s="558"/>
      <c r="OF73" s="558"/>
      <c r="OG73" s="558"/>
      <c r="OH73" s="558"/>
      <c r="OI73" s="558"/>
      <c r="OJ73" s="558"/>
      <c r="OK73" s="558"/>
      <c r="OL73" s="558"/>
      <c r="OM73" s="558"/>
      <c r="ON73" s="558"/>
      <c r="OO73" s="558"/>
      <c r="OP73" s="558"/>
      <c r="OQ73" s="558"/>
      <c r="OR73" s="558"/>
      <c r="OS73" s="558"/>
      <c r="OT73" s="558"/>
      <c r="OU73" s="558"/>
      <c r="OV73" s="558"/>
      <c r="OW73" s="558"/>
      <c r="OX73" s="558"/>
      <c r="OY73" s="558"/>
      <c r="OZ73" s="558"/>
      <c r="PA73" s="558"/>
      <c r="PB73" s="558"/>
      <c r="PC73" s="558"/>
      <c r="PD73" s="558"/>
      <c r="PE73" s="558"/>
      <c r="PF73" s="558"/>
      <c r="PG73" s="558"/>
      <c r="PH73" s="558"/>
      <c r="PI73" s="558"/>
      <c r="PJ73" s="558"/>
      <c r="PK73" s="558"/>
      <c r="PL73" s="558"/>
      <c r="PM73" s="558"/>
      <c r="PN73" s="558"/>
      <c r="PO73" s="558"/>
      <c r="PP73" s="558"/>
      <c r="PQ73" s="558"/>
      <c r="PR73" s="558"/>
      <c r="PS73" s="558"/>
      <c r="PT73" s="558"/>
      <c r="PU73" s="558"/>
      <c r="PV73" s="558"/>
      <c r="PW73" s="558"/>
      <c r="PX73" s="558"/>
      <c r="PY73" s="558"/>
      <c r="PZ73" s="558"/>
      <c r="QA73" s="558"/>
      <c r="QB73" s="558"/>
      <c r="QC73" s="558"/>
      <c r="QD73" s="558"/>
      <c r="QE73" s="558"/>
      <c r="QF73" s="558"/>
      <c r="QG73" s="558"/>
      <c r="QH73" s="558"/>
      <c r="QI73" s="558"/>
      <c r="QJ73" s="558"/>
      <c r="QK73" s="558"/>
      <c r="QL73" s="558"/>
      <c r="QM73" s="558"/>
      <c r="QN73" s="558"/>
      <c r="QO73" s="558"/>
      <c r="QP73" s="558"/>
      <c r="QQ73" s="558"/>
      <c r="QR73" s="558"/>
      <c r="QS73" s="558"/>
      <c r="QT73" s="558"/>
      <c r="QU73" s="558"/>
      <c r="QV73" s="558"/>
      <c r="QW73" s="558"/>
      <c r="QX73" s="558"/>
      <c r="QY73" s="558"/>
      <c r="QZ73" s="558"/>
      <c r="RA73" s="558"/>
      <c r="RB73" s="558"/>
      <c r="RC73" s="558"/>
      <c r="RD73" s="558"/>
      <c r="RE73" s="558"/>
      <c r="RF73" s="558"/>
      <c r="RG73" s="558"/>
      <c r="RH73" s="558"/>
      <c r="RI73" s="558"/>
      <c r="RJ73" s="558"/>
      <c r="RK73" s="558"/>
      <c r="RL73" s="558"/>
      <c r="RM73" s="558"/>
      <c r="RN73" s="558"/>
      <c r="RO73" s="558"/>
      <c r="RP73" s="558"/>
      <c r="RQ73" s="558"/>
      <c r="RR73" s="558"/>
      <c r="RS73" s="558"/>
      <c r="RT73" s="558"/>
      <c r="RU73" s="558"/>
      <c r="RV73" s="558"/>
      <c r="RW73" s="558"/>
      <c r="RX73" s="558"/>
      <c r="RY73" s="558"/>
      <c r="RZ73" s="558"/>
      <c r="SA73" s="558"/>
      <c r="SB73" s="558"/>
      <c r="SC73" s="558"/>
      <c r="SD73" s="558"/>
      <c r="SE73" s="558"/>
      <c r="SF73" s="558"/>
      <c r="SG73" s="558"/>
      <c r="SH73" s="558"/>
      <c r="SI73" s="558"/>
      <c r="SJ73" s="558"/>
      <c r="SK73" s="558"/>
      <c r="SL73" s="558"/>
      <c r="SM73" s="558"/>
      <c r="SN73" s="558"/>
      <c r="SO73" s="558"/>
      <c r="SP73" s="558"/>
      <c r="SQ73" s="558"/>
      <c r="SR73" s="558"/>
      <c r="SS73" s="558"/>
      <c r="ST73" s="558"/>
      <c r="SU73" s="558"/>
      <c r="SV73" s="558"/>
      <c r="SW73" s="558"/>
      <c r="SX73" s="558"/>
      <c r="SY73" s="558"/>
      <c r="SZ73" s="558"/>
      <c r="TA73" s="558"/>
      <c r="TB73" s="558"/>
      <c r="TC73" s="558"/>
      <c r="TD73" s="558"/>
      <c r="TE73" s="558"/>
      <c r="TF73" s="558"/>
      <c r="TG73" s="558"/>
      <c r="TH73" s="558"/>
      <c r="TI73" s="558"/>
      <c r="TJ73" s="558"/>
      <c r="TK73" s="558"/>
      <c r="TL73" s="558"/>
      <c r="TM73" s="558"/>
      <c r="TN73" s="558"/>
      <c r="TO73" s="558"/>
      <c r="TP73" s="558"/>
      <c r="TQ73" s="558"/>
      <c r="TR73" s="558"/>
      <c r="TS73" s="558"/>
      <c r="TT73" s="558"/>
      <c r="TU73" s="558"/>
      <c r="TV73" s="558"/>
      <c r="TW73" s="558"/>
      <c r="TX73" s="558"/>
      <c r="TY73" s="558"/>
      <c r="TZ73" s="558"/>
      <c r="UA73" s="558"/>
      <c r="UB73" s="558"/>
      <c r="UC73" s="558"/>
      <c r="UD73" s="558"/>
      <c r="UE73" s="558"/>
      <c r="UF73" s="558"/>
      <c r="UG73" s="558"/>
      <c r="UH73" s="558"/>
      <c r="UI73" s="558"/>
      <c r="UJ73" s="558"/>
      <c r="UK73" s="558"/>
      <c r="UL73" s="558"/>
      <c r="UM73" s="558"/>
      <c r="UN73" s="558"/>
      <c r="UO73" s="558"/>
      <c r="UP73" s="558"/>
      <c r="UQ73" s="558"/>
      <c r="UR73" s="558"/>
      <c r="US73" s="558"/>
      <c r="UT73" s="558"/>
      <c r="UU73" s="558"/>
      <c r="UV73" s="558"/>
      <c r="UW73" s="558"/>
      <c r="UX73" s="558"/>
      <c r="UY73" s="558"/>
      <c r="UZ73" s="558"/>
      <c r="VA73" s="558"/>
      <c r="VB73" s="558"/>
      <c r="VC73" s="558"/>
      <c r="VD73" s="558"/>
      <c r="VE73" s="558"/>
      <c r="VF73" s="558"/>
      <c r="VG73" s="558"/>
      <c r="VH73" s="558"/>
      <c r="VI73" s="558"/>
      <c r="VJ73" s="558"/>
      <c r="VK73" s="558"/>
      <c r="VL73" s="558"/>
      <c r="VM73" s="558"/>
      <c r="VN73" s="558"/>
      <c r="VO73" s="558"/>
      <c r="VP73" s="558"/>
      <c r="VQ73" s="558"/>
      <c r="VR73" s="558"/>
      <c r="VS73" s="558"/>
      <c r="VT73" s="558"/>
      <c r="VU73" s="558"/>
      <c r="VV73" s="558"/>
      <c r="VW73" s="558"/>
      <c r="VX73" s="558"/>
      <c r="VY73" s="558"/>
      <c r="VZ73" s="558"/>
      <c r="WA73" s="558"/>
      <c r="WB73" s="558"/>
      <c r="WC73" s="558"/>
      <c r="WD73" s="558"/>
      <c r="WE73" s="558"/>
      <c r="WF73" s="558"/>
      <c r="WG73" s="558"/>
      <c r="WH73" s="558"/>
      <c r="WI73" s="558"/>
      <c r="WJ73" s="558"/>
      <c r="WK73" s="558"/>
      <c r="WL73" s="558"/>
      <c r="WM73" s="558"/>
      <c r="WN73" s="558"/>
      <c r="WO73" s="558"/>
      <c r="WP73" s="558"/>
      <c r="WQ73" s="558"/>
      <c r="WR73" s="558"/>
      <c r="WS73" s="558"/>
      <c r="WT73" s="558"/>
      <c r="WU73" s="558"/>
      <c r="WV73" s="558"/>
      <c r="WW73" s="558"/>
      <c r="WX73" s="558"/>
      <c r="WY73" s="558"/>
      <c r="WZ73" s="558"/>
      <c r="XA73" s="558"/>
      <c r="XB73" s="558"/>
      <c r="XC73" s="558"/>
      <c r="XD73" s="558"/>
      <c r="XE73" s="558"/>
      <c r="XF73" s="558"/>
      <c r="XG73" s="558"/>
      <c r="XH73" s="558"/>
      <c r="XI73" s="558"/>
      <c r="XJ73" s="558"/>
      <c r="XK73" s="558"/>
      <c r="XL73" s="558"/>
      <c r="XM73" s="558"/>
      <c r="XN73" s="558"/>
      <c r="XO73" s="558"/>
      <c r="XP73" s="558"/>
      <c r="XQ73" s="558"/>
      <c r="XR73" s="558"/>
      <c r="XS73" s="558"/>
      <c r="XT73" s="558"/>
      <c r="XU73" s="558"/>
      <c r="XV73" s="558"/>
      <c r="XW73" s="558"/>
      <c r="XX73" s="558"/>
      <c r="XY73" s="558"/>
      <c r="XZ73" s="558"/>
      <c r="YA73" s="558"/>
      <c r="YB73" s="558"/>
      <c r="YC73" s="558"/>
      <c r="YD73" s="558"/>
      <c r="YE73" s="558"/>
      <c r="YF73" s="558"/>
      <c r="YG73" s="558"/>
      <c r="YH73" s="558"/>
      <c r="YI73" s="558"/>
      <c r="YJ73" s="558"/>
      <c r="YK73" s="558"/>
      <c r="YL73" s="558"/>
      <c r="YM73" s="558"/>
      <c r="YN73" s="558"/>
      <c r="YO73" s="558"/>
      <c r="YP73" s="558"/>
      <c r="YQ73" s="558"/>
      <c r="YR73" s="558"/>
      <c r="YS73" s="558"/>
      <c r="YT73" s="558"/>
      <c r="YU73" s="558"/>
      <c r="YV73" s="558"/>
      <c r="YW73" s="558"/>
      <c r="YX73" s="558"/>
      <c r="YY73" s="558"/>
      <c r="YZ73" s="558"/>
      <c r="ZA73" s="558"/>
      <c r="ZB73" s="558"/>
      <c r="ZC73" s="558"/>
      <c r="ZD73" s="558"/>
      <c r="ZE73" s="558"/>
      <c r="ZF73" s="558"/>
      <c r="ZG73" s="558"/>
      <c r="ZH73" s="558"/>
      <c r="ZI73" s="558"/>
      <c r="ZJ73" s="558"/>
      <c r="ZK73" s="558"/>
      <c r="ZL73" s="558"/>
      <c r="ZM73" s="558"/>
      <c r="ZN73" s="558"/>
      <c r="ZO73" s="558"/>
      <c r="ZP73" s="558"/>
      <c r="ZQ73" s="558"/>
      <c r="ZR73" s="558"/>
      <c r="ZS73" s="558"/>
      <c r="ZT73" s="558"/>
      <c r="ZU73" s="558"/>
      <c r="ZV73" s="558"/>
      <c r="ZW73" s="558"/>
      <c r="ZX73" s="558"/>
      <c r="ZY73" s="558"/>
      <c r="ZZ73" s="558"/>
      <c r="AAA73" s="558"/>
      <c r="AAB73" s="558"/>
      <c r="AAC73" s="558"/>
      <c r="AAD73" s="558"/>
      <c r="AAE73" s="558"/>
      <c r="AAF73" s="558"/>
      <c r="AAG73" s="558"/>
      <c r="AAH73" s="558"/>
      <c r="AAI73" s="558"/>
      <c r="AAJ73" s="558"/>
      <c r="AAK73" s="558"/>
      <c r="AAL73" s="558"/>
      <c r="AAM73" s="558"/>
      <c r="AAN73" s="558"/>
      <c r="AAO73" s="558"/>
      <c r="AAP73" s="558"/>
      <c r="AAQ73" s="558"/>
      <c r="AAR73" s="558"/>
      <c r="AAS73" s="558"/>
      <c r="AAT73" s="558"/>
      <c r="AAU73" s="558"/>
      <c r="AAV73" s="558"/>
      <c r="AAW73" s="558"/>
      <c r="AAX73" s="558"/>
      <c r="AAY73" s="558"/>
      <c r="AAZ73" s="558"/>
      <c r="ABA73" s="558"/>
      <c r="ABB73" s="558"/>
      <c r="ABC73" s="558"/>
      <c r="ABD73" s="558"/>
      <c r="ABE73" s="558"/>
      <c r="ABF73" s="558"/>
      <c r="ABG73" s="558"/>
      <c r="ABH73" s="558"/>
      <c r="ABI73" s="558"/>
      <c r="ABJ73" s="558"/>
      <c r="ABK73" s="558"/>
      <c r="ABL73" s="558"/>
      <c r="ABM73" s="558"/>
      <c r="ABN73" s="558"/>
      <c r="ABO73" s="558"/>
      <c r="ABP73" s="558"/>
      <c r="ABQ73" s="558"/>
      <c r="ABR73" s="558"/>
      <c r="ABS73" s="558"/>
      <c r="ABT73" s="558"/>
      <c r="ABU73" s="558"/>
      <c r="ABV73" s="558"/>
      <c r="ABW73" s="558"/>
      <c r="ABX73" s="558"/>
      <c r="ABY73" s="558"/>
      <c r="ABZ73" s="558"/>
      <c r="ACA73" s="558"/>
      <c r="ACB73" s="558"/>
      <c r="ACC73" s="558"/>
      <c r="ACD73" s="558"/>
      <c r="ACE73" s="558"/>
      <c r="ACF73" s="558"/>
      <c r="ACG73" s="558"/>
      <c r="ACH73" s="558"/>
      <c r="ACI73" s="558"/>
      <c r="ACJ73" s="558"/>
      <c r="ACK73" s="558"/>
      <c r="ACL73" s="558"/>
      <c r="ACM73" s="558"/>
      <c r="ACN73" s="558"/>
      <c r="ACO73" s="558"/>
      <c r="ACP73" s="558"/>
      <c r="ACQ73" s="558"/>
      <c r="ACR73" s="558"/>
      <c r="ACS73" s="558"/>
      <c r="ACT73" s="558"/>
      <c r="ACU73" s="558"/>
      <c r="ACV73" s="558"/>
      <c r="ACW73" s="558"/>
      <c r="ACX73" s="558"/>
      <c r="ACY73" s="558"/>
      <c r="ACZ73" s="558"/>
      <c r="ADA73" s="558"/>
      <c r="ADB73" s="558"/>
      <c r="ADC73" s="558"/>
      <c r="ADD73" s="558"/>
      <c r="ADE73" s="558"/>
      <c r="ADF73" s="558"/>
      <c r="ADG73" s="558"/>
      <c r="ADH73" s="558"/>
      <c r="ADI73" s="558"/>
      <c r="ADJ73" s="558"/>
      <c r="ADK73" s="558"/>
      <c r="ADL73" s="558"/>
      <c r="ADM73" s="558"/>
      <c r="ADN73" s="558"/>
      <c r="ADO73" s="558"/>
      <c r="ADP73" s="558"/>
      <c r="ADQ73" s="558"/>
      <c r="ADR73" s="558"/>
      <c r="ADS73" s="558"/>
      <c r="ADT73" s="558"/>
      <c r="ADU73" s="558"/>
      <c r="ADV73" s="558"/>
      <c r="ADW73" s="558"/>
      <c r="ADX73" s="558"/>
      <c r="ADY73" s="558"/>
      <c r="ADZ73" s="558"/>
      <c r="AEA73" s="558"/>
      <c r="AEB73" s="558"/>
      <c r="AEC73" s="558"/>
      <c r="AED73" s="558"/>
      <c r="AEE73" s="558"/>
      <c r="AEF73" s="558"/>
      <c r="AEG73" s="558"/>
      <c r="AEH73" s="558"/>
      <c r="AEI73" s="558"/>
      <c r="AEJ73" s="558"/>
      <c r="AEK73" s="558"/>
      <c r="AEL73" s="558"/>
      <c r="AEM73" s="558"/>
      <c r="AEN73" s="558"/>
      <c r="AEO73" s="558"/>
      <c r="AEP73" s="558"/>
      <c r="AEQ73" s="558"/>
      <c r="AER73" s="558"/>
      <c r="AES73" s="558"/>
      <c r="AET73" s="558"/>
      <c r="AEU73" s="558"/>
      <c r="AEV73" s="558"/>
      <c r="AEW73" s="558"/>
      <c r="AEX73" s="558"/>
      <c r="AEY73" s="558"/>
      <c r="AEZ73" s="558"/>
      <c r="AFA73" s="558"/>
      <c r="AFB73" s="558"/>
      <c r="AFC73" s="558"/>
      <c r="AFD73" s="558"/>
      <c r="AFE73" s="558"/>
      <c r="AFF73" s="558"/>
      <c r="AFG73" s="558"/>
      <c r="AFH73" s="558"/>
      <c r="AFI73" s="558"/>
      <c r="AFJ73" s="558"/>
      <c r="AFK73" s="558"/>
      <c r="AFL73" s="558"/>
      <c r="AFM73" s="558"/>
      <c r="AFN73" s="558"/>
      <c r="AFO73" s="558"/>
      <c r="AFP73" s="558"/>
      <c r="AFQ73" s="558"/>
      <c r="AFR73" s="558"/>
      <c r="AFS73" s="558"/>
      <c r="AFT73" s="558"/>
      <c r="AFU73" s="558"/>
      <c r="AFV73" s="558"/>
      <c r="AFW73" s="558"/>
      <c r="AFX73" s="558"/>
      <c r="AFY73" s="558"/>
      <c r="AFZ73" s="558"/>
      <c r="AGA73" s="558"/>
      <c r="AGB73" s="558"/>
      <c r="AGC73" s="558"/>
      <c r="AGD73" s="558"/>
      <c r="AGE73" s="558"/>
      <c r="AGF73" s="558"/>
      <c r="AGG73" s="558"/>
      <c r="AGH73" s="558"/>
      <c r="AGI73" s="558"/>
      <c r="AGJ73" s="558"/>
      <c r="AGK73" s="558"/>
      <c r="AGL73" s="558"/>
      <c r="AGM73" s="558"/>
      <c r="AGN73" s="558"/>
      <c r="AGO73" s="558"/>
      <c r="AGP73" s="558"/>
      <c r="AGQ73" s="558"/>
      <c r="AGR73" s="558"/>
      <c r="AGS73" s="558"/>
      <c r="AGT73" s="558"/>
      <c r="AGU73" s="558"/>
      <c r="AGV73" s="558"/>
      <c r="AGW73" s="558"/>
      <c r="AGX73" s="558"/>
      <c r="AGY73" s="558"/>
      <c r="AGZ73" s="558"/>
      <c r="AHA73" s="558"/>
      <c r="AHB73" s="558"/>
      <c r="AHC73" s="558"/>
      <c r="AHD73" s="558"/>
      <c r="AHE73" s="558"/>
      <c r="AHF73" s="558"/>
      <c r="AHG73" s="558"/>
      <c r="AHH73" s="558"/>
      <c r="AHI73" s="558"/>
      <c r="AHJ73" s="558"/>
      <c r="AHK73" s="558"/>
      <c r="AHL73" s="558"/>
      <c r="AHM73" s="558"/>
      <c r="AHN73" s="558"/>
      <c r="AHO73" s="558"/>
      <c r="AHP73" s="558"/>
      <c r="AHQ73" s="558"/>
      <c r="AHR73" s="558"/>
      <c r="AHS73" s="558"/>
      <c r="AHT73" s="558"/>
      <c r="AHU73" s="558"/>
      <c r="AHV73" s="558"/>
      <c r="AHW73" s="558"/>
      <c r="AHX73" s="558"/>
      <c r="AHY73" s="558"/>
      <c r="AHZ73" s="558"/>
      <c r="AIA73" s="558"/>
      <c r="AIB73" s="558"/>
      <c r="AIC73" s="558"/>
      <c r="AID73" s="558"/>
      <c r="AIE73" s="558"/>
      <c r="AIF73" s="558"/>
      <c r="AIG73" s="558"/>
      <c r="AIH73" s="558"/>
      <c r="AII73" s="558"/>
      <c r="AIJ73" s="558"/>
      <c r="AIK73" s="558"/>
      <c r="AIL73" s="558"/>
      <c r="AIM73" s="558"/>
      <c r="AIN73" s="558"/>
      <c r="AIO73" s="558"/>
      <c r="AIP73" s="558"/>
      <c r="AIQ73" s="558"/>
      <c r="AIR73" s="558"/>
      <c r="AIS73" s="558"/>
      <c r="AIT73" s="558"/>
      <c r="AIU73" s="558"/>
      <c r="AIV73" s="558"/>
      <c r="AIW73" s="558"/>
      <c r="AIX73" s="558"/>
      <c r="AIY73" s="558"/>
      <c r="AIZ73" s="558"/>
      <c r="AJA73" s="558"/>
      <c r="AJB73" s="558"/>
      <c r="AJC73" s="558"/>
      <c r="AJD73" s="558"/>
      <c r="AJE73" s="558"/>
      <c r="AJF73" s="558"/>
      <c r="AJG73" s="558"/>
      <c r="AJH73" s="558"/>
      <c r="AJI73" s="558"/>
      <c r="AJJ73" s="558"/>
      <c r="AJK73" s="558"/>
      <c r="AJL73" s="558"/>
      <c r="AJM73" s="558"/>
      <c r="AJN73" s="558"/>
      <c r="AJO73" s="558"/>
      <c r="AJP73" s="558"/>
      <c r="AJQ73" s="558"/>
      <c r="AJR73" s="558"/>
      <c r="AJS73" s="558"/>
      <c r="AJT73" s="558"/>
      <c r="AJU73" s="558"/>
      <c r="AJV73" s="558"/>
      <c r="AJW73" s="558"/>
      <c r="AJX73" s="558"/>
      <c r="AJY73" s="558"/>
      <c r="AJZ73" s="558"/>
      <c r="AKA73" s="558"/>
      <c r="AKB73" s="558"/>
      <c r="AKC73" s="558"/>
      <c r="AKD73" s="558"/>
      <c r="AKE73" s="558"/>
      <c r="AKF73" s="558"/>
      <c r="AKG73" s="558"/>
      <c r="AKH73" s="558"/>
      <c r="AKI73" s="558"/>
      <c r="AKJ73" s="558"/>
      <c r="AKK73" s="558"/>
      <c r="AKL73" s="558"/>
      <c r="AKM73" s="558"/>
      <c r="AKN73" s="558"/>
      <c r="AKO73" s="558"/>
      <c r="AKP73" s="558"/>
      <c r="AKQ73" s="558"/>
      <c r="AKR73" s="558"/>
      <c r="AKS73" s="558"/>
      <c r="AKT73" s="558"/>
      <c r="AKU73" s="558"/>
      <c r="AKV73" s="558"/>
      <c r="AKW73" s="558"/>
      <c r="AKX73" s="558"/>
      <c r="AKY73" s="558"/>
      <c r="AKZ73" s="558"/>
      <c r="ALA73" s="558"/>
      <c r="ALB73" s="558"/>
      <c r="ALC73" s="558"/>
      <c r="ALD73" s="558"/>
      <c r="ALE73" s="558"/>
      <c r="ALF73" s="558"/>
      <c r="ALG73" s="558"/>
      <c r="ALH73" s="558"/>
      <c r="ALI73" s="558"/>
      <c r="ALJ73" s="558"/>
      <c r="ALK73" s="558"/>
      <c r="ALL73" s="558"/>
      <c r="ALM73" s="558"/>
      <c r="ALN73" s="558"/>
      <c r="ALO73" s="558"/>
      <c r="ALP73" s="558"/>
      <c r="ALQ73" s="558"/>
      <c r="ALR73" s="558"/>
      <c r="ALS73" s="558"/>
      <c r="ALT73" s="558"/>
      <c r="ALU73" s="558"/>
      <c r="ALV73" s="558"/>
      <c r="ALW73" s="558"/>
      <c r="ALX73" s="558"/>
      <c r="ALY73" s="558"/>
      <c r="ALZ73" s="558"/>
    </row>
    <row r="74" spans="1:1014" s="224" customFormat="1" ht="13.5" customHeight="1">
      <c r="A74" s="225">
        <v>66</v>
      </c>
      <c r="B74" s="217"/>
      <c r="C74" s="217" t="s">
        <v>264</v>
      </c>
      <c r="D74" s="217"/>
      <c r="E74" s="217"/>
      <c r="F74" s="217"/>
      <c r="G74" s="217"/>
      <c r="H74" s="542"/>
      <c r="I74" s="539" t="s">
        <v>1202</v>
      </c>
      <c r="J74" s="542" t="s">
        <v>1203</v>
      </c>
      <c r="K74" s="539"/>
      <c r="L74" s="542"/>
      <c r="M74" s="542"/>
      <c r="N74" s="542"/>
      <c r="O74" s="542"/>
      <c r="P74" s="252"/>
      <c r="Q74" s="542" t="s">
        <v>820</v>
      </c>
      <c r="R74" s="542"/>
      <c r="S74" s="557" t="s">
        <v>863</v>
      </c>
      <c r="T74" s="282" t="s">
        <v>864</v>
      </c>
      <c r="U74" s="542" t="s">
        <v>1204</v>
      </c>
      <c r="V74" s="543" t="s">
        <v>864</v>
      </c>
      <c r="W74" s="543" t="s">
        <v>864</v>
      </c>
      <c r="X74" s="232"/>
      <c r="Y74" s="544"/>
      <c r="Z74" s="542" t="s">
        <v>1205</v>
      </c>
      <c r="AA74" s="245" t="s">
        <v>1206</v>
      </c>
      <c r="AB74" s="542"/>
      <c r="AC74" s="541"/>
      <c r="AD74" s="541">
        <v>1</v>
      </c>
      <c r="AE74" s="543" t="s">
        <v>864</v>
      </c>
    </row>
    <row r="75" spans="1:1014" s="224" customFormat="1" ht="13.5" customHeight="1">
      <c r="A75" s="225">
        <v>67</v>
      </c>
      <c r="B75" s="217"/>
      <c r="C75" s="217" t="s">
        <v>1318</v>
      </c>
      <c r="D75" s="217"/>
      <c r="E75" s="217"/>
      <c r="F75" s="217"/>
      <c r="G75" s="217"/>
      <c r="H75" s="542" t="s">
        <v>1207</v>
      </c>
      <c r="I75" s="539" t="s">
        <v>1208</v>
      </c>
      <c r="J75" s="542" t="s">
        <v>1209</v>
      </c>
      <c r="K75" s="539" t="s">
        <v>939</v>
      </c>
      <c r="L75" s="542" t="s">
        <v>1210</v>
      </c>
      <c r="M75" s="542" t="s">
        <v>1211</v>
      </c>
      <c r="N75" s="542"/>
      <c r="O75" s="542"/>
      <c r="P75" s="252"/>
      <c r="Q75" s="542" t="s">
        <v>817</v>
      </c>
      <c r="R75" s="542"/>
      <c r="S75" s="542" t="s">
        <v>863</v>
      </c>
      <c r="T75" s="541"/>
      <c r="U75" s="542"/>
      <c r="V75" s="543" t="s">
        <v>864</v>
      </c>
      <c r="W75" s="543" t="s">
        <v>864</v>
      </c>
      <c r="X75" s="232"/>
      <c r="Y75" s="544"/>
      <c r="Z75" s="542"/>
      <c r="AA75" s="545"/>
      <c r="AB75" s="542"/>
      <c r="AC75" s="541">
        <v>1</v>
      </c>
      <c r="AD75" s="541">
        <v>1</v>
      </c>
      <c r="AE75" s="543" t="s">
        <v>864</v>
      </c>
    </row>
    <row r="76" spans="1:1014" s="224" customFormat="1" ht="13.5" customHeight="1">
      <c r="A76" s="225">
        <v>68</v>
      </c>
      <c r="B76" s="217" t="s">
        <v>1212</v>
      </c>
      <c r="C76" s="242"/>
      <c r="D76" s="241"/>
      <c r="E76" s="241"/>
      <c r="F76" s="241"/>
      <c r="G76" s="241"/>
      <c r="H76" s="542" t="s">
        <v>1213</v>
      </c>
      <c r="I76" s="539"/>
      <c r="J76" s="542" t="s">
        <v>1214</v>
      </c>
      <c r="K76" s="539" t="s">
        <v>1215</v>
      </c>
      <c r="L76" s="542"/>
      <c r="M76" s="542"/>
      <c r="N76" s="542"/>
      <c r="O76" s="542"/>
      <c r="P76" s="540"/>
      <c r="Q76" s="542" t="s">
        <v>817</v>
      </c>
      <c r="R76" s="542" t="s">
        <v>864</v>
      </c>
      <c r="S76" s="243" t="s">
        <v>1216</v>
      </c>
      <c r="T76" s="283"/>
      <c r="U76" s="542"/>
      <c r="V76" s="543" t="s">
        <v>864</v>
      </c>
      <c r="W76" s="543" t="s">
        <v>864</v>
      </c>
      <c r="X76" s="232"/>
      <c r="Y76" s="544"/>
      <c r="Z76" s="542"/>
      <c r="AA76" s="545"/>
      <c r="AB76" s="542"/>
      <c r="AC76" s="541">
        <v>1</v>
      </c>
      <c r="AD76" s="541">
        <v>1</v>
      </c>
      <c r="AE76" s="543" t="s">
        <v>864</v>
      </c>
    </row>
    <row r="77" spans="1:1014" s="231" customFormat="1" ht="13.5" customHeight="1">
      <c r="A77" s="225">
        <v>69</v>
      </c>
      <c r="B77" s="217"/>
      <c r="C77" s="538" t="s">
        <v>1217</v>
      </c>
      <c r="D77" s="538"/>
      <c r="E77" s="538"/>
      <c r="F77" s="538"/>
      <c r="G77" s="538"/>
      <c r="H77" s="542" t="s">
        <v>1218</v>
      </c>
      <c r="I77" s="539" t="s">
        <v>1219</v>
      </c>
      <c r="J77" s="542" t="s">
        <v>1220</v>
      </c>
      <c r="K77" s="539" t="s">
        <v>1200</v>
      </c>
      <c r="L77" s="542"/>
      <c r="M77" s="542"/>
      <c r="N77" s="542"/>
      <c r="O77" s="542"/>
      <c r="P77" s="540">
        <v>1</v>
      </c>
      <c r="Q77" s="542" t="s">
        <v>820</v>
      </c>
      <c r="R77" s="542"/>
      <c r="S77" s="542" t="s">
        <v>863</v>
      </c>
      <c r="T77" s="541"/>
      <c r="U77" s="542"/>
      <c r="V77" s="543" t="s">
        <v>864</v>
      </c>
      <c r="W77" s="543" t="s">
        <v>864</v>
      </c>
      <c r="X77" s="232"/>
      <c r="Y77" s="544"/>
      <c r="Z77" s="542"/>
      <c r="AA77" s="545"/>
      <c r="AB77" s="542"/>
      <c r="AC77" s="541">
        <v>1</v>
      </c>
      <c r="AD77" s="541">
        <v>1</v>
      </c>
      <c r="AE77" s="543"/>
      <c r="AF77" s="558"/>
      <c r="AG77" s="558"/>
      <c r="AH77" s="558"/>
      <c r="AI77" s="558"/>
      <c r="AJ77" s="558"/>
      <c r="AK77" s="558"/>
      <c r="AL77" s="558"/>
      <c r="AM77" s="558"/>
      <c r="AN77" s="558"/>
      <c r="AO77" s="558"/>
      <c r="AP77" s="558"/>
      <c r="AQ77" s="558"/>
      <c r="AR77" s="558"/>
      <c r="AS77" s="558"/>
      <c r="AT77" s="558"/>
      <c r="AU77" s="558"/>
      <c r="AV77" s="558"/>
      <c r="AW77" s="558"/>
      <c r="AX77" s="558"/>
      <c r="AY77" s="558"/>
      <c r="AZ77" s="558"/>
      <c r="BA77" s="558"/>
      <c r="BB77" s="558"/>
      <c r="BC77" s="558"/>
      <c r="BD77" s="558"/>
      <c r="BE77" s="558"/>
      <c r="BF77" s="558"/>
      <c r="BG77" s="558"/>
      <c r="BH77" s="558"/>
      <c r="BI77" s="558"/>
      <c r="BJ77" s="558"/>
      <c r="BK77" s="558"/>
      <c r="BL77" s="558"/>
      <c r="BM77" s="558"/>
      <c r="BN77" s="558"/>
      <c r="BO77" s="558"/>
      <c r="BP77" s="558"/>
      <c r="BQ77" s="558"/>
      <c r="BR77" s="558"/>
      <c r="BS77" s="558"/>
      <c r="BT77" s="558"/>
      <c r="BU77" s="558"/>
      <c r="BV77" s="558"/>
      <c r="BW77" s="558"/>
      <c r="BX77" s="558"/>
      <c r="BY77" s="558"/>
      <c r="BZ77" s="558"/>
      <c r="CA77" s="558"/>
      <c r="CB77" s="558"/>
      <c r="CC77" s="558"/>
      <c r="CD77" s="558"/>
      <c r="CE77" s="558"/>
      <c r="CF77" s="558"/>
      <c r="CG77" s="558"/>
      <c r="CH77" s="558"/>
      <c r="CI77" s="558"/>
      <c r="CJ77" s="558"/>
      <c r="CK77" s="558"/>
      <c r="CL77" s="558"/>
      <c r="CM77" s="558"/>
      <c r="CN77" s="558"/>
      <c r="CO77" s="558"/>
      <c r="CP77" s="558"/>
      <c r="CQ77" s="558"/>
      <c r="CR77" s="558"/>
      <c r="CS77" s="558"/>
      <c r="CT77" s="558"/>
      <c r="CU77" s="558"/>
      <c r="CV77" s="558"/>
      <c r="CW77" s="558"/>
      <c r="CX77" s="558"/>
      <c r="CY77" s="558"/>
      <c r="CZ77" s="558"/>
      <c r="DA77" s="558"/>
      <c r="DB77" s="558"/>
      <c r="DC77" s="558"/>
      <c r="DD77" s="558"/>
      <c r="DE77" s="558"/>
      <c r="DF77" s="558"/>
      <c r="DG77" s="558"/>
      <c r="DH77" s="558"/>
      <c r="DI77" s="558"/>
      <c r="DJ77" s="558"/>
      <c r="DK77" s="558"/>
      <c r="DL77" s="558"/>
      <c r="DM77" s="558"/>
      <c r="DN77" s="558"/>
      <c r="DO77" s="558"/>
      <c r="DP77" s="558"/>
      <c r="DQ77" s="558"/>
      <c r="DR77" s="558"/>
      <c r="DS77" s="558"/>
      <c r="DT77" s="558"/>
      <c r="DU77" s="558"/>
      <c r="DV77" s="558"/>
      <c r="DW77" s="558"/>
      <c r="DX77" s="558"/>
      <c r="DY77" s="558"/>
      <c r="DZ77" s="558"/>
      <c r="EA77" s="558"/>
      <c r="EB77" s="558"/>
      <c r="EC77" s="558"/>
      <c r="ED77" s="558"/>
      <c r="EE77" s="558"/>
      <c r="EF77" s="558"/>
      <c r="EG77" s="558"/>
      <c r="EH77" s="558"/>
      <c r="EI77" s="558"/>
      <c r="EJ77" s="558"/>
      <c r="EK77" s="558"/>
      <c r="EL77" s="558"/>
      <c r="EM77" s="558"/>
      <c r="EN77" s="558"/>
      <c r="EO77" s="558"/>
      <c r="EP77" s="558"/>
      <c r="EQ77" s="558"/>
      <c r="ER77" s="558"/>
      <c r="ES77" s="558"/>
      <c r="ET77" s="558"/>
      <c r="EU77" s="558"/>
      <c r="EV77" s="558"/>
      <c r="EW77" s="558"/>
      <c r="EX77" s="558"/>
      <c r="EY77" s="558"/>
      <c r="EZ77" s="558"/>
      <c r="FA77" s="558"/>
      <c r="FB77" s="558"/>
      <c r="FC77" s="558"/>
      <c r="FD77" s="558"/>
      <c r="FE77" s="558"/>
      <c r="FF77" s="558"/>
      <c r="FG77" s="558"/>
      <c r="FH77" s="558"/>
      <c r="FI77" s="558"/>
      <c r="FJ77" s="558"/>
      <c r="FK77" s="558"/>
      <c r="FL77" s="558"/>
      <c r="FM77" s="558"/>
      <c r="FN77" s="558"/>
      <c r="FO77" s="558"/>
      <c r="FP77" s="558"/>
      <c r="FQ77" s="558"/>
      <c r="FR77" s="558"/>
      <c r="FS77" s="558"/>
      <c r="FT77" s="558"/>
      <c r="FU77" s="558"/>
      <c r="FV77" s="558"/>
      <c r="FW77" s="558"/>
      <c r="FX77" s="558"/>
      <c r="FY77" s="558"/>
      <c r="FZ77" s="558"/>
      <c r="GA77" s="558"/>
      <c r="GB77" s="558"/>
      <c r="GC77" s="558"/>
      <c r="GD77" s="558"/>
      <c r="GE77" s="558"/>
      <c r="GF77" s="558"/>
      <c r="GG77" s="558"/>
      <c r="GH77" s="558"/>
      <c r="GI77" s="558"/>
      <c r="GJ77" s="558"/>
      <c r="GK77" s="558"/>
      <c r="GL77" s="558"/>
      <c r="GM77" s="558"/>
      <c r="GN77" s="558"/>
      <c r="GO77" s="558"/>
      <c r="GP77" s="558"/>
      <c r="GQ77" s="558"/>
      <c r="GR77" s="558"/>
      <c r="GS77" s="558"/>
      <c r="GT77" s="558"/>
      <c r="GU77" s="558"/>
      <c r="GV77" s="558"/>
      <c r="GW77" s="558"/>
      <c r="GX77" s="558"/>
      <c r="GY77" s="558"/>
      <c r="GZ77" s="558"/>
      <c r="HA77" s="558"/>
      <c r="HB77" s="558"/>
      <c r="HC77" s="558"/>
      <c r="HD77" s="558"/>
      <c r="HE77" s="558"/>
      <c r="HF77" s="558"/>
      <c r="HG77" s="558"/>
      <c r="HH77" s="558"/>
      <c r="HI77" s="558"/>
      <c r="HJ77" s="558"/>
      <c r="HK77" s="558"/>
      <c r="HL77" s="558"/>
      <c r="HM77" s="558"/>
      <c r="HN77" s="558"/>
      <c r="HO77" s="558"/>
      <c r="HP77" s="558"/>
      <c r="HQ77" s="558"/>
      <c r="HR77" s="558"/>
      <c r="HS77" s="558"/>
      <c r="HT77" s="558"/>
      <c r="HU77" s="558"/>
      <c r="HV77" s="558"/>
      <c r="HW77" s="558"/>
      <c r="HX77" s="558"/>
      <c r="HY77" s="558"/>
      <c r="HZ77" s="558"/>
      <c r="IA77" s="558"/>
      <c r="IB77" s="558"/>
      <c r="IC77" s="558"/>
      <c r="ID77" s="558"/>
      <c r="IE77" s="558"/>
      <c r="IF77" s="558"/>
      <c r="IG77" s="558"/>
      <c r="IH77" s="558"/>
      <c r="II77" s="558"/>
      <c r="IJ77" s="558"/>
      <c r="IK77" s="558"/>
      <c r="IL77" s="558"/>
      <c r="IM77" s="558"/>
      <c r="IN77" s="558"/>
      <c r="IO77" s="558"/>
      <c r="IP77" s="558"/>
      <c r="IQ77" s="558"/>
      <c r="IR77" s="558"/>
      <c r="IS77" s="558"/>
      <c r="IT77" s="558"/>
      <c r="IU77" s="558"/>
      <c r="IV77" s="558"/>
      <c r="IW77" s="558"/>
      <c r="IX77" s="558"/>
      <c r="IY77" s="558"/>
      <c r="IZ77" s="558"/>
      <c r="JA77" s="558"/>
      <c r="JB77" s="558"/>
      <c r="JC77" s="558"/>
      <c r="JD77" s="558"/>
      <c r="JE77" s="558"/>
      <c r="JF77" s="558"/>
      <c r="JG77" s="558"/>
      <c r="JH77" s="558"/>
      <c r="JI77" s="558"/>
      <c r="JJ77" s="558"/>
      <c r="JK77" s="558"/>
      <c r="JL77" s="558"/>
      <c r="JM77" s="558"/>
      <c r="JN77" s="558"/>
      <c r="JO77" s="558"/>
      <c r="JP77" s="558"/>
      <c r="JQ77" s="558"/>
      <c r="JR77" s="558"/>
      <c r="JS77" s="558"/>
      <c r="JT77" s="558"/>
      <c r="JU77" s="558"/>
      <c r="JV77" s="558"/>
      <c r="JW77" s="558"/>
      <c r="JX77" s="558"/>
      <c r="JY77" s="558"/>
      <c r="JZ77" s="558"/>
      <c r="KA77" s="558"/>
      <c r="KB77" s="558"/>
      <c r="KC77" s="558"/>
      <c r="KD77" s="558"/>
      <c r="KE77" s="558"/>
      <c r="KF77" s="558"/>
      <c r="KG77" s="558"/>
      <c r="KH77" s="558"/>
      <c r="KI77" s="558"/>
      <c r="KJ77" s="558"/>
      <c r="KK77" s="558"/>
      <c r="KL77" s="558"/>
      <c r="KM77" s="558"/>
      <c r="KN77" s="558"/>
      <c r="KO77" s="558"/>
      <c r="KP77" s="558"/>
      <c r="KQ77" s="558"/>
      <c r="KR77" s="558"/>
      <c r="KS77" s="558"/>
      <c r="KT77" s="558"/>
      <c r="KU77" s="558"/>
      <c r="KV77" s="558"/>
      <c r="KW77" s="558"/>
      <c r="KX77" s="558"/>
      <c r="KY77" s="558"/>
      <c r="KZ77" s="558"/>
      <c r="LA77" s="558"/>
      <c r="LB77" s="558"/>
      <c r="LC77" s="558"/>
      <c r="LD77" s="558"/>
      <c r="LE77" s="558"/>
      <c r="LF77" s="558"/>
      <c r="LG77" s="558"/>
      <c r="LH77" s="558"/>
      <c r="LI77" s="558"/>
      <c r="LJ77" s="558"/>
      <c r="LK77" s="558"/>
      <c r="LL77" s="558"/>
      <c r="LM77" s="558"/>
      <c r="LN77" s="558"/>
      <c r="LO77" s="558"/>
      <c r="LP77" s="558"/>
      <c r="LQ77" s="558"/>
      <c r="LR77" s="558"/>
      <c r="LS77" s="558"/>
      <c r="LT77" s="558"/>
      <c r="LU77" s="558"/>
      <c r="LV77" s="558"/>
      <c r="LW77" s="558"/>
      <c r="LX77" s="558"/>
      <c r="LY77" s="558"/>
      <c r="LZ77" s="558"/>
      <c r="MA77" s="558"/>
      <c r="MB77" s="558"/>
      <c r="MC77" s="558"/>
      <c r="MD77" s="558"/>
      <c r="ME77" s="558"/>
      <c r="MF77" s="558"/>
      <c r="MG77" s="558"/>
      <c r="MH77" s="558"/>
      <c r="MI77" s="558"/>
      <c r="MJ77" s="558"/>
      <c r="MK77" s="558"/>
      <c r="ML77" s="558"/>
      <c r="MM77" s="558"/>
      <c r="MN77" s="558"/>
      <c r="MO77" s="558"/>
      <c r="MP77" s="558"/>
      <c r="MQ77" s="558"/>
      <c r="MR77" s="558"/>
      <c r="MS77" s="558"/>
      <c r="MT77" s="558"/>
      <c r="MU77" s="558"/>
      <c r="MV77" s="558"/>
      <c r="MW77" s="558"/>
      <c r="MX77" s="558"/>
      <c r="MY77" s="558"/>
      <c r="MZ77" s="558"/>
      <c r="NA77" s="558"/>
      <c r="NB77" s="558"/>
      <c r="NC77" s="558"/>
      <c r="ND77" s="558"/>
      <c r="NE77" s="558"/>
      <c r="NF77" s="558"/>
      <c r="NG77" s="558"/>
      <c r="NH77" s="558"/>
      <c r="NI77" s="558"/>
      <c r="NJ77" s="558"/>
      <c r="NK77" s="558"/>
      <c r="NL77" s="558"/>
      <c r="NM77" s="558"/>
      <c r="NN77" s="558"/>
      <c r="NO77" s="558"/>
      <c r="NP77" s="558"/>
      <c r="NQ77" s="558"/>
      <c r="NR77" s="558"/>
      <c r="NS77" s="558"/>
      <c r="NT77" s="558"/>
      <c r="NU77" s="558"/>
      <c r="NV77" s="558"/>
      <c r="NW77" s="558"/>
      <c r="NX77" s="558"/>
      <c r="NY77" s="558"/>
      <c r="NZ77" s="558"/>
      <c r="OA77" s="558"/>
      <c r="OB77" s="558"/>
      <c r="OC77" s="558"/>
      <c r="OD77" s="558"/>
      <c r="OE77" s="558"/>
      <c r="OF77" s="558"/>
      <c r="OG77" s="558"/>
      <c r="OH77" s="558"/>
      <c r="OI77" s="558"/>
      <c r="OJ77" s="558"/>
      <c r="OK77" s="558"/>
      <c r="OL77" s="558"/>
      <c r="OM77" s="558"/>
      <c r="ON77" s="558"/>
      <c r="OO77" s="558"/>
      <c r="OP77" s="558"/>
      <c r="OQ77" s="558"/>
      <c r="OR77" s="558"/>
      <c r="OS77" s="558"/>
      <c r="OT77" s="558"/>
      <c r="OU77" s="558"/>
      <c r="OV77" s="558"/>
      <c r="OW77" s="558"/>
      <c r="OX77" s="558"/>
      <c r="OY77" s="558"/>
      <c r="OZ77" s="558"/>
      <c r="PA77" s="558"/>
      <c r="PB77" s="558"/>
      <c r="PC77" s="558"/>
      <c r="PD77" s="558"/>
      <c r="PE77" s="558"/>
      <c r="PF77" s="558"/>
      <c r="PG77" s="558"/>
      <c r="PH77" s="558"/>
      <c r="PI77" s="558"/>
      <c r="PJ77" s="558"/>
      <c r="PK77" s="558"/>
      <c r="PL77" s="558"/>
      <c r="PM77" s="558"/>
      <c r="PN77" s="558"/>
      <c r="PO77" s="558"/>
      <c r="PP77" s="558"/>
      <c r="PQ77" s="558"/>
      <c r="PR77" s="558"/>
      <c r="PS77" s="558"/>
      <c r="PT77" s="558"/>
      <c r="PU77" s="558"/>
      <c r="PV77" s="558"/>
      <c r="PW77" s="558"/>
      <c r="PX77" s="558"/>
      <c r="PY77" s="558"/>
      <c r="PZ77" s="558"/>
      <c r="QA77" s="558"/>
      <c r="QB77" s="558"/>
      <c r="QC77" s="558"/>
      <c r="QD77" s="558"/>
      <c r="QE77" s="558"/>
      <c r="QF77" s="558"/>
      <c r="QG77" s="558"/>
      <c r="QH77" s="558"/>
      <c r="QI77" s="558"/>
      <c r="QJ77" s="558"/>
      <c r="QK77" s="558"/>
      <c r="QL77" s="558"/>
      <c r="QM77" s="558"/>
      <c r="QN77" s="558"/>
      <c r="QO77" s="558"/>
      <c r="QP77" s="558"/>
      <c r="QQ77" s="558"/>
      <c r="QR77" s="558"/>
      <c r="QS77" s="558"/>
      <c r="QT77" s="558"/>
      <c r="QU77" s="558"/>
      <c r="QV77" s="558"/>
      <c r="QW77" s="558"/>
      <c r="QX77" s="558"/>
      <c r="QY77" s="558"/>
      <c r="QZ77" s="558"/>
      <c r="RA77" s="558"/>
      <c r="RB77" s="558"/>
      <c r="RC77" s="558"/>
      <c r="RD77" s="558"/>
      <c r="RE77" s="558"/>
      <c r="RF77" s="558"/>
      <c r="RG77" s="558"/>
      <c r="RH77" s="558"/>
      <c r="RI77" s="558"/>
      <c r="RJ77" s="558"/>
      <c r="RK77" s="558"/>
      <c r="RL77" s="558"/>
      <c r="RM77" s="558"/>
      <c r="RN77" s="558"/>
      <c r="RO77" s="558"/>
      <c r="RP77" s="558"/>
      <c r="RQ77" s="558"/>
      <c r="RR77" s="558"/>
      <c r="RS77" s="558"/>
      <c r="RT77" s="558"/>
      <c r="RU77" s="558"/>
      <c r="RV77" s="558"/>
      <c r="RW77" s="558"/>
      <c r="RX77" s="558"/>
      <c r="RY77" s="558"/>
      <c r="RZ77" s="558"/>
      <c r="SA77" s="558"/>
      <c r="SB77" s="558"/>
      <c r="SC77" s="558"/>
      <c r="SD77" s="558"/>
      <c r="SE77" s="558"/>
      <c r="SF77" s="558"/>
      <c r="SG77" s="558"/>
      <c r="SH77" s="558"/>
      <c r="SI77" s="558"/>
      <c r="SJ77" s="558"/>
      <c r="SK77" s="558"/>
      <c r="SL77" s="558"/>
      <c r="SM77" s="558"/>
      <c r="SN77" s="558"/>
      <c r="SO77" s="558"/>
      <c r="SP77" s="558"/>
      <c r="SQ77" s="558"/>
      <c r="SR77" s="558"/>
      <c r="SS77" s="558"/>
      <c r="ST77" s="558"/>
      <c r="SU77" s="558"/>
      <c r="SV77" s="558"/>
      <c r="SW77" s="558"/>
      <c r="SX77" s="558"/>
      <c r="SY77" s="558"/>
      <c r="SZ77" s="558"/>
      <c r="TA77" s="558"/>
      <c r="TB77" s="558"/>
      <c r="TC77" s="558"/>
      <c r="TD77" s="558"/>
      <c r="TE77" s="558"/>
      <c r="TF77" s="558"/>
      <c r="TG77" s="558"/>
      <c r="TH77" s="558"/>
      <c r="TI77" s="558"/>
      <c r="TJ77" s="558"/>
      <c r="TK77" s="558"/>
      <c r="TL77" s="558"/>
      <c r="TM77" s="558"/>
      <c r="TN77" s="558"/>
      <c r="TO77" s="558"/>
      <c r="TP77" s="558"/>
      <c r="TQ77" s="558"/>
      <c r="TR77" s="558"/>
      <c r="TS77" s="558"/>
      <c r="TT77" s="558"/>
      <c r="TU77" s="558"/>
      <c r="TV77" s="558"/>
      <c r="TW77" s="558"/>
      <c r="TX77" s="558"/>
      <c r="TY77" s="558"/>
      <c r="TZ77" s="558"/>
      <c r="UA77" s="558"/>
      <c r="UB77" s="558"/>
      <c r="UC77" s="558"/>
      <c r="UD77" s="558"/>
      <c r="UE77" s="558"/>
      <c r="UF77" s="558"/>
      <c r="UG77" s="558"/>
      <c r="UH77" s="558"/>
      <c r="UI77" s="558"/>
      <c r="UJ77" s="558"/>
      <c r="UK77" s="558"/>
      <c r="UL77" s="558"/>
      <c r="UM77" s="558"/>
      <c r="UN77" s="558"/>
      <c r="UO77" s="558"/>
      <c r="UP77" s="558"/>
      <c r="UQ77" s="558"/>
      <c r="UR77" s="558"/>
      <c r="US77" s="558"/>
      <c r="UT77" s="558"/>
      <c r="UU77" s="558"/>
      <c r="UV77" s="558"/>
      <c r="UW77" s="558"/>
      <c r="UX77" s="558"/>
      <c r="UY77" s="558"/>
      <c r="UZ77" s="558"/>
      <c r="VA77" s="558"/>
      <c r="VB77" s="558"/>
      <c r="VC77" s="558"/>
      <c r="VD77" s="558"/>
      <c r="VE77" s="558"/>
      <c r="VF77" s="558"/>
      <c r="VG77" s="558"/>
      <c r="VH77" s="558"/>
      <c r="VI77" s="558"/>
      <c r="VJ77" s="558"/>
      <c r="VK77" s="558"/>
      <c r="VL77" s="558"/>
      <c r="VM77" s="558"/>
      <c r="VN77" s="558"/>
      <c r="VO77" s="558"/>
      <c r="VP77" s="558"/>
      <c r="VQ77" s="558"/>
      <c r="VR77" s="558"/>
      <c r="VS77" s="558"/>
      <c r="VT77" s="558"/>
      <c r="VU77" s="558"/>
      <c r="VV77" s="558"/>
      <c r="VW77" s="558"/>
      <c r="VX77" s="558"/>
      <c r="VY77" s="558"/>
      <c r="VZ77" s="558"/>
      <c r="WA77" s="558"/>
      <c r="WB77" s="558"/>
      <c r="WC77" s="558"/>
      <c r="WD77" s="558"/>
      <c r="WE77" s="558"/>
      <c r="WF77" s="558"/>
      <c r="WG77" s="558"/>
      <c r="WH77" s="558"/>
      <c r="WI77" s="558"/>
      <c r="WJ77" s="558"/>
      <c r="WK77" s="558"/>
      <c r="WL77" s="558"/>
      <c r="WM77" s="558"/>
      <c r="WN77" s="558"/>
      <c r="WO77" s="558"/>
      <c r="WP77" s="558"/>
      <c r="WQ77" s="558"/>
      <c r="WR77" s="558"/>
      <c r="WS77" s="558"/>
      <c r="WT77" s="558"/>
      <c r="WU77" s="558"/>
      <c r="WV77" s="558"/>
      <c r="WW77" s="558"/>
      <c r="WX77" s="558"/>
      <c r="WY77" s="558"/>
      <c r="WZ77" s="558"/>
      <c r="XA77" s="558"/>
      <c r="XB77" s="558"/>
      <c r="XC77" s="558"/>
      <c r="XD77" s="558"/>
      <c r="XE77" s="558"/>
      <c r="XF77" s="558"/>
      <c r="XG77" s="558"/>
      <c r="XH77" s="558"/>
      <c r="XI77" s="558"/>
      <c r="XJ77" s="558"/>
      <c r="XK77" s="558"/>
      <c r="XL77" s="558"/>
      <c r="XM77" s="558"/>
      <c r="XN77" s="558"/>
      <c r="XO77" s="558"/>
      <c r="XP77" s="558"/>
      <c r="XQ77" s="558"/>
      <c r="XR77" s="558"/>
      <c r="XS77" s="558"/>
      <c r="XT77" s="558"/>
      <c r="XU77" s="558"/>
      <c r="XV77" s="558"/>
      <c r="XW77" s="558"/>
      <c r="XX77" s="558"/>
      <c r="XY77" s="558"/>
      <c r="XZ77" s="558"/>
      <c r="YA77" s="558"/>
      <c r="YB77" s="558"/>
      <c r="YC77" s="558"/>
      <c r="YD77" s="558"/>
      <c r="YE77" s="558"/>
      <c r="YF77" s="558"/>
      <c r="YG77" s="558"/>
      <c r="YH77" s="558"/>
      <c r="YI77" s="558"/>
      <c r="YJ77" s="558"/>
      <c r="YK77" s="558"/>
      <c r="YL77" s="558"/>
      <c r="YM77" s="558"/>
      <c r="YN77" s="558"/>
      <c r="YO77" s="558"/>
      <c r="YP77" s="558"/>
      <c r="YQ77" s="558"/>
      <c r="YR77" s="558"/>
      <c r="YS77" s="558"/>
      <c r="YT77" s="558"/>
      <c r="YU77" s="558"/>
      <c r="YV77" s="558"/>
      <c r="YW77" s="558"/>
      <c r="YX77" s="558"/>
      <c r="YY77" s="558"/>
      <c r="YZ77" s="558"/>
      <c r="ZA77" s="558"/>
      <c r="ZB77" s="558"/>
      <c r="ZC77" s="558"/>
      <c r="ZD77" s="558"/>
      <c r="ZE77" s="558"/>
      <c r="ZF77" s="558"/>
      <c r="ZG77" s="558"/>
      <c r="ZH77" s="558"/>
      <c r="ZI77" s="558"/>
      <c r="ZJ77" s="558"/>
      <c r="ZK77" s="558"/>
      <c r="ZL77" s="558"/>
      <c r="ZM77" s="558"/>
      <c r="ZN77" s="558"/>
      <c r="ZO77" s="558"/>
      <c r="ZP77" s="558"/>
      <c r="ZQ77" s="558"/>
      <c r="ZR77" s="558"/>
      <c r="ZS77" s="558"/>
      <c r="ZT77" s="558"/>
      <c r="ZU77" s="558"/>
      <c r="ZV77" s="558"/>
      <c r="ZW77" s="558"/>
      <c r="ZX77" s="558"/>
      <c r="ZY77" s="558"/>
      <c r="ZZ77" s="558"/>
      <c r="AAA77" s="558"/>
      <c r="AAB77" s="558"/>
      <c r="AAC77" s="558"/>
      <c r="AAD77" s="558"/>
      <c r="AAE77" s="558"/>
      <c r="AAF77" s="558"/>
      <c r="AAG77" s="558"/>
      <c r="AAH77" s="558"/>
      <c r="AAI77" s="558"/>
      <c r="AAJ77" s="558"/>
      <c r="AAK77" s="558"/>
      <c r="AAL77" s="558"/>
      <c r="AAM77" s="558"/>
      <c r="AAN77" s="558"/>
      <c r="AAO77" s="558"/>
      <c r="AAP77" s="558"/>
      <c r="AAQ77" s="558"/>
      <c r="AAR77" s="558"/>
      <c r="AAS77" s="558"/>
      <c r="AAT77" s="558"/>
      <c r="AAU77" s="558"/>
      <c r="AAV77" s="558"/>
      <c r="AAW77" s="558"/>
      <c r="AAX77" s="558"/>
      <c r="AAY77" s="558"/>
      <c r="AAZ77" s="558"/>
      <c r="ABA77" s="558"/>
      <c r="ABB77" s="558"/>
      <c r="ABC77" s="558"/>
      <c r="ABD77" s="558"/>
      <c r="ABE77" s="558"/>
      <c r="ABF77" s="558"/>
      <c r="ABG77" s="558"/>
      <c r="ABH77" s="558"/>
      <c r="ABI77" s="558"/>
      <c r="ABJ77" s="558"/>
      <c r="ABK77" s="558"/>
      <c r="ABL77" s="558"/>
      <c r="ABM77" s="558"/>
      <c r="ABN77" s="558"/>
      <c r="ABO77" s="558"/>
      <c r="ABP77" s="558"/>
      <c r="ABQ77" s="558"/>
      <c r="ABR77" s="558"/>
      <c r="ABS77" s="558"/>
      <c r="ABT77" s="558"/>
      <c r="ABU77" s="558"/>
      <c r="ABV77" s="558"/>
      <c r="ABW77" s="558"/>
      <c r="ABX77" s="558"/>
      <c r="ABY77" s="558"/>
      <c r="ABZ77" s="558"/>
      <c r="ACA77" s="558"/>
      <c r="ACB77" s="558"/>
      <c r="ACC77" s="558"/>
      <c r="ACD77" s="558"/>
      <c r="ACE77" s="558"/>
      <c r="ACF77" s="558"/>
      <c r="ACG77" s="558"/>
      <c r="ACH77" s="558"/>
      <c r="ACI77" s="558"/>
      <c r="ACJ77" s="558"/>
      <c r="ACK77" s="558"/>
      <c r="ACL77" s="558"/>
      <c r="ACM77" s="558"/>
      <c r="ACN77" s="558"/>
      <c r="ACO77" s="558"/>
      <c r="ACP77" s="558"/>
      <c r="ACQ77" s="558"/>
      <c r="ACR77" s="558"/>
      <c r="ACS77" s="558"/>
      <c r="ACT77" s="558"/>
      <c r="ACU77" s="558"/>
      <c r="ACV77" s="558"/>
      <c r="ACW77" s="558"/>
      <c r="ACX77" s="558"/>
      <c r="ACY77" s="558"/>
      <c r="ACZ77" s="558"/>
      <c r="ADA77" s="558"/>
      <c r="ADB77" s="558"/>
      <c r="ADC77" s="558"/>
      <c r="ADD77" s="558"/>
      <c r="ADE77" s="558"/>
      <c r="ADF77" s="558"/>
      <c r="ADG77" s="558"/>
      <c r="ADH77" s="558"/>
      <c r="ADI77" s="558"/>
      <c r="ADJ77" s="558"/>
      <c r="ADK77" s="558"/>
      <c r="ADL77" s="558"/>
      <c r="ADM77" s="558"/>
      <c r="ADN77" s="558"/>
      <c r="ADO77" s="558"/>
      <c r="ADP77" s="558"/>
      <c r="ADQ77" s="558"/>
      <c r="ADR77" s="558"/>
      <c r="ADS77" s="558"/>
      <c r="ADT77" s="558"/>
      <c r="ADU77" s="558"/>
      <c r="ADV77" s="558"/>
      <c r="ADW77" s="558"/>
      <c r="ADX77" s="558"/>
      <c r="ADY77" s="558"/>
      <c r="ADZ77" s="558"/>
      <c r="AEA77" s="558"/>
      <c r="AEB77" s="558"/>
      <c r="AEC77" s="558"/>
      <c r="AED77" s="558"/>
      <c r="AEE77" s="558"/>
      <c r="AEF77" s="558"/>
      <c r="AEG77" s="558"/>
      <c r="AEH77" s="558"/>
      <c r="AEI77" s="558"/>
      <c r="AEJ77" s="558"/>
      <c r="AEK77" s="558"/>
      <c r="AEL77" s="558"/>
      <c r="AEM77" s="558"/>
      <c r="AEN77" s="558"/>
      <c r="AEO77" s="558"/>
      <c r="AEP77" s="558"/>
      <c r="AEQ77" s="558"/>
      <c r="AER77" s="558"/>
      <c r="AES77" s="558"/>
      <c r="AET77" s="558"/>
      <c r="AEU77" s="558"/>
      <c r="AEV77" s="558"/>
      <c r="AEW77" s="558"/>
      <c r="AEX77" s="558"/>
      <c r="AEY77" s="558"/>
      <c r="AEZ77" s="558"/>
      <c r="AFA77" s="558"/>
      <c r="AFB77" s="558"/>
      <c r="AFC77" s="558"/>
      <c r="AFD77" s="558"/>
      <c r="AFE77" s="558"/>
      <c r="AFF77" s="558"/>
      <c r="AFG77" s="558"/>
      <c r="AFH77" s="558"/>
      <c r="AFI77" s="558"/>
      <c r="AFJ77" s="558"/>
      <c r="AFK77" s="558"/>
      <c r="AFL77" s="558"/>
      <c r="AFM77" s="558"/>
      <c r="AFN77" s="558"/>
      <c r="AFO77" s="558"/>
      <c r="AFP77" s="558"/>
      <c r="AFQ77" s="558"/>
      <c r="AFR77" s="558"/>
      <c r="AFS77" s="558"/>
      <c r="AFT77" s="558"/>
      <c r="AFU77" s="558"/>
      <c r="AFV77" s="558"/>
      <c r="AFW77" s="558"/>
      <c r="AFX77" s="558"/>
      <c r="AFY77" s="558"/>
      <c r="AFZ77" s="558"/>
      <c r="AGA77" s="558"/>
      <c r="AGB77" s="558"/>
      <c r="AGC77" s="558"/>
      <c r="AGD77" s="558"/>
      <c r="AGE77" s="558"/>
      <c r="AGF77" s="558"/>
      <c r="AGG77" s="558"/>
      <c r="AGH77" s="558"/>
      <c r="AGI77" s="558"/>
      <c r="AGJ77" s="558"/>
      <c r="AGK77" s="558"/>
      <c r="AGL77" s="558"/>
      <c r="AGM77" s="558"/>
      <c r="AGN77" s="558"/>
      <c r="AGO77" s="558"/>
      <c r="AGP77" s="558"/>
      <c r="AGQ77" s="558"/>
      <c r="AGR77" s="558"/>
      <c r="AGS77" s="558"/>
      <c r="AGT77" s="558"/>
      <c r="AGU77" s="558"/>
      <c r="AGV77" s="558"/>
      <c r="AGW77" s="558"/>
      <c r="AGX77" s="558"/>
      <c r="AGY77" s="558"/>
      <c r="AGZ77" s="558"/>
      <c r="AHA77" s="558"/>
      <c r="AHB77" s="558"/>
      <c r="AHC77" s="558"/>
      <c r="AHD77" s="558"/>
      <c r="AHE77" s="558"/>
      <c r="AHF77" s="558"/>
      <c r="AHG77" s="558"/>
      <c r="AHH77" s="558"/>
      <c r="AHI77" s="558"/>
      <c r="AHJ77" s="558"/>
      <c r="AHK77" s="558"/>
      <c r="AHL77" s="558"/>
      <c r="AHM77" s="558"/>
      <c r="AHN77" s="558"/>
      <c r="AHO77" s="558"/>
      <c r="AHP77" s="558"/>
      <c r="AHQ77" s="558"/>
      <c r="AHR77" s="558"/>
      <c r="AHS77" s="558"/>
      <c r="AHT77" s="558"/>
      <c r="AHU77" s="558"/>
      <c r="AHV77" s="558"/>
      <c r="AHW77" s="558"/>
      <c r="AHX77" s="558"/>
      <c r="AHY77" s="558"/>
      <c r="AHZ77" s="558"/>
      <c r="AIA77" s="558"/>
      <c r="AIB77" s="558"/>
      <c r="AIC77" s="558"/>
      <c r="AID77" s="558"/>
      <c r="AIE77" s="558"/>
      <c r="AIF77" s="558"/>
      <c r="AIG77" s="558"/>
      <c r="AIH77" s="558"/>
      <c r="AII77" s="558"/>
      <c r="AIJ77" s="558"/>
      <c r="AIK77" s="558"/>
      <c r="AIL77" s="558"/>
      <c r="AIM77" s="558"/>
      <c r="AIN77" s="558"/>
      <c r="AIO77" s="558"/>
      <c r="AIP77" s="558"/>
      <c r="AIQ77" s="558"/>
      <c r="AIR77" s="558"/>
      <c r="AIS77" s="558"/>
      <c r="AIT77" s="558"/>
      <c r="AIU77" s="558"/>
      <c r="AIV77" s="558"/>
      <c r="AIW77" s="558"/>
      <c r="AIX77" s="558"/>
      <c r="AIY77" s="558"/>
      <c r="AIZ77" s="558"/>
      <c r="AJA77" s="558"/>
      <c r="AJB77" s="558"/>
      <c r="AJC77" s="558"/>
      <c r="AJD77" s="558"/>
      <c r="AJE77" s="558"/>
      <c r="AJF77" s="558"/>
      <c r="AJG77" s="558"/>
      <c r="AJH77" s="558"/>
      <c r="AJI77" s="558"/>
      <c r="AJJ77" s="558"/>
      <c r="AJK77" s="558"/>
      <c r="AJL77" s="558"/>
      <c r="AJM77" s="558"/>
      <c r="AJN77" s="558"/>
      <c r="AJO77" s="558"/>
      <c r="AJP77" s="558"/>
      <c r="AJQ77" s="558"/>
      <c r="AJR77" s="558"/>
      <c r="AJS77" s="558"/>
      <c r="AJT77" s="558"/>
      <c r="AJU77" s="558"/>
      <c r="AJV77" s="558"/>
      <c r="AJW77" s="558"/>
      <c r="AJX77" s="558"/>
      <c r="AJY77" s="558"/>
      <c r="AJZ77" s="558"/>
      <c r="AKA77" s="558"/>
      <c r="AKB77" s="558"/>
      <c r="AKC77" s="558"/>
      <c r="AKD77" s="558"/>
      <c r="AKE77" s="558"/>
      <c r="AKF77" s="558"/>
      <c r="AKG77" s="558"/>
      <c r="AKH77" s="558"/>
      <c r="AKI77" s="558"/>
      <c r="AKJ77" s="558"/>
      <c r="AKK77" s="558"/>
      <c r="AKL77" s="558"/>
      <c r="AKM77" s="558"/>
      <c r="AKN77" s="558"/>
      <c r="AKO77" s="558"/>
      <c r="AKP77" s="558"/>
      <c r="AKQ77" s="558"/>
      <c r="AKR77" s="558"/>
      <c r="AKS77" s="558"/>
      <c r="AKT77" s="558"/>
      <c r="AKU77" s="558"/>
      <c r="AKV77" s="558"/>
      <c r="AKW77" s="558"/>
      <c r="AKX77" s="558"/>
      <c r="AKY77" s="558"/>
      <c r="AKZ77" s="558"/>
      <c r="ALA77" s="558"/>
      <c r="ALB77" s="558"/>
      <c r="ALC77" s="558"/>
      <c r="ALD77" s="558"/>
      <c r="ALE77" s="558"/>
      <c r="ALF77" s="558"/>
      <c r="ALG77" s="558"/>
      <c r="ALH77" s="558"/>
      <c r="ALI77" s="558"/>
      <c r="ALJ77" s="558"/>
      <c r="ALK77" s="558"/>
      <c r="ALL77" s="558"/>
      <c r="ALM77" s="558"/>
      <c r="ALN77" s="558"/>
      <c r="ALO77" s="558"/>
      <c r="ALP77" s="558"/>
      <c r="ALQ77" s="558"/>
      <c r="ALR77" s="558"/>
      <c r="ALS77" s="558"/>
      <c r="ALT77" s="558"/>
      <c r="ALU77" s="558"/>
      <c r="ALV77" s="558"/>
      <c r="ALW77" s="558"/>
      <c r="ALX77" s="558"/>
      <c r="ALY77" s="558"/>
      <c r="ALZ77" s="558"/>
    </row>
    <row r="78" spans="1:1014" s="224" customFormat="1" ht="13.5" customHeight="1">
      <c r="A78" s="225">
        <v>70</v>
      </c>
      <c r="B78" s="217"/>
      <c r="C78" s="241" t="s">
        <v>1221</v>
      </c>
      <c r="D78" s="217"/>
      <c r="E78" s="217"/>
      <c r="F78" s="217"/>
      <c r="G78" s="217"/>
      <c r="H78" s="542" t="s">
        <v>1222</v>
      </c>
      <c r="I78" s="539" t="s">
        <v>1223</v>
      </c>
      <c r="J78" s="542" t="s">
        <v>1224</v>
      </c>
      <c r="K78" s="539" t="s">
        <v>1225</v>
      </c>
      <c r="L78" s="542" t="s">
        <v>1226</v>
      </c>
      <c r="M78" s="559" t="s">
        <v>1227</v>
      </c>
      <c r="N78" s="559"/>
      <c r="O78" s="542"/>
      <c r="P78" s="540"/>
      <c r="Q78" s="542" t="s">
        <v>820</v>
      </c>
      <c r="R78" s="542"/>
      <c r="S78" s="542" t="s">
        <v>879</v>
      </c>
      <c r="T78" s="541"/>
      <c r="U78" s="542" t="s">
        <v>932</v>
      </c>
      <c r="V78" s="543" t="s">
        <v>864</v>
      </c>
      <c r="W78" s="543" t="s">
        <v>864</v>
      </c>
      <c r="X78" s="232"/>
      <c r="Y78" s="544"/>
      <c r="Z78" s="542" t="s">
        <v>1145</v>
      </c>
      <c r="AA78" s="545"/>
      <c r="AB78" s="542"/>
      <c r="AC78" s="541">
        <v>1</v>
      </c>
      <c r="AD78" s="541">
        <v>1</v>
      </c>
      <c r="AE78" s="543"/>
    </row>
    <row r="79" spans="1:1014" s="244" customFormat="1" ht="13.5" customHeight="1">
      <c r="A79" s="225">
        <v>71</v>
      </c>
      <c r="B79" s="217"/>
      <c r="C79" s="241" t="s">
        <v>1228</v>
      </c>
      <c r="D79" s="217"/>
      <c r="E79" s="221"/>
      <c r="F79" s="222"/>
      <c r="G79" s="222"/>
      <c r="H79" s="542" t="s">
        <v>1229</v>
      </c>
      <c r="I79" s="539" t="s">
        <v>1230</v>
      </c>
      <c r="J79" s="542"/>
      <c r="K79" s="539" t="s">
        <v>1231</v>
      </c>
      <c r="L79" s="542"/>
      <c r="M79" s="542"/>
      <c r="N79" s="542"/>
      <c r="O79" s="542"/>
      <c r="P79" s="540">
        <v>1</v>
      </c>
      <c r="Q79" s="542" t="s">
        <v>820</v>
      </c>
      <c r="R79" s="542"/>
      <c r="S79" s="542" t="s">
        <v>863</v>
      </c>
      <c r="T79" s="541" t="s">
        <v>864</v>
      </c>
      <c r="U79" s="542" t="s">
        <v>1232</v>
      </c>
      <c r="V79" s="543" t="s">
        <v>864</v>
      </c>
      <c r="W79" s="543" t="s">
        <v>864</v>
      </c>
      <c r="X79" s="232"/>
      <c r="Y79" s="544"/>
      <c r="Z79" s="542" t="s">
        <v>970</v>
      </c>
      <c r="AA79" s="545"/>
      <c r="AB79" s="542"/>
      <c r="AC79" s="541">
        <v>1</v>
      </c>
      <c r="AD79" s="541">
        <v>1</v>
      </c>
      <c r="AE79" s="543"/>
    </row>
    <row r="80" spans="1:1014" s="224" customFormat="1" ht="13.5" customHeight="1">
      <c r="A80" s="225">
        <v>72</v>
      </c>
      <c r="B80" s="217"/>
      <c r="C80" s="217" t="s">
        <v>1233</v>
      </c>
      <c r="D80" s="217"/>
      <c r="E80" s="217"/>
      <c r="F80" s="217"/>
      <c r="G80" s="217"/>
      <c r="H80" s="542" t="s">
        <v>1234</v>
      </c>
      <c r="I80" s="539" t="s">
        <v>1235</v>
      </c>
      <c r="J80" s="542" t="s">
        <v>1209</v>
      </c>
      <c r="K80" s="539" t="s">
        <v>939</v>
      </c>
      <c r="L80" s="542" t="s">
        <v>1236</v>
      </c>
      <c r="M80" s="542" t="s">
        <v>1237</v>
      </c>
      <c r="N80" s="542"/>
      <c r="O80" s="542"/>
      <c r="P80" s="540">
        <v>1</v>
      </c>
      <c r="Q80" s="542" t="s">
        <v>817</v>
      </c>
      <c r="R80" s="542"/>
      <c r="S80" s="542" t="s">
        <v>863</v>
      </c>
      <c r="T80" s="541"/>
      <c r="U80" s="542"/>
      <c r="V80" s="543" t="s">
        <v>864</v>
      </c>
      <c r="W80" s="543" t="s">
        <v>864</v>
      </c>
      <c r="X80" s="232"/>
      <c r="Y80" s="544"/>
      <c r="Z80" s="542"/>
      <c r="AA80" s="545"/>
      <c r="AB80" s="542"/>
      <c r="AC80" s="541">
        <v>1</v>
      </c>
      <c r="AD80" s="541">
        <v>1</v>
      </c>
      <c r="AE80" s="543"/>
    </row>
    <row r="81" spans="1:32" s="224" customFormat="1" ht="13.5" customHeight="1">
      <c r="A81" s="225">
        <v>73</v>
      </c>
      <c r="B81" s="217"/>
      <c r="C81" s="241" t="s">
        <v>1604</v>
      </c>
      <c r="D81" s="217"/>
      <c r="E81" s="217"/>
      <c r="F81" s="217"/>
      <c r="G81" s="217"/>
      <c r="H81" s="542" t="s">
        <v>1238</v>
      </c>
      <c r="I81" s="539"/>
      <c r="J81" s="542" t="s">
        <v>1239</v>
      </c>
      <c r="K81" s="539"/>
      <c r="L81" s="542"/>
      <c r="M81" s="542"/>
      <c r="N81" s="542"/>
      <c r="O81" s="542"/>
      <c r="P81" s="540"/>
      <c r="Q81" s="542" t="s">
        <v>820</v>
      </c>
      <c r="R81" s="542" t="s">
        <v>864</v>
      </c>
      <c r="S81" s="243" t="s">
        <v>1239</v>
      </c>
      <c r="T81" s="541"/>
      <c r="U81" s="542"/>
      <c r="V81" s="543" t="s">
        <v>864</v>
      </c>
      <c r="W81" s="543" t="s">
        <v>864</v>
      </c>
      <c r="X81" s="232"/>
      <c r="Y81" s="544"/>
      <c r="Z81" s="542"/>
      <c r="AA81" s="545"/>
      <c r="AB81" s="542"/>
      <c r="AC81" s="541"/>
      <c r="AD81" s="541">
        <v>1</v>
      </c>
      <c r="AE81" s="543" t="s">
        <v>864</v>
      </c>
    </row>
    <row r="82" spans="1:32" s="224" customFormat="1" ht="13.5" customHeight="1">
      <c r="A82" s="225">
        <v>74</v>
      </c>
      <c r="B82" s="217"/>
      <c r="C82" s="538"/>
      <c r="D82" s="538" t="s">
        <v>1240</v>
      </c>
      <c r="E82" s="219"/>
      <c r="F82" s="538"/>
      <c r="G82" s="538"/>
      <c r="H82" s="542" t="s">
        <v>1241</v>
      </c>
      <c r="I82" s="539"/>
      <c r="J82" s="542" t="s">
        <v>1242</v>
      </c>
      <c r="K82" s="539" t="s">
        <v>1243</v>
      </c>
      <c r="L82" s="542" t="s">
        <v>1244</v>
      </c>
      <c r="M82" s="542" t="s">
        <v>262</v>
      </c>
      <c r="N82" s="542"/>
      <c r="O82" s="542"/>
      <c r="P82" s="540">
        <v>1</v>
      </c>
      <c r="Q82" s="542" t="s">
        <v>820</v>
      </c>
      <c r="R82" s="542" t="s">
        <v>864</v>
      </c>
      <c r="S82" s="243" t="s">
        <v>1245</v>
      </c>
      <c r="T82" s="541"/>
      <c r="U82" s="542"/>
      <c r="V82" s="543" t="s">
        <v>864</v>
      </c>
      <c r="W82" s="543" t="s">
        <v>864</v>
      </c>
      <c r="X82" s="232"/>
      <c r="Y82" s="544"/>
      <c r="Z82" s="542"/>
      <c r="AA82" s="245" t="s">
        <v>1246</v>
      </c>
      <c r="AB82" s="542"/>
      <c r="AC82" s="541"/>
      <c r="AD82" s="541">
        <v>1</v>
      </c>
      <c r="AE82" s="543" t="s">
        <v>864</v>
      </c>
    </row>
    <row r="83" spans="1:32" s="224" customFormat="1" ht="13.5" customHeight="1">
      <c r="A83" s="225">
        <v>75</v>
      </c>
      <c r="B83" s="217"/>
      <c r="C83" s="538"/>
      <c r="D83" s="241"/>
      <c r="E83" s="241" t="s">
        <v>1247</v>
      </c>
      <c r="F83" s="241"/>
      <c r="G83" s="241"/>
      <c r="H83" s="542" t="s">
        <v>1248</v>
      </c>
      <c r="I83" s="539" t="s">
        <v>1249</v>
      </c>
      <c r="J83" s="542"/>
      <c r="K83" s="539" t="s">
        <v>956</v>
      </c>
      <c r="L83" s="542"/>
      <c r="M83" s="542"/>
      <c r="N83" s="542"/>
      <c r="O83" s="542"/>
      <c r="P83" s="540"/>
      <c r="Q83" s="542" t="s">
        <v>820</v>
      </c>
      <c r="R83" s="542"/>
      <c r="S83" s="542" t="s">
        <v>863</v>
      </c>
      <c r="T83" s="541" t="s">
        <v>864</v>
      </c>
      <c r="U83" s="542" t="s">
        <v>1250</v>
      </c>
      <c r="V83" s="543" t="s">
        <v>864</v>
      </c>
      <c r="W83" s="543" t="s">
        <v>864</v>
      </c>
      <c r="X83" s="232"/>
      <c r="Y83" s="544"/>
      <c r="Z83" s="391" t="s">
        <v>1251</v>
      </c>
      <c r="AA83" s="545"/>
      <c r="AB83" s="542"/>
      <c r="AC83" s="541"/>
      <c r="AD83" s="541">
        <v>1</v>
      </c>
      <c r="AE83" s="543" t="s">
        <v>864</v>
      </c>
    </row>
    <row r="84" spans="1:32" ht="12" customHeight="1">
      <c r="A84" s="225">
        <v>76</v>
      </c>
      <c r="C84" s="224"/>
      <c r="D84" s="224"/>
      <c r="E84" s="224" t="s">
        <v>1252</v>
      </c>
      <c r="F84" s="224"/>
      <c r="G84" s="225"/>
      <c r="H84" s="225" t="s">
        <v>1253</v>
      </c>
      <c r="I84" s="273" t="s">
        <v>1254</v>
      </c>
      <c r="J84" s="225"/>
      <c r="K84" s="539" t="s">
        <v>1102</v>
      </c>
      <c r="L84" s="542"/>
      <c r="M84" s="542"/>
      <c r="N84" s="542"/>
      <c r="O84" s="542"/>
      <c r="P84" s="540"/>
      <c r="Q84" s="542" t="s">
        <v>820</v>
      </c>
      <c r="R84" s="542"/>
      <c r="S84" s="542" t="s">
        <v>863</v>
      </c>
      <c r="U84" s="542"/>
      <c r="V84" s="274" t="s">
        <v>864</v>
      </c>
      <c r="W84" s="274" t="s">
        <v>864</v>
      </c>
      <c r="X84" s="232"/>
      <c r="AD84" s="274">
        <v>1</v>
      </c>
      <c r="AE84" s="543" t="s">
        <v>864</v>
      </c>
    </row>
    <row r="85" spans="1:32" s="224" customFormat="1" ht="13.5" customHeight="1">
      <c r="A85" s="225">
        <v>77</v>
      </c>
      <c r="B85" s="217"/>
      <c r="C85" s="538"/>
      <c r="D85" s="538" t="s">
        <v>1255</v>
      </c>
      <c r="E85" s="219" t="s">
        <v>1256</v>
      </c>
      <c r="F85" s="538"/>
      <c r="G85" s="538"/>
      <c r="H85" s="779" t="s">
        <v>2541</v>
      </c>
      <c r="I85" s="539"/>
      <c r="J85" s="542"/>
      <c r="K85" s="539" t="s">
        <v>1258</v>
      </c>
      <c r="L85" s="542" t="s">
        <v>1259</v>
      </c>
      <c r="M85" s="542" t="s">
        <v>1260</v>
      </c>
      <c r="N85" s="542"/>
      <c r="O85" s="542"/>
      <c r="P85" s="540">
        <v>1</v>
      </c>
      <c r="Q85" s="542" t="s">
        <v>817</v>
      </c>
      <c r="R85" s="542" t="s">
        <v>864</v>
      </c>
      <c r="S85" s="243" t="s">
        <v>1245</v>
      </c>
      <c r="T85" s="541"/>
      <c r="U85" s="542"/>
      <c r="V85" s="543" t="s">
        <v>864</v>
      </c>
      <c r="W85" s="543" t="s">
        <v>864</v>
      </c>
      <c r="X85" s="232"/>
      <c r="Y85" s="544"/>
      <c r="Z85" s="542"/>
      <c r="AA85" s="245" t="s">
        <v>1246</v>
      </c>
      <c r="AB85" s="542"/>
      <c r="AC85" s="541"/>
      <c r="AD85" s="541">
        <v>1</v>
      </c>
      <c r="AE85" s="543" t="s">
        <v>864</v>
      </c>
    </row>
    <row r="86" spans="1:32" s="224" customFormat="1" ht="13.5" customHeight="1">
      <c r="A86" s="225">
        <v>78</v>
      </c>
      <c r="B86" s="217"/>
      <c r="C86" s="538"/>
      <c r="D86" s="538" t="s">
        <v>1261</v>
      </c>
      <c r="E86" s="538"/>
      <c r="F86" s="538"/>
      <c r="G86" s="538"/>
      <c r="H86" s="542" t="s">
        <v>1262</v>
      </c>
      <c r="I86" s="539" t="s">
        <v>1263</v>
      </c>
      <c r="J86" s="542" t="s">
        <v>1264</v>
      </c>
      <c r="K86" s="539" t="s">
        <v>1265</v>
      </c>
      <c r="L86" s="542"/>
      <c r="M86" s="542"/>
      <c r="N86" s="542"/>
      <c r="O86" s="542"/>
      <c r="P86" s="540"/>
      <c r="Q86" s="542" t="s">
        <v>817</v>
      </c>
      <c r="R86" s="542"/>
      <c r="S86" s="542" t="s">
        <v>863</v>
      </c>
      <c r="T86" s="541" t="s">
        <v>864</v>
      </c>
      <c r="U86" s="542" t="s">
        <v>1204</v>
      </c>
      <c r="V86" s="543" t="s">
        <v>864</v>
      </c>
      <c r="W86" s="543" t="s">
        <v>864</v>
      </c>
      <c r="X86" s="232"/>
      <c r="Y86" s="544"/>
      <c r="Z86" s="542"/>
      <c r="AA86" s="245" t="s">
        <v>1266</v>
      </c>
      <c r="AB86" s="542"/>
      <c r="AC86" s="541"/>
      <c r="AD86" s="541">
        <v>1</v>
      </c>
      <c r="AE86" s="543" t="s">
        <v>864</v>
      </c>
      <c r="AF86" s="246"/>
    </row>
    <row r="87" spans="1:32" s="224" customFormat="1" ht="13.5" customHeight="1">
      <c r="A87" s="225">
        <v>79</v>
      </c>
      <c r="B87" s="217"/>
      <c r="C87" s="538"/>
      <c r="D87" s="241" t="s">
        <v>1267</v>
      </c>
      <c r="E87" s="241"/>
      <c r="F87" s="241"/>
      <c r="G87" s="241"/>
      <c r="H87" s="542" t="s">
        <v>1268</v>
      </c>
      <c r="I87" s="539" t="s">
        <v>1269</v>
      </c>
      <c r="J87" s="542"/>
      <c r="K87" s="539" t="s">
        <v>956</v>
      </c>
      <c r="L87" s="542"/>
      <c r="M87" s="542"/>
      <c r="N87" s="542"/>
      <c r="O87" s="542"/>
      <c r="P87" s="540"/>
      <c r="Q87" s="542" t="s">
        <v>817</v>
      </c>
      <c r="R87" s="542"/>
      <c r="S87" s="542" t="s">
        <v>863</v>
      </c>
      <c r="T87" s="374"/>
      <c r="U87" s="255"/>
      <c r="V87" s="375" t="s">
        <v>864</v>
      </c>
      <c r="W87" s="543" t="s">
        <v>864</v>
      </c>
      <c r="X87" s="232"/>
      <c r="Y87" s="380" t="s">
        <v>1270</v>
      </c>
      <c r="Z87" s="542" t="s">
        <v>1271</v>
      </c>
      <c r="AA87" s="245" t="s">
        <v>1272</v>
      </c>
      <c r="AB87" s="542"/>
      <c r="AC87" s="541"/>
      <c r="AD87" s="541">
        <v>1</v>
      </c>
      <c r="AE87" s="543" t="s">
        <v>864</v>
      </c>
      <c r="AF87" s="246"/>
    </row>
    <row r="88" spans="1:32" s="224" customFormat="1" ht="13.5" customHeight="1">
      <c r="A88" s="225">
        <v>80</v>
      </c>
      <c r="B88" s="217"/>
      <c r="C88" s="538"/>
      <c r="D88" s="241" t="s">
        <v>1273</v>
      </c>
      <c r="E88" s="241"/>
      <c r="F88" s="241"/>
      <c r="G88" s="241"/>
      <c r="H88" s="542" t="s">
        <v>1274</v>
      </c>
      <c r="I88" s="539" t="s">
        <v>1275</v>
      </c>
      <c r="J88" s="542"/>
      <c r="K88" s="539" t="s">
        <v>910</v>
      </c>
      <c r="L88" s="542"/>
      <c r="M88" s="542"/>
      <c r="N88" s="542"/>
      <c r="O88" s="542"/>
      <c r="P88" s="540"/>
      <c r="Q88" s="542" t="s">
        <v>817</v>
      </c>
      <c r="R88" s="542"/>
      <c r="S88" s="542" t="s">
        <v>863</v>
      </c>
      <c r="T88" s="374"/>
      <c r="U88" s="255"/>
      <c r="V88" s="375" t="s">
        <v>864</v>
      </c>
      <c r="W88" s="543" t="s">
        <v>864</v>
      </c>
      <c r="X88" s="232"/>
      <c r="Y88" s="387" t="s">
        <v>1276</v>
      </c>
      <c r="Z88" s="542" t="s">
        <v>1271</v>
      </c>
      <c r="AA88" s="545"/>
      <c r="AB88" s="542"/>
      <c r="AC88" s="541"/>
      <c r="AD88" s="541">
        <v>1</v>
      </c>
      <c r="AE88" s="543" t="s">
        <v>864</v>
      </c>
      <c r="AF88" s="246"/>
    </row>
    <row r="89" spans="1:32" s="224" customFormat="1" ht="13.5" customHeight="1">
      <c r="A89" s="225">
        <v>81</v>
      </c>
      <c r="B89" s="217"/>
      <c r="C89" s="538"/>
      <c r="D89" s="538" t="s">
        <v>1277</v>
      </c>
      <c r="E89" s="538"/>
      <c r="F89" s="538"/>
      <c r="G89" s="538"/>
      <c r="H89" s="542" t="s">
        <v>1278</v>
      </c>
      <c r="I89" s="539" t="s">
        <v>1279</v>
      </c>
      <c r="J89" s="542" t="s">
        <v>939</v>
      </c>
      <c r="K89" s="539" t="s">
        <v>939</v>
      </c>
      <c r="L89" s="542" t="s">
        <v>1280</v>
      </c>
      <c r="M89" s="542" t="s">
        <v>1281</v>
      </c>
      <c r="N89" s="542"/>
      <c r="O89" s="542"/>
      <c r="P89" s="540">
        <v>1</v>
      </c>
      <c r="Q89" s="542" t="s">
        <v>817</v>
      </c>
      <c r="R89" s="542"/>
      <c r="S89" s="542" t="s">
        <v>863</v>
      </c>
      <c r="T89" s="541"/>
      <c r="U89" s="255"/>
      <c r="V89" s="543" t="s">
        <v>864</v>
      </c>
      <c r="W89" s="543" t="s">
        <v>864</v>
      </c>
      <c r="X89" s="232"/>
      <c r="Y89" s="544"/>
      <c r="Z89" s="542"/>
      <c r="AA89" s="545"/>
      <c r="AB89" s="542"/>
      <c r="AC89" s="541"/>
      <c r="AD89" s="541">
        <v>1</v>
      </c>
      <c r="AE89" s="543" t="s">
        <v>864</v>
      </c>
    </row>
    <row r="90" spans="1:32" s="224" customFormat="1" ht="13.5" customHeight="1">
      <c r="A90" s="225">
        <v>82</v>
      </c>
      <c r="B90" s="217"/>
      <c r="C90" s="538"/>
      <c r="D90" s="241" t="s">
        <v>1282</v>
      </c>
      <c r="E90" s="538"/>
      <c r="F90" s="241"/>
      <c r="G90" s="241"/>
      <c r="H90" s="542"/>
      <c r="I90" s="539"/>
      <c r="J90" s="542" t="s">
        <v>1283</v>
      </c>
      <c r="K90" s="539" t="s">
        <v>1284</v>
      </c>
      <c r="L90" s="542"/>
      <c r="M90" s="542"/>
      <c r="N90" s="542"/>
      <c r="O90" s="542"/>
      <c r="P90" s="540"/>
      <c r="Q90" s="542" t="s">
        <v>817</v>
      </c>
      <c r="R90" s="542" t="s">
        <v>864</v>
      </c>
      <c r="S90" s="542" t="s">
        <v>1284</v>
      </c>
      <c r="T90" s="541"/>
      <c r="U90" s="542"/>
      <c r="V90" s="543" t="s">
        <v>864</v>
      </c>
      <c r="W90" s="543" t="s">
        <v>864</v>
      </c>
      <c r="X90" s="232"/>
      <c r="Y90" s="544"/>
      <c r="Z90" s="542"/>
      <c r="AA90" s="545"/>
      <c r="AB90" s="542"/>
      <c r="AC90" s="541">
        <v>1</v>
      </c>
      <c r="AD90" s="541">
        <v>1</v>
      </c>
      <c r="AE90" s="543" t="s">
        <v>864</v>
      </c>
    </row>
    <row r="91" spans="1:32" s="224" customFormat="1" ht="13.5" customHeight="1">
      <c r="A91" s="225">
        <v>83</v>
      </c>
      <c r="B91" s="217"/>
      <c r="C91" s="538"/>
      <c r="D91" s="538"/>
      <c r="E91" s="538" t="s">
        <v>1285</v>
      </c>
      <c r="F91" s="538"/>
      <c r="G91" s="538"/>
      <c r="H91" s="542" t="s">
        <v>1286</v>
      </c>
      <c r="I91" s="539" t="s">
        <v>1287</v>
      </c>
      <c r="J91" s="542"/>
      <c r="K91" s="539" t="s">
        <v>1069</v>
      </c>
      <c r="L91" s="542" t="s">
        <v>1288</v>
      </c>
      <c r="M91" s="542" t="s">
        <v>1289</v>
      </c>
      <c r="N91" s="542"/>
      <c r="O91" s="542"/>
      <c r="P91" s="540"/>
      <c r="Q91" s="542" t="s">
        <v>820</v>
      </c>
      <c r="R91" s="542"/>
      <c r="S91" s="542" t="s">
        <v>863</v>
      </c>
      <c r="T91" s="541"/>
      <c r="U91" s="542" t="s">
        <v>1290</v>
      </c>
      <c r="V91" s="543" t="s">
        <v>864</v>
      </c>
      <c r="W91" s="543" t="s">
        <v>864</v>
      </c>
      <c r="X91" s="232"/>
      <c r="Y91" s="544"/>
      <c r="Z91" s="542"/>
      <c r="AA91" s="545"/>
      <c r="AB91" s="542"/>
      <c r="AC91" s="541">
        <v>1</v>
      </c>
      <c r="AD91" s="541">
        <v>1</v>
      </c>
      <c r="AE91" s="543" t="s">
        <v>864</v>
      </c>
    </row>
    <row r="92" spans="1:32" s="224" customFormat="1" ht="13.5" customHeight="1">
      <c r="A92" s="225">
        <v>84</v>
      </c>
      <c r="B92" s="217"/>
      <c r="C92" s="538"/>
      <c r="D92" s="241"/>
      <c r="E92" s="538" t="s">
        <v>1086</v>
      </c>
      <c r="F92" s="221"/>
      <c r="G92" s="221"/>
      <c r="H92" s="542" t="s">
        <v>1291</v>
      </c>
      <c r="I92" s="542" t="s">
        <v>1116</v>
      </c>
      <c r="J92" s="542"/>
      <c r="K92" s="539" t="s">
        <v>1292</v>
      </c>
      <c r="L92" s="542"/>
      <c r="M92" s="542"/>
      <c r="N92" s="542"/>
      <c r="O92" s="542"/>
      <c r="P92" s="540"/>
      <c r="Q92" s="542" t="s">
        <v>817</v>
      </c>
      <c r="R92" s="542"/>
      <c r="S92" s="542" t="s">
        <v>863</v>
      </c>
      <c r="T92" s="541"/>
      <c r="U92" s="542"/>
      <c r="V92" s="543" t="s">
        <v>864</v>
      </c>
      <c r="W92" s="543" t="s">
        <v>864</v>
      </c>
      <c r="X92" s="232"/>
      <c r="Y92" s="544"/>
      <c r="Z92" s="542"/>
      <c r="AA92" s="545"/>
      <c r="AB92" s="542"/>
      <c r="AC92" s="541">
        <v>1</v>
      </c>
      <c r="AD92" s="541">
        <v>1</v>
      </c>
      <c r="AE92" s="543" t="s">
        <v>864</v>
      </c>
    </row>
    <row r="93" spans="1:32" s="244" customFormat="1" ht="14.25" customHeight="1">
      <c r="A93" s="225">
        <v>85</v>
      </c>
      <c r="B93" s="217"/>
      <c r="C93" s="221"/>
      <c r="D93" s="221"/>
      <c r="E93" s="538" t="s">
        <v>1293</v>
      </c>
      <c r="F93" s="221"/>
      <c r="G93" s="221"/>
      <c r="H93" s="542" t="s">
        <v>1294</v>
      </c>
      <c r="I93" s="539" t="s">
        <v>1295</v>
      </c>
      <c r="J93" s="542"/>
      <c r="K93" s="539" t="s">
        <v>1296</v>
      </c>
      <c r="L93" s="542"/>
      <c r="M93" s="542"/>
      <c r="N93" s="542"/>
      <c r="O93" s="542"/>
      <c r="P93" s="540"/>
      <c r="Q93" s="542" t="s">
        <v>817</v>
      </c>
      <c r="R93" s="542"/>
      <c r="S93" s="542" t="s">
        <v>863</v>
      </c>
      <c r="T93" s="541"/>
      <c r="U93" s="542"/>
      <c r="V93" s="543" t="s">
        <v>864</v>
      </c>
      <c r="W93" s="543" t="s">
        <v>864</v>
      </c>
      <c r="X93" s="232"/>
      <c r="Y93" s="544"/>
      <c r="Z93" s="542"/>
      <c r="AA93" s="545"/>
      <c r="AB93" s="542"/>
      <c r="AC93" s="541">
        <v>1</v>
      </c>
      <c r="AD93" s="541">
        <v>1</v>
      </c>
      <c r="AE93" s="543" t="s">
        <v>864</v>
      </c>
    </row>
    <row r="94" spans="1:32" s="224" customFormat="1" ht="13.5" customHeight="1">
      <c r="A94" s="225">
        <v>86</v>
      </c>
      <c r="B94" s="217"/>
      <c r="C94" s="241" t="s">
        <v>1297</v>
      </c>
      <c r="D94" s="217"/>
      <c r="E94" s="217"/>
      <c r="F94" s="217"/>
      <c r="G94" s="217"/>
      <c r="H94" s="542" t="s">
        <v>1298</v>
      </c>
      <c r="I94" s="539"/>
      <c r="J94" s="542" t="s">
        <v>908</v>
      </c>
      <c r="K94" s="539" t="s">
        <v>1299</v>
      </c>
      <c r="L94" s="542"/>
      <c r="M94" s="542"/>
      <c r="N94" s="542"/>
      <c r="O94" s="542"/>
      <c r="P94" s="540"/>
      <c r="Q94" s="542" t="s">
        <v>820</v>
      </c>
      <c r="R94" s="542" t="s">
        <v>864</v>
      </c>
      <c r="S94" s="243" t="s">
        <v>1300</v>
      </c>
      <c r="T94" s="541"/>
      <c r="U94" s="542"/>
      <c r="V94" s="543" t="s">
        <v>864</v>
      </c>
      <c r="W94" s="543" t="s">
        <v>864</v>
      </c>
      <c r="X94" s="232"/>
      <c r="Y94" s="544"/>
      <c r="Z94" s="542"/>
      <c r="AA94" s="545"/>
      <c r="AB94" s="542"/>
      <c r="AC94" s="541">
        <v>1</v>
      </c>
      <c r="AD94" s="541"/>
      <c r="AE94" s="543"/>
    </row>
    <row r="95" spans="1:32" s="224" customFormat="1" ht="13.5" customHeight="1">
      <c r="A95" s="225">
        <v>87</v>
      </c>
      <c r="B95" s="217"/>
      <c r="C95" s="241"/>
      <c r="D95" s="241" t="s">
        <v>1301</v>
      </c>
      <c r="E95" s="241"/>
      <c r="F95" s="241"/>
      <c r="G95" s="241"/>
      <c r="H95" s="542" t="s">
        <v>1302</v>
      </c>
      <c r="I95" s="539" t="s">
        <v>1303</v>
      </c>
      <c r="J95" s="542"/>
      <c r="K95" s="539" t="s">
        <v>1304</v>
      </c>
      <c r="L95" s="542"/>
      <c r="M95" s="542"/>
      <c r="N95" s="542"/>
      <c r="O95" s="542"/>
      <c r="P95" s="540"/>
      <c r="Q95" s="542" t="s">
        <v>820</v>
      </c>
      <c r="R95" s="542"/>
      <c r="S95" s="542" t="s">
        <v>863</v>
      </c>
      <c r="T95" s="541"/>
      <c r="U95" s="542"/>
      <c r="V95" s="543" t="s">
        <v>864</v>
      </c>
      <c r="W95" s="543" t="s">
        <v>864</v>
      </c>
      <c r="X95" s="232"/>
      <c r="Y95" s="544"/>
      <c r="Z95" s="542" t="s">
        <v>1058</v>
      </c>
      <c r="AA95" s="545"/>
      <c r="AB95" s="542"/>
      <c r="AC95" s="541">
        <v>1</v>
      </c>
      <c r="AD95" s="541"/>
      <c r="AE95" s="543"/>
    </row>
    <row r="96" spans="1:32" s="224" customFormat="1" ht="13.5" customHeight="1">
      <c r="A96" s="225">
        <v>88</v>
      </c>
      <c r="B96" s="217"/>
      <c r="C96" s="538"/>
      <c r="D96" s="241" t="s">
        <v>1305</v>
      </c>
      <c r="E96" s="241"/>
      <c r="F96" s="241"/>
      <c r="G96" s="241"/>
      <c r="H96" s="542" t="s">
        <v>1306</v>
      </c>
      <c r="I96" s="539" t="s">
        <v>1249</v>
      </c>
      <c r="J96" s="542"/>
      <c r="K96" s="539" t="s">
        <v>956</v>
      </c>
      <c r="L96" s="542"/>
      <c r="M96" s="542"/>
      <c r="N96" s="542"/>
      <c r="O96" s="542"/>
      <c r="P96" s="540"/>
      <c r="Q96" s="542" t="s">
        <v>820</v>
      </c>
      <c r="R96" s="542"/>
      <c r="S96" s="542" t="s">
        <v>863</v>
      </c>
      <c r="T96" s="541" t="s">
        <v>864</v>
      </c>
      <c r="U96" s="542" t="s">
        <v>1250</v>
      </c>
      <c r="V96" s="543" t="s">
        <v>864</v>
      </c>
      <c r="W96" s="543" t="s">
        <v>864</v>
      </c>
      <c r="X96" s="232"/>
      <c r="Y96" s="544"/>
      <c r="Z96" s="542"/>
      <c r="AA96" s="545"/>
      <c r="AB96" s="542"/>
      <c r="AC96" s="541">
        <v>1</v>
      </c>
      <c r="AD96" s="541"/>
      <c r="AE96" s="543"/>
    </row>
    <row r="97" spans="1:1018" ht="17.25" customHeight="1">
      <c r="A97" s="225">
        <v>89</v>
      </c>
      <c r="C97" s="224"/>
      <c r="D97" s="224" t="s">
        <v>1307</v>
      </c>
      <c r="E97" s="224"/>
      <c r="F97" s="224"/>
      <c r="G97" s="225"/>
      <c r="H97" s="225" t="s">
        <v>1308</v>
      </c>
      <c r="I97" s="273" t="s">
        <v>1254</v>
      </c>
      <c r="J97" s="225"/>
      <c r="K97" s="539" t="s">
        <v>1102</v>
      </c>
      <c r="L97" s="542"/>
      <c r="M97" s="542"/>
      <c r="N97" s="542"/>
      <c r="O97" s="542"/>
      <c r="P97" s="540"/>
      <c r="Q97" s="542" t="s">
        <v>820</v>
      </c>
      <c r="R97" s="542"/>
      <c r="S97" s="542" t="s">
        <v>863</v>
      </c>
      <c r="V97" s="274" t="s">
        <v>864</v>
      </c>
      <c r="W97" s="274" t="s">
        <v>864</v>
      </c>
      <c r="X97" s="232"/>
      <c r="AC97" s="175">
        <v>1</v>
      </c>
      <c r="AD97" s="274">
        <v>1</v>
      </c>
      <c r="AE97" s="274"/>
    </row>
    <row r="98" spans="1:1018" s="224" customFormat="1" ht="13.5" customHeight="1">
      <c r="A98" s="225">
        <v>90</v>
      </c>
      <c r="B98" s="217"/>
      <c r="C98" s="241" t="s">
        <v>1309</v>
      </c>
      <c r="D98" s="217" t="s">
        <v>1310</v>
      </c>
      <c r="E98" s="247"/>
      <c r="F98" s="217"/>
      <c r="G98" s="217"/>
      <c r="H98" s="542" t="s">
        <v>1311</v>
      </c>
      <c r="I98" s="539"/>
      <c r="J98" s="542" t="s">
        <v>1312</v>
      </c>
      <c r="K98" s="539" t="s">
        <v>1036</v>
      </c>
      <c r="L98" s="542" t="s">
        <v>1313</v>
      </c>
      <c r="M98" s="542" t="s">
        <v>1314</v>
      </c>
      <c r="N98" s="542"/>
      <c r="O98" s="542"/>
      <c r="P98" s="540"/>
      <c r="Q98" s="542" t="s">
        <v>820</v>
      </c>
      <c r="R98" s="542" t="s">
        <v>864</v>
      </c>
      <c r="S98" s="243" t="s">
        <v>1036</v>
      </c>
      <c r="T98" s="283"/>
      <c r="U98" s="542"/>
      <c r="V98" s="543" t="s">
        <v>864</v>
      </c>
      <c r="W98" s="543" t="s">
        <v>864</v>
      </c>
      <c r="X98" s="232"/>
      <c r="Y98" s="248"/>
      <c r="Z98" s="542"/>
      <c r="AA98" s="545"/>
      <c r="AB98" s="542"/>
      <c r="AC98" s="541">
        <v>1</v>
      </c>
      <c r="AD98" s="541">
        <v>1</v>
      </c>
      <c r="AE98" s="543"/>
    </row>
    <row r="99" spans="1:1018" s="224" customFormat="1" ht="13.5" customHeight="1">
      <c r="A99" s="225">
        <v>91</v>
      </c>
      <c r="B99" s="217"/>
      <c r="C99" s="241" t="s">
        <v>1315</v>
      </c>
      <c r="D99" s="217" t="s">
        <v>1316</v>
      </c>
      <c r="E99" s="217"/>
      <c r="F99" s="217"/>
      <c r="G99" s="217"/>
      <c r="H99" s="542" t="s">
        <v>1317</v>
      </c>
      <c r="I99" s="539"/>
      <c r="J99" s="542" t="s">
        <v>960</v>
      </c>
      <c r="K99" s="539" t="s">
        <v>961</v>
      </c>
      <c r="L99" s="542"/>
      <c r="M99" s="542"/>
      <c r="N99" s="542"/>
      <c r="O99" s="542"/>
      <c r="P99" s="540"/>
      <c r="Q99" s="542" t="s">
        <v>820</v>
      </c>
      <c r="R99" s="542" t="s">
        <v>864</v>
      </c>
      <c r="S99" s="243" t="s">
        <v>961</v>
      </c>
      <c r="T99" s="541"/>
      <c r="U99" s="542"/>
      <c r="V99" s="543" t="s">
        <v>864</v>
      </c>
      <c r="W99" s="543" t="s">
        <v>864</v>
      </c>
      <c r="X99" s="232"/>
      <c r="Y99" s="544"/>
      <c r="Z99" s="542"/>
      <c r="AA99" s="545"/>
      <c r="AB99" s="542"/>
      <c r="AC99" s="541">
        <v>1</v>
      </c>
      <c r="AD99" s="541">
        <v>1</v>
      </c>
      <c r="AE99" s="543"/>
    </row>
    <row r="100" spans="1:1018" s="224" customFormat="1" ht="13.5" customHeight="1">
      <c r="A100" s="225">
        <v>92</v>
      </c>
      <c r="B100" s="217"/>
      <c r="C100" s="241" t="s">
        <v>1318</v>
      </c>
      <c r="D100" s="217"/>
      <c r="E100" s="217"/>
      <c r="F100" s="217"/>
      <c r="G100" s="217"/>
      <c r="H100" s="542" t="s">
        <v>1319</v>
      </c>
      <c r="I100" s="539"/>
      <c r="J100" s="542" t="s">
        <v>1320</v>
      </c>
      <c r="K100" s="539" t="s">
        <v>1320</v>
      </c>
      <c r="L100" s="542"/>
      <c r="M100" s="542"/>
      <c r="N100" s="542"/>
      <c r="O100" s="542"/>
      <c r="P100" s="540"/>
      <c r="Q100" s="542" t="s">
        <v>820</v>
      </c>
      <c r="R100" s="542" t="s">
        <v>864</v>
      </c>
      <c r="S100" s="243" t="s">
        <v>1320</v>
      </c>
      <c r="T100" s="541"/>
      <c r="U100" s="542"/>
      <c r="V100" s="543" t="s">
        <v>864</v>
      </c>
      <c r="W100" s="543" t="s">
        <v>864</v>
      </c>
      <c r="X100" s="232"/>
      <c r="Y100" s="544"/>
      <c r="Z100" s="542"/>
      <c r="AA100" s="545"/>
      <c r="AB100" s="542"/>
      <c r="AC100" s="541">
        <v>1</v>
      </c>
      <c r="AD100" s="541">
        <v>1</v>
      </c>
      <c r="AE100" s="543"/>
    </row>
    <row r="101" spans="1:1018" s="224" customFormat="1" ht="13.5" customHeight="1">
      <c r="A101" s="225">
        <v>93</v>
      </c>
      <c r="B101" s="217"/>
      <c r="C101" s="241"/>
      <c r="D101" s="217" t="s">
        <v>1321</v>
      </c>
      <c r="E101" s="217"/>
      <c r="F101" s="241"/>
      <c r="G101" s="241"/>
      <c r="H101" s="542" t="s">
        <v>1322</v>
      </c>
      <c r="I101" s="539" t="s">
        <v>1323</v>
      </c>
      <c r="J101" s="542" t="s">
        <v>1324</v>
      </c>
      <c r="K101" s="539"/>
      <c r="L101" s="542"/>
      <c r="M101" s="542"/>
      <c r="N101" s="542"/>
      <c r="O101" s="542"/>
      <c r="P101" s="540"/>
      <c r="Q101" s="542" t="s">
        <v>820</v>
      </c>
      <c r="R101" s="542"/>
      <c r="S101" s="542" t="s">
        <v>863</v>
      </c>
      <c r="T101" s="541"/>
      <c r="U101" s="542"/>
      <c r="V101" s="543" t="s">
        <v>864</v>
      </c>
      <c r="W101" s="543" t="s">
        <v>864</v>
      </c>
      <c r="X101" s="232"/>
      <c r="Y101" s="544"/>
      <c r="Z101" s="542" t="s">
        <v>1058</v>
      </c>
      <c r="AA101" s="545"/>
      <c r="AB101" s="542"/>
      <c r="AC101" s="541"/>
      <c r="AD101" s="541">
        <v>1</v>
      </c>
      <c r="AE101" s="543"/>
    </row>
    <row r="102" spans="1:1018" s="224" customFormat="1" ht="13.5" customHeight="1">
      <c r="A102" s="225">
        <v>94</v>
      </c>
      <c r="B102" s="217"/>
      <c r="C102" s="241"/>
      <c r="D102" s="217" t="s">
        <v>1325</v>
      </c>
      <c r="E102" s="217"/>
      <c r="F102" s="241"/>
      <c r="G102" s="241"/>
      <c r="H102" s="542" t="s">
        <v>1326</v>
      </c>
      <c r="I102" s="539" t="s">
        <v>1327</v>
      </c>
      <c r="J102" s="542" t="s">
        <v>1328</v>
      </c>
      <c r="K102" s="539"/>
      <c r="L102" s="542"/>
      <c r="M102" s="542"/>
      <c r="N102" s="542"/>
      <c r="O102" s="542"/>
      <c r="P102" s="540"/>
      <c r="Q102" s="542" t="s">
        <v>820</v>
      </c>
      <c r="R102" s="542"/>
      <c r="S102" s="542" t="s">
        <v>863</v>
      </c>
      <c r="T102" s="541"/>
      <c r="U102" s="542"/>
      <c r="V102" s="543" t="s">
        <v>864</v>
      </c>
      <c r="W102" s="543" t="s">
        <v>864</v>
      </c>
      <c r="X102" s="232"/>
      <c r="Y102" s="544"/>
      <c r="Z102" s="542" t="s">
        <v>1329</v>
      </c>
      <c r="AA102" s="545"/>
      <c r="AB102" s="542"/>
      <c r="AC102" s="541"/>
      <c r="AD102" s="541">
        <v>1</v>
      </c>
      <c r="AE102" s="543"/>
    </row>
    <row r="103" spans="1:1018" s="224" customFormat="1" ht="13.5" customHeight="1">
      <c r="A103" s="225">
        <v>95</v>
      </c>
      <c r="B103" s="217"/>
      <c r="C103" s="241"/>
      <c r="D103" s="241" t="s">
        <v>1330</v>
      </c>
      <c r="E103" s="241"/>
      <c r="F103" s="241"/>
      <c r="G103" s="241"/>
      <c r="H103" s="542" t="s">
        <v>1331</v>
      </c>
      <c r="I103" s="539" t="s">
        <v>1332</v>
      </c>
      <c r="J103" s="542" t="s">
        <v>1333</v>
      </c>
      <c r="K103" s="539" t="s">
        <v>1334</v>
      </c>
      <c r="L103" s="542"/>
      <c r="M103" s="542"/>
      <c r="N103" s="542"/>
      <c r="O103" s="542"/>
      <c r="P103" s="540"/>
      <c r="Q103" s="542" t="s">
        <v>817</v>
      </c>
      <c r="R103" s="542"/>
      <c r="S103" s="542" t="s">
        <v>863</v>
      </c>
      <c r="T103" s="541"/>
      <c r="U103" s="542"/>
      <c r="V103" s="543" t="s">
        <v>864</v>
      </c>
      <c r="W103" s="543" t="s">
        <v>864</v>
      </c>
      <c r="X103" s="232"/>
      <c r="Y103" s="544"/>
      <c r="Z103" s="542"/>
      <c r="AA103" s="545"/>
      <c r="AB103" s="542"/>
      <c r="AC103" s="541"/>
      <c r="AD103" s="541">
        <v>1</v>
      </c>
      <c r="AE103" s="543"/>
    </row>
    <row r="104" spans="1:1018" s="224" customFormat="1" ht="13.5" customHeight="1">
      <c r="A104" s="225">
        <v>96</v>
      </c>
      <c r="B104" s="217"/>
      <c r="C104" s="241"/>
      <c r="D104" s="217" t="s">
        <v>1335</v>
      </c>
      <c r="E104" s="219" t="s">
        <v>1256</v>
      </c>
      <c r="F104" s="217"/>
      <c r="G104" s="217"/>
      <c r="H104" s="542" t="s">
        <v>1336</v>
      </c>
      <c r="I104" s="556"/>
      <c r="J104" s="542" t="s">
        <v>1337</v>
      </c>
      <c r="K104" s="539" t="s">
        <v>1338</v>
      </c>
      <c r="L104" s="542"/>
      <c r="M104" s="542"/>
      <c r="N104" s="542"/>
      <c r="O104" s="542"/>
      <c r="P104" s="540"/>
      <c r="Q104" s="542" t="s">
        <v>817</v>
      </c>
      <c r="R104" s="542" t="s">
        <v>864</v>
      </c>
      <c r="S104" s="243" t="s">
        <v>1245</v>
      </c>
      <c r="T104" s="541"/>
      <c r="U104" s="542"/>
      <c r="V104" s="543" t="s">
        <v>864</v>
      </c>
      <c r="W104" s="543" t="s">
        <v>864</v>
      </c>
      <c r="X104" s="232"/>
      <c r="Y104" s="544"/>
      <c r="Z104" s="542"/>
      <c r="AA104" s="545"/>
      <c r="AB104" s="542"/>
      <c r="AC104" s="541">
        <v>1</v>
      </c>
      <c r="AD104" s="541">
        <v>1</v>
      </c>
      <c r="AE104" s="543"/>
    </row>
    <row r="105" spans="1:1018" s="224" customFormat="1" ht="13.5" customHeight="1">
      <c r="A105" s="225">
        <v>97</v>
      </c>
      <c r="B105" s="217"/>
      <c r="C105" s="241"/>
      <c r="D105" s="217" t="s">
        <v>1339</v>
      </c>
      <c r="E105" s="241"/>
      <c r="F105" s="241"/>
      <c r="G105" s="241"/>
      <c r="H105" s="542" t="s">
        <v>1340</v>
      </c>
      <c r="I105" s="539" t="s">
        <v>1341</v>
      </c>
      <c r="J105" s="542" t="s">
        <v>1342</v>
      </c>
      <c r="K105" s="539"/>
      <c r="L105" s="542" t="s">
        <v>1343</v>
      </c>
      <c r="M105" s="542" t="s">
        <v>1344</v>
      </c>
      <c r="N105" s="542"/>
      <c r="O105" s="542"/>
      <c r="P105" s="540"/>
      <c r="Q105" s="542" t="s">
        <v>817</v>
      </c>
      <c r="R105" s="542"/>
      <c r="S105" s="542" t="s">
        <v>863</v>
      </c>
      <c r="T105" s="541"/>
      <c r="U105" s="542"/>
      <c r="V105" s="543" t="s">
        <v>864</v>
      </c>
      <c r="W105" s="543" t="s">
        <v>864</v>
      </c>
      <c r="X105" s="232"/>
      <c r="Y105" s="544"/>
      <c r="Z105" s="542"/>
      <c r="AA105" s="545"/>
      <c r="AB105" s="542"/>
      <c r="AC105" s="541">
        <v>1</v>
      </c>
      <c r="AD105" s="541">
        <v>1</v>
      </c>
      <c r="AE105" s="543"/>
    </row>
    <row r="106" spans="1:1018" s="251" customFormat="1" ht="13.5" customHeight="1">
      <c r="A106" s="225">
        <v>98</v>
      </c>
      <c r="B106" s="217"/>
      <c r="C106" s="241" t="s">
        <v>1345</v>
      </c>
      <c r="D106" s="538"/>
      <c r="E106" s="250"/>
      <c r="F106" s="250"/>
      <c r="G106" s="250"/>
      <c r="H106" s="542" t="s">
        <v>1346</v>
      </c>
      <c r="I106" s="539"/>
      <c r="J106" s="542" t="s">
        <v>1347</v>
      </c>
      <c r="K106" s="539" t="s">
        <v>1348</v>
      </c>
      <c r="L106" s="542"/>
      <c r="M106" s="542"/>
      <c r="N106" s="542"/>
      <c r="O106" s="542"/>
      <c r="P106" s="540"/>
      <c r="Q106" s="542" t="s">
        <v>823</v>
      </c>
      <c r="R106" s="542" t="s">
        <v>864</v>
      </c>
      <c r="S106" s="243" t="s">
        <v>1348</v>
      </c>
      <c r="T106" s="283"/>
      <c r="U106" s="542"/>
      <c r="V106" s="543" t="s">
        <v>864</v>
      </c>
      <c r="W106" s="543" t="s">
        <v>864</v>
      </c>
      <c r="X106" s="232"/>
      <c r="Y106" s="248"/>
      <c r="Z106" s="542"/>
      <c r="AA106" s="545"/>
      <c r="AB106" s="542"/>
      <c r="AC106" s="541">
        <v>1</v>
      </c>
      <c r="AD106" s="541">
        <v>1</v>
      </c>
      <c r="AE106" s="543"/>
      <c r="AMD106" s="224"/>
    </row>
    <row r="107" spans="1:1018" s="251" customFormat="1" ht="13.5" customHeight="1">
      <c r="A107" s="225">
        <v>99</v>
      </c>
      <c r="B107" s="217"/>
      <c r="C107" s="241"/>
      <c r="D107" s="538" t="s">
        <v>1349</v>
      </c>
      <c r="E107" s="538"/>
      <c r="F107" s="241"/>
      <c r="G107" s="241"/>
      <c r="H107" s="542" t="s">
        <v>1350</v>
      </c>
      <c r="I107" s="539" t="s">
        <v>1351</v>
      </c>
      <c r="J107" s="542" t="s">
        <v>1352</v>
      </c>
      <c r="K107" s="539" t="s">
        <v>1353</v>
      </c>
      <c r="L107" s="542"/>
      <c r="M107" s="542"/>
      <c r="N107" s="542"/>
      <c r="O107" s="542"/>
      <c r="P107" s="540"/>
      <c r="Q107" s="542" t="s">
        <v>817</v>
      </c>
      <c r="R107" s="542"/>
      <c r="S107" s="542" t="s">
        <v>863</v>
      </c>
      <c r="T107" s="541" t="s">
        <v>864</v>
      </c>
      <c r="U107" s="542"/>
      <c r="V107" s="543" t="s">
        <v>864</v>
      </c>
      <c r="W107" s="543" t="s">
        <v>864</v>
      </c>
      <c r="X107" s="232"/>
      <c r="Y107" s="544"/>
      <c r="Z107" s="542" t="s">
        <v>994</v>
      </c>
      <c r="AA107" s="545"/>
      <c r="AB107" s="542"/>
      <c r="AC107" s="541">
        <v>1</v>
      </c>
      <c r="AD107" s="541">
        <v>1</v>
      </c>
      <c r="AE107" s="543"/>
      <c r="AMD107" s="224"/>
    </row>
    <row r="108" spans="1:1018" s="251" customFormat="1" ht="13.5" customHeight="1">
      <c r="A108" s="225">
        <v>100</v>
      </c>
      <c r="B108" s="217"/>
      <c r="C108" s="241"/>
      <c r="D108" s="538" t="s">
        <v>1354</v>
      </c>
      <c r="E108" s="538"/>
      <c r="F108" s="241"/>
      <c r="G108" s="241"/>
      <c r="H108" s="542" t="s">
        <v>1355</v>
      </c>
      <c r="I108" s="539" t="s">
        <v>1356</v>
      </c>
      <c r="J108" s="542" t="s">
        <v>1357</v>
      </c>
      <c r="K108" s="539"/>
      <c r="L108" s="542"/>
      <c r="M108" s="542"/>
      <c r="N108" s="542"/>
      <c r="O108" s="542"/>
      <c r="P108" s="540"/>
      <c r="Q108" s="542" t="s">
        <v>817</v>
      </c>
      <c r="R108" s="542"/>
      <c r="S108" s="542" t="s">
        <v>863</v>
      </c>
      <c r="T108" s="541"/>
      <c r="U108" s="542"/>
      <c r="V108" s="543" t="s">
        <v>864</v>
      </c>
      <c r="W108" s="543" t="s">
        <v>864</v>
      </c>
      <c r="X108" s="232"/>
      <c r="Y108" s="544"/>
      <c r="Z108" s="542"/>
      <c r="AA108" s="545"/>
      <c r="AB108" s="542"/>
      <c r="AC108" s="541">
        <v>1</v>
      </c>
      <c r="AD108" s="541">
        <v>1</v>
      </c>
      <c r="AE108" s="543"/>
      <c r="AMD108" s="224"/>
    </row>
    <row r="109" spans="1:1018" s="251" customFormat="1" ht="13.5" customHeight="1">
      <c r="A109" s="225">
        <v>101</v>
      </c>
      <c r="B109" s="217"/>
      <c r="C109" s="241"/>
      <c r="D109" s="538" t="s">
        <v>1358</v>
      </c>
      <c r="E109" s="538"/>
      <c r="F109" s="241"/>
      <c r="G109" s="241"/>
      <c r="H109" s="542" t="s">
        <v>1359</v>
      </c>
      <c r="I109" s="539" t="s">
        <v>1360</v>
      </c>
      <c r="J109" s="542" t="s">
        <v>1361</v>
      </c>
      <c r="K109" s="539"/>
      <c r="L109" s="542"/>
      <c r="M109" s="542"/>
      <c r="N109" s="542"/>
      <c r="O109" s="542"/>
      <c r="P109" s="540"/>
      <c r="Q109" s="542" t="s">
        <v>817</v>
      </c>
      <c r="R109" s="542"/>
      <c r="S109" s="542" t="s">
        <v>1362</v>
      </c>
      <c r="T109" s="541"/>
      <c r="U109" s="542"/>
      <c r="V109" s="543" t="s">
        <v>864</v>
      </c>
      <c r="W109" s="543" t="s">
        <v>864</v>
      </c>
      <c r="X109" s="232"/>
      <c r="Y109" s="544"/>
      <c r="Z109" s="542"/>
      <c r="AA109" s="545"/>
      <c r="AB109" s="542"/>
      <c r="AC109" s="541">
        <v>1</v>
      </c>
      <c r="AD109" s="541">
        <v>1</v>
      </c>
      <c r="AE109" s="543"/>
      <c r="AMD109" s="224"/>
    </row>
    <row r="110" spans="1:1018" s="251" customFormat="1" ht="13.5" customHeight="1">
      <c r="A110" s="225">
        <v>102</v>
      </c>
      <c r="B110" s="217"/>
      <c r="C110" s="241"/>
      <c r="D110" s="538" t="s">
        <v>875</v>
      </c>
      <c r="E110" s="538"/>
      <c r="F110" s="241"/>
      <c r="G110" s="241"/>
      <c r="H110" s="542" t="s">
        <v>1363</v>
      </c>
      <c r="I110" s="276" t="s">
        <v>1364</v>
      </c>
      <c r="J110" s="542" t="s">
        <v>875</v>
      </c>
      <c r="K110" s="539"/>
      <c r="L110" s="542"/>
      <c r="M110" s="542"/>
      <c r="N110" s="542"/>
      <c r="O110" s="542"/>
      <c r="P110" s="540"/>
      <c r="Q110" s="542" t="s">
        <v>820</v>
      </c>
      <c r="R110" s="542"/>
      <c r="S110" s="542" t="s">
        <v>863</v>
      </c>
      <c r="T110" s="541"/>
      <c r="U110" s="542"/>
      <c r="V110" s="543" t="s">
        <v>864</v>
      </c>
      <c r="W110" s="543" t="s">
        <v>864</v>
      </c>
      <c r="X110" s="232"/>
      <c r="Y110" s="544"/>
      <c r="Z110" s="542"/>
      <c r="AA110" s="545"/>
      <c r="AB110" s="542"/>
      <c r="AC110" s="541">
        <v>1</v>
      </c>
      <c r="AD110" s="541">
        <v>1</v>
      </c>
      <c r="AE110" s="543"/>
      <c r="AMD110" s="224"/>
    </row>
    <row r="111" spans="1:1018" s="251" customFormat="1" ht="13.5" customHeight="1">
      <c r="A111" s="225">
        <v>103</v>
      </c>
      <c r="B111" s="217"/>
      <c r="C111" s="241"/>
      <c r="D111" s="538" t="s">
        <v>1365</v>
      </c>
      <c r="E111" s="538"/>
      <c r="F111" s="241"/>
      <c r="G111" s="241"/>
      <c r="H111" s="542" t="s">
        <v>1366</v>
      </c>
      <c r="I111" s="539"/>
      <c r="J111" s="542" t="s">
        <v>1367</v>
      </c>
      <c r="K111" s="539"/>
      <c r="L111" s="542"/>
      <c r="M111" s="542"/>
      <c r="N111" s="542"/>
      <c r="O111" s="542"/>
      <c r="P111" s="540"/>
      <c r="Q111" s="542" t="s">
        <v>817</v>
      </c>
      <c r="R111" s="542"/>
      <c r="S111" s="542" t="s">
        <v>863</v>
      </c>
      <c r="T111" s="541"/>
      <c r="U111" s="542"/>
      <c r="V111" s="543" t="s">
        <v>864</v>
      </c>
      <c r="W111" s="543" t="s">
        <v>864</v>
      </c>
      <c r="X111" s="232"/>
      <c r="Y111" s="544"/>
      <c r="Z111" s="542"/>
      <c r="AA111" s="545"/>
      <c r="AB111" s="542"/>
      <c r="AC111" s="541">
        <v>1</v>
      </c>
      <c r="AD111" s="541">
        <v>1</v>
      </c>
      <c r="AE111" s="543"/>
      <c r="AMD111" s="224"/>
    </row>
    <row r="112" spans="1:1018" s="251" customFormat="1" ht="12.95" customHeight="1">
      <c r="A112" s="225">
        <v>104</v>
      </c>
      <c r="B112" s="217"/>
      <c r="C112" s="241"/>
      <c r="D112" s="538" t="s">
        <v>1368</v>
      </c>
      <c r="E112" s="538"/>
      <c r="F112" s="241"/>
      <c r="G112" s="241"/>
      <c r="H112" s="542" t="s">
        <v>1369</v>
      </c>
      <c r="I112" s="539"/>
      <c r="J112" s="542" t="s">
        <v>1370</v>
      </c>
      <c r="K112" s="539"/>
      <c r="L112" s="542"/>
      <c r="M112" s="542"/>
      <c r="N112" s="542"/>
      <c r="O112" s="542"/>
      <c r="P112" s="540"/>
      <c r="Q112" s="542" t="s">
        <v>817</v>
      </c>
      <c r="R112" s="542"/>
      <c r="S112" s="542" t="s">
        <v>863</v>
      </c>
      <c r="T112" s="541"/>
      <c r="U112" s="542"/>
      <c r="V112" s="543" t="s">
        <v>864</v>
      </c>
      <c r="W112" s="543" t="s">
        <v>864</v>
      </c>
      <c r="X112" s="232"/>
      <c r="Y112" s="544"/>
      <c r="Z112" s="542"/>
      <c r="AA112" s="545"/>
      <c r="AB112" s="542"/>
      <c r="AC112" s="541">
        <v>1</v>
      </c>
      <c r="AD112" s="541">
        <v>1</v>
      </c>
      <c r="AE112" s="543"/>
      <c r="AMD112" s="224"/>
    </row>
    <row r="113" spans="1:31" s="224" customFormat="1" ht="13.5" customHeight="1">
      <c r="A113" s="225">
        <v>105</v>
      </c>
      <c r="B113" s="217" t="s">
        <v>1371</v>
      </c>
      <c r="C113" s="216"/>
      <c r="D113" s="241"/>
      <c r="E113" s="241"/>
      <c r="F113" s="241"/>
      <c r="G113" s="241"/>
      <c r="H113" s="542" t="s">
        <v>1372</v>
      </c>
      <c r="I113" s="539" t="s">
        <v>1323</v>
      </c>
      <c r="J113" s="542"/>
      <c r="K113" s="539" t="s">
        <v>1373</v>
      </c>
      <c r="L113" s="542"/>
      <c r="M113" s="542"/>
      <c r="N113" s="542"/>
      <c r="O113" s="542"/>
      <c r="P113" s="540"/>
      <c r="Q113" s="542" t="s">
        <v>820</v>
      </c>
      <c r="R113" s="542"/>
      <c r="S113" s="542" t="s">
        <v>863</v>
      </c>
      <c r="T113" s="541"/>
      <c r="U113" s="557"/>
      <c r="V113" s="543"/>
      <c r="W113" s="543" t="s">
        <v>864</v>
      </c>
      <c r="X113" s="232"/>
      <c r="Y113" s="380" t="s">
        <v>1374</v>
      </c>
      <c r="Z113" s="386" t="s">
        <v>1329</v>
      </c>
      <c r="AA113" s="545"/>
      <c r="AB113" s="542"/>
      <c r="AC113" s="541"/>
      <c r="AD113" s="541">
        <v>1</v>
      </c>
      <c r="AE113" s="543"/>
    </row>
    <row r="114" spans="1:31" s="224" customFormat="1" ht="13.5" customHeight="1">
      <c r="A114" s="225">
        <v>106</v>
      </c>
      <c r="B114" s="217" t="s">
        <v>1375</v>
      </c>
      <c r="C114" s="216"/>
      <c r="D114" s="216"/>
      <c r="E114" s="216"/>
      <c r="F114" s="216"/>
      <c r="G114" s="216"/>
      <c r="H114" s="542" t="s">
        <v>1376</v>
      </c>
      <c r="I114" s="556"/>
      <c r="J114" s="542"/>
      <c r="K114" s="539" t="s">
        <v>1377</v>
      </c>
      <c r="L114" s="542"/>
      <c r="M114" s="542"/>
      <c r="N114" s="542"/>
      <c r="O114" s="542"/>
      <c r="P114" s="540"/>
      <c r="Q114" s="542" t="s">
        <v>823</v>
      </c>
      <c r="R114" s="542" t="s">
        <v>864</v>
      </c>
      <c r="S114" s="379" t="s">
        <v>1377</v>
      </c>
      <c r="T114" s="541"/>
      <c r="U114" s="560"/>
      <c r="V114" s="543"/>
      <c r="W114" s="260" t="s">
        <v>864</v>
      </c>
      <c r="X114" s="232"/>
      <c r="Y114" s="544"/>
      <c r="Z114" s="542"/>
      <c r="AA114" s="545"/>
      <c r="AB114" s="542"/>
      <c r="AC114" s="541"/>
      <c r="AD114" s="541">
        <v>1</v>
      </c>
      <c r="AE114" s="260"/>
    </row>
    <row r="115" spans="1:31" s="224" customFormat="1" ht="13.5" customHeight="1">
      <c r="A115" s="225">
        <v>107</v>
      </c>
      <c r="B115" s="216"/>
      <c r="C115" s="241" t="s">
        <v>1285</v>
      </c>
      <c r="D115" s="241"/>
      <c r="E115" s="241"/>
      <c r="F115" s="241"/>
      <c r="G115" s="241"/>
      <c r="H115" s="542" t="s">
        <v>1378</v>
      </c>
      <c r="I115" s="556"/>
      <c r="J115" s="542"/>
      <c r="K115" s="539" t="s">
        <v>1284</v>
      </c>
      <c r="L115" s="542"/>
      <c r="M115" s="542"/>
      <c r="N115" s="542"/>
      <c r="O115" s="542"/>
      <c r="P115" s="540"/>
      <c r="Q115" s="383" t="s">
        <v>817</v>
      </c>
      <c r="R115" s="542" t="s">
        <v>864</v>
      </c>
      <c r="S115" s="379" t="s">
        <v>1284</v>
      </c>
      <c r="T115" s="541"/>
      <c r="U115" s="541"/>
      <c r="V115" s="543"/>
      <c r="W115" s="260" t="s">
        <v>864</v>
      </c>
      <c r="X115" s="232"/>
      <c r="Y115" s="385" t="s">
        <v>1379</v>
      </c>
      <c r="Z115" s="542"/>
      <c r="AA115" s="545"/>
      <c r="AB115" s="542"/>
      <c r="AC115" s="541"/>
      <c r="AD115" s="541">
        <v>1</v>
      </c>
      <c r="AE115" s="260"/>
    </row>
    <row r="116" spans="1:31" s="224" customFormat="1" ht="13.5" customHeight="1">
      <c r="A116" s="225">
        <v>108</v>
      </c>
      <c r="B116" s="216"/>
      <c r="C116" s="241" t="s">
        <v>831</v>
      </c>
      <c r="D116" s="241"/>
      <c r="E116" s="241"/>
      <c r="F116" s="241"/>
      <c r="G116" s="241"/>
      <c r="H116" s="542" t="s">
        <v>1380</v>
      </c>
      <c r="I116" s="556"/>
      <c r="J116" s="542"/>
      <c r="K116" s="539" t="s">
        <v>1200</v>
      </c>
      <c r="L116" s="542"/>
      <c r="M116" s="542"/>
      <c r="N116" s="542"/>
      <c r="O116" s="542"/>
      <c r="P116" s="540"/>
      <c r="Q116" s="542" t="s">
        <v>817</v>
      </c>
      <c r="R116" s="542"/>
      <c r="S116" s="542" t="s">
        <v>863</v>
      </c>
      <c r="T116" s="541"/>
      <c r="U116" s="560"/>
      <c r="V116" s="543"/>
      <c r="W116" s="260" t="s">
        <v>864</v>
      </c>
      <c r="X116" s="232"/>
      <c r="Y116" s="544"/>
      <c r="Z116" s="542"/>
      <c r="AA116" s="545"/>
      <c r="AB116" s="542"/>
      <c r="AC116" s="541"/>
      <c r="AD116" s="541">
        <v>1</v>
      </c>
      <c r="AE116" s="260"/>
    </row>
    <row r="117" spans="1:31" s="224" customFormat="1" ht="13.5" customHeight="1">
      <c r="A117" s="225">
        <v>109</v>
      </c>
      <c r="B117" s="217"/>
      <c r="C117" s="241" t="s">
        <v>1381</v>
      </c>
      <c r="D117" s="241"/>
      <c r="E117" s="241"/>
      <c r="F117" s="241"/>
      <c r="G117" s="241"/>
      <c r="H117" s="542" t="s">
        <v>1382</v>
      </c>
      <c r="I117" s="556" t="s">
        <v>1383</v>
      </c>
      <c r="J117" s="542"/>
      <c r="K117" s="539" t="s">
        <v>1334</v>
      </c>
      <c r="L117" s="542"/>
      <c r="M117" s="542"/>
      <c r="N117" s="542"/>
      <c r="O117" s="542"/>
      <c r="P117" s="540"/>
      <c r="Q117" s="542" t="s">
        <v>820</v>
      </c>
      <c r="R117" s="542"/>
      <c r="S117" s="542" t="s">
        <v>863</v>
      </c>
      <c r="T117" s="541"/>
      <c r="U117" s="541"/>
      <c r="V117" s="543"/>
      <c r="W117" s="543" t="s">
        <v>864</v>
      </c>
      <c r="X117" s="232"/>
      <c r="Y117" s="544"/>
      <c r="Z117" s="542"/>
      <c r="AA117" s="545"/>
      <c r="AB117" s="542"/>
      <c r="AC117" s="541"/>
      <c r="AD117" s="541">
        <v>1</v>
      </c>
      <c r="AE117" s="543"/>
    </row>
    <row r="118" spans="1:31" s="224" customFormat="1" ht="14.25" customHeight="1">
      <c r="A118" s="225">
        <v>110</v>
      </c>
      <c r="B118" s="217" t="s">
        <v>1384</v>
      </c>
      <c r="C118" s="217"/>
      <c r="D118" s="217"/>
      <c r="E118" s="217"/>
      <c r="F118" s="217"/>
      <c r="G118" s="217"/>
      <c r="H118" s="542" t="s">
        <v>1385</v>
      </c>
      <c r="I118" s="556"/>
      <c r="J118" s="542"/>
      <c r="K118" s="539" t="s">
        <v>1386</v>
      </c>
      <c r="L118" s="542"/>
      <c r="M118" s="542"/>
      <c r="N118" s="542"/>
      <c r="O118" s="542"/>
      <c r="P118" s="540"/>
      <c r="Q118" s="542" t="s">
        <v>823</v>
      </c>
      <c r="R118" s="542" t="s">
        <v>864</v>
      </c>
      <c r="S118" s="379" t="s">
        <v>1386</v>
      </c>
      <c r="T118" s="541"/>
      <c r="U118" s="259"/>
      <c r="V118" s="260" t="s">
        <v>864</v>
      </c>
      <c r="W118" s="260" t="s">
        <v>864</v>
      </c>
      <c r="X118" s="232"/>
      <c r="Y118" s="544"/>
      <c r="Z118" s="542"/>
      <c r="AA118" s="245"/>
      <c r="AB118" s="542"/>
      <c r="AC118" s="541"/>
      <c r="AD118" s="541">
        <v>1</v>
      </c>
      <c r="AE118" s="260" t="s">
        <v>864</v>
      </c>
    </row>
    <row r="119" spans="1:31" s="224" customFormat="1" ht="13.5" customHeight="1">
      <c r="A119" s="225">
        <v>111</v>
      </c>
      <c r="B119" s="217"/>
      <c r="C119" s="217" t="s">
        <v>1387</v>
      </c>
      <c r="D119" s="241"/>
      <c r="E119" s="219"/>
      <c r="F119" s="241"/>
      <c r="G119" s="241"/>
      <c r="H119" s="542" t="s">
        <v>1388</v>
      </c>
      <c r="I119" s="597" t="s">
        <v>2467</v>
      </c>
      <c r="J119" s="542"/>
      <c r="K119" s="539" t="s">
        <v>1200</v>
      </c>
      <c r="L119" s="542"/>
      <c r="M119" s="542"/>
      <c r="N119" s="542"/>
      <c r="O119" s="542"/>
      <c r="P119" s="540"/>
      <c r="Q119" s="542" t="s">
        <v>820</v>
      </c>
      <c r="R119" s="542"/>
      <c r="S119" s="539" t="s">
        <v>863</v>
      </c>
      <c r="T119" s="541"/>
      <c r="U119" s="541"/>
      <c r="V119" s="543" t="s">
        <v>864</v>
      </c>
      <c r="W119" s="260" t="s">
        <v>864</v>
      </c>
      <c r="X119" s="232"/>
      <c r="Y119" s="266" t="s">
        <v>1389</v>
      </c>
      <c r="Z119" s="542" t="s">
        <v>1390</v>
      </c>
      <c r="AA119" s="545"/>
      <c r="AB119" s="542"/>
      <c r="AC119" s="541"/>
      <c r="AD119" s="541">
        <v>1</v>
      </c>
      <c r="AE119" s="260" t="s">
        <v>864</v>
      </c>
    </row>
    <row r="120" spans="1:31" s="224" customFormat="1" ht="13.5" customHeight="1">
      <c r="A120" s="225">
        <v>112</v>
      </c>
      <c r="B120" s="217"/>
      <c r="C120" s="217" t="s">
        <v>1391</v>
      </c>
      <c r="D120" s="219"/>
      <c r="E120" s="219"/>
      <c r="F120" s="219"/>
      <c r="G120" s="219"/>
      <c r="H120" s="542"/>
      <c r="I120" s="556"/>
      <c r="J120" s="542"/>
      <c r="K120" s="539" t="s">
        <v>1605</v>
      </c>
      <c r="L120" s="542"/>
      <c r="M120" s="542"/>
      <c r="N120" s="542"/>
      <c r="O120" s="542"/>
      <c r="P120" s="540"/>
      <c r="Q120" s="542" t="s">
        <v>817</v>
      </c>
      <c r="R120" s="542" t="s">
        <v>864</v>
      </c>
      <c r="S120" s="243" t="s">
        <v>1605</v>
      </c>
      <c r="T120" s="541"/>
      <c r="U120" s="541"/>
      <c r="V120" s="260"/>
      <c r="W120" s="260" t="s">
        <v>864</v>
      </c>
      <c r="X120" s="232"/>
      <c r="Y120" s="544"/>
      <c r="Z120" s="542"/>
      <c r="AA120" s="245"/>
      <c r="AB120" s="542"/>
      <c r="AC120" s="541"/>
      <c r="AD120" s="541">
        <v>1</v>
      </c>
      <c r="AE120" s="260" t="s">
        <v>864</v>
      </c>
    </row>
    <row r="121" spans="1:31" s="224" customFormat="1" ht="13.5" customHeight="1">
      <c r="A121" s="225">
        <v>113</v>
      </c>
      <c r="B121" s="217"/>
      <c r="C121" s="217"/>
      <c r="D121" s="241" t="s">
        <v>1393</v>
      </c>
      <c r="E121" s="219"/>
      <c r="F121" s="219"/>
      <c r="G121" s="219"/>
      <c r="H121" s="542" t="s">
        <v>1394</v>
      </c>
      <c r="I121" s="556"/>
      <c r="J121" s="542"/>
      <c r="K121" s="539" t="s">
        <v>1395</v>
      </c>
      <c r="L121" s="542"/>
      <c r="M121" s="542"/>
      <c r="N121" s="542"/>
      <c r="O121" s="542"/>
      <c r="P121" s="540"/>
      <c r="Q121" s="542" t="s">
        <v>823</v>
      </c>
      <c r="R121" s="542" t="s">
        <v>864</v>
      </c>
      <c r="S121" s="379" t="s">
        <v>1395</v>
      </c>
      <c r="T121" s="541"/>
      <c r="U121" s="541"/>
      <c r="V121" s="543"/>
      <c r="W121" s="260" t="s">
        <v>864</v>
      </c>
      <c r="X121" s="232"/>
      <c r="Y121" s="544"/>
      <c r="Z121" s="542"/>
      <c r="AA121" s="545"/>
      <c r="AB121" s="542"/>
      <c r="AC121" s="541"/>
      <c r="AD121" s="541">
        <v>1</v>
      </c>
      <c r="AE121" s="260"/>
    </row>
    <row r="122" spans="1:31" s="224" customFormat="1" ht="13.5" customHeight="1">
      <c r="A122" s="225">
        <v>114</v>
      </c>
      <c r="B122" s="217"/>
      <c r="C122" s="217"/>
      <c r="D122" s="241"/>
      <c r="E122" s="241" t="s">
        <v>1053</v>
      </c>
      <c r="F122" s="241"/>
      <c r="G122" s="241"/>
      <c r="H122" s="542" t="s">
        <v>1054</v>
      </c>
      <c r="I122" s="556" t="s">
        <v>1396</v>
      </c>
      <c r="J122" s="542"/>
      <c r="K122" s="539" t="s">
        <v>908</v>
      </c>
      <c r="L122" s="542"/>
      <c r="M122" s="542"/>
      <c r="N122" s="542"/>
      <c r="O122" s="542"/>
      <c r="P122" s="540"/>
      <c r="Q122" s="542" t="s">
        <v>820</v>
      </c>
      <c r="R122" s="542"/>
      <c r="S122" s="542" t="s">
        <v>863</v>
      </c>
      <c r="T122" s="541" t="s">
        <v>864</v>
      </c>
      <c r="U122" s="541" t="s">
        <v>1397</v>
      </c>
      <c r="V122" s="260"/>
      <c r="W122" s="260" t="s">
        <v>864</v>
      </c>
      <c r="X122" s="232"/>
      <c r="Y122" s="266" t="s">
        <v>1057</v>
      </c>
      <c r="Z122" s="542" t="s">
        <v>1058</v>
      </c>
      <c r="AA122" s="245"/>
      <c r="AB122" s="542"/>
      <c r="AC122" s="541"/>
      <c r="AD122" s="541">
        <v>1</v>
      </c>
      <c r="AE122" s="260"/>
    </row>
    <row r="123" spans="1:31" s="224" customFormat="1" ht="13.5" customHeight="1">
      <c r="A123" s="225">
        <v>115</v>
      </c>
      <c r="B123" s="217"/>
      <c r="C123" s="217"/>
      <c r="D123" s="241"/>
      <c r="E123" s="241" t="s">
        <v>1059</v>
      </c>
      <c r="F123" s="241"/>
      <c r="G123" s="241"/>
      <c r="H123" s="542" t="s">
        <v>1060</v>
      </c>
      <c r="I123" s="556" t="s">
        <v>1341</v>
      </c>
      <c r="J123" s="542"/>
      <c r="K123" s="539" t="s">
        <v>1062</v>
      </c>
      <c r="L123" s="542"/>
      <c r="M123" s="542"/>
      <c r="N123" s="542"/>
      <c r="O123" s="542"/>
      <c r="P123" s="540"/>
      <c r="Q123" s="542" t="s">
        <v>820</v>
      </c>
      <c r="R123" s="542"/>
      <c r="S123" s="542" t="s">
        <v>863</v>
      </c>
      <c r="T123" s="541"/>
      <c r="U123" s="541"/>
      <c r="V123" s="260"/>
      <c r="W123" s="260" t="s">
        <v>864</v>
      </c>
      <c r="X123" s="232"/>
      <c r="Y123" s="544"/>
      <c r="Z123" s="542"/>
      <c r="AA123" s="245"/>
      <c r="AB123" s="542"/>
      <c r="AC123" s="541"/>
      <c r="AD123" s="541">
        <v>1</v>
      </c>
      <c r="AE123" s="260"/>
    </row>
    <row r="124" spans="1:31" s="224" customFormat="1" ht="13.5" customHeight="1">
      <c r="A124" s="225">
        <v>116</v>
      </c>
      <c r="B124" s="217"/>
      <c r="C124" s="217"/>
      <c r="D124" s="217" t="s">
        <v>1240</v>
      </c>
      <c r="E124" s="219" t="s">
        <v>1256</v>
      </c>
      <c r="F124" s="241"/>
      <c r="G124" s="241"/>
      <c r="H124" s="542" t="s">
        <v>1398</v>
      </c>
      <c r="I124" s="556"/>
      <c r="J124" s="542"/>
      <c r="K124" s="539" t="s">
        <v>1245</v>
      </c>
      <c r="L124" s="542"/>
      <c r="M124" s="542"/>
      <c r="N124" s="542"/>
      <c r="O124" s="542"/>
      <c r="P124" s="540"/>
      <c r="Q124" s="542" t="s">
        <v>823</v>
      </c>
      <c r="R124" s="542" t="s">
        <v>864</v>
      </c>
      <c r="S124" s="243" t="s">
        <v>1245</v>
      </c>
      <c r="T124" s="541"/>
      <c r="U124" s="541"/>
      <c r="V124" s="260"/>
      <c r="W124" s="260" t="s">
        <v>864</v>
      </c>
      <c r="X124" s="232"/>
      <c r="Y124" s="384" t="s">
        <v>1399</v>
      </c>
      <c r="Z124" s="390" t="s">
        <v>1400</v>
      </c>
      <c r="AA124" s="245" t="s">
        <v>1246</v>
      </c>
      <c r="AB124" s="542"/>
      <c r="AC124" s="541"/>
      <c r="AD124" s="541">
        <v>1</v>
      </c>
      <c r="AE124" s="260"/>
    </row>
    <row r="125" spans="1:31" s="224" customFormat="1" ht="13.5" customHeight="1">
      <c r="A125" s="225">
        <v>117</v>
      </c>
      <c r="B125" s="217"/>
      <c r="C125" s="217"/>
      <c r="D125" s="217" t="s">
        <v>1401</v>
      </c>
      <c r="E125" s="241"/>
      <c r="F125" s="241"/>
      <c r="G125" s="241"/>
      <c r="H125" s="542" t="s">
        <v>1402</v>
      </c>
      <c r="I125" s="556"/>
      <c r="J125" s="542"/>
      <c r="K125" s="539" t="s">
        <v>1403</v>
      </c>
      <c r="L125" s="542"/>
      <c r="M125" s="542"/>
      <c r="N125" s="542"/>
      <c r="O125" s="542"/>
      <c r="P125" s="540"/>
      <c r="Q125" s="542" t="s">
        <v>817</v>
      </c>
      <c r="R125" s="542" t="s">
        <v>864</v>
      </c>
      <c r="S125" s="379" t="s">
        <v>1403</v>
      </c>
      <c r="T125" s="541"/>
      <c r="U125" s="541"/>
      <c r="V125" s="260"/>
      <c r="W125" s="260" t="s">
        <v>864</v>
      </c>
      <c r="X125" s="232"/>
      <c r="Y125" s="544"/>
      <c r="Z125" s="542"/>
      <c r="AA125" s="245"/>
      <c r="AB125" s="542"/>
      <c r="AC125" s="541"/>
      <c r="AD125" s="541">
        <v>1</v>
      </c>
      <c r="AE125" s="260" t="s">
        <v>864</v>
      </c>
    </row>
    <row r="126" spans="1:31" s="224" customFormat="1" ht="13.5" customHeight="1">
      <c r="A126" s="225">
        <v>118</v>
      </c>
      <c r="B126" s="217"/>
      <c r="C126" s="217"/>
      <c r="D126" s="217"/>
      <c r="E126" s="217" t="s">
        <v>1063</v>
      </c>
      <c r="F126" s="219" t="s">
        <v>1404</v>
      </c>
      <c r="G126" s="241"/>
      <c r="H126" s="542"/>
      <c r="I126" s="556"/>
      <c r="J126" s="542"/>
      <c r="K126" s="539" t="s">
        <v>1064</v>
      </c>
      <c r="L126" s="542"/>
      <c r="M126" s="542"/>
      <c r="N126" s="542"/>
      <c r="O126" s="542"/>
      <c r="P126" s="540"/>
      <c r="Q126" s="542" t="s">
        <v>817</v>
      </c>
      <c r="R126" s="542" t="s">
        <v>864</v>
      </c>
      <c r="S126" s="243" t="s">
        <v>1064</v>
      </c>
      <c r="T126" s="541"/>
      <c r="U126" s="541"/>
      <c r="V126" s="260"/>
      <c r="W126" s="260" t="s">
        <v>864</v>
      </c>
      <c r="X126" s="232"/>
      <c r="Y126" s="544"/>
      <c r="Z126" s="542"/>
      <c r="AA126" s="245"/>
      <c r="AB126" s="542"/>
      <c r="AC126" s="541"/>
      <c r="AD126" s="541">
        <v>1</v>
      </c>
      <c r="AE126" s="260" t="s">
        <v>864</v>
      </c>
    </row>
    <row r="127" spans="1:31" s="224" customFormat="1" ht="13.5" customHeight="1">
      <c r="A127" s="225">
        <v>119</v>
      </c>
      <c r="B127" s="217"/>
      <c r="C127" s="217"/>
      <c r="D127" s="217"/>
      <c r="E127" s="217" t="s">
        <v>1088</v>
      </c>
      <c r="F127" s="219" t="s">
        <v>1405</v>
      </c>
      <c r="G127" s="241"/>
      <c r="H127" s="542"/>
      <c r="I127" s="556"/>
      <c r="J127" s="542"/>
      <c r="K127" s="539" t="s">
        <v>1089</v>
      </c>
      <c r="L127" s="542"/>
      <c r="M127" s="542"/>
      <c r="N127" s="542"/>
      <c r="O127" s="542"/>
      <c r="P127" s="540"/>
      <c r="Q127" s="542" t="s">
        <v>817</v>
      </c>
      <c r="R127" s="542" t="s">
        <v>864</v>
      </c>
      <c r="S127" s="243" t="s">
        <v>1089</v>
      </c>
      <c r="T127" s="541"/>
      <c r="U127" s="541"/>
      <c r="V127" s="260"/>
      <c r="W127" s="260" t="s">
        <v>864</v>
      </c>
      <c r="X127" s="232"/>
      <c r="Y127" s="544"/>
      <c r="Z127" s="542"/>
      <c r="AA127" s="245"/>
      <c r="AB127" s="542"/>
      <c r="AC127" s="541"/>
      <c r="AD127" s="541">
        <v>1</v>
      </c>
      <c r="AE127" s="260" t="s">
        <v>864</v>
      </c>
    </row>
    <row r="128" spans="1:31" s="224" customFormat="1" ht="13.5" customHeight="1">
      <c r="A128" s="225">
        <v>120</v>
      </c>
      <c r="B128" s="217"/>
      <c r="C128" s="217"/>
      <c r="D128" s="217" t="s">
        <v>1406</v>
      </c>
      <c r="E128" s="241"/>
      <c r="F128" s="241"/>
      <c r="G128" s="241"/>
      <c r="H128" s="542"/>
      <c r="I128" s="556"/>
      <c r="J128" s="542"/>
      <c r="K128" s="539" t="s">
        <v>1407</v>
      </c>
      <c r="L128" s="542"/>
      <c r="M128" s="542"/>
      <c r="N128" s="542"/>
      <c r="O128" s="542"/>
      <c r="P128" s="540"/>
      <c r="Q128" s="542" t="s">
        <v>817</v>
      </c>
      <c r="R128" s="542" t="s">
        <v>864</v>
      </c>
      <c r="S128" s="379" t="s">
        <v>1407</v>
      </c>
      <c r="T128" s="541"/>
      <c r="U128" s="541"/>
      <c r="V128" s="260"/>
      <c r="W128" s="260" t="s">
        <v>864</v>
      </c>
      <c r="X128" s="232"/>
      <c r="Y128" s="544"/>
      <c r="Z128" s="544" t="s">
        <v>1408</v>
      </c>
      <c r="AA128" s="245"/>
      <c r="AB128" s="542"/>
      <c r="AC128" s="541"/>
      <c r="AD128" s="541">
        <v>1</v>
      </c>
      <c r="AE128" s="260"/>
    </row>
    <row r="129" spans="1:31" s="224" customFormat="1" ht="13.5" customHeight="1">
      <c r="A129" s="225">
        <v>121</v>
      </c>
      <c r="B129" s="217"/>
      <c r="C129" s="217"/>
      <c r="D129" s="217"/>
      <c r="E129" s="241" t="s">
        <v>1285</v>
      </c>
      <c r="F129" s="241"/>
      <c r="G129" s="241"/>
      <c r="H129" s="542" t="s">
        <v>1409</v>
      </c>
      <c r="I129" s="556"/>
      <c r="J129" s="542"/>
      <c r="K129" s="539" t="s">
        <v>1284</v>
      </c>
      <c r="L129" s="542"/>
      <c r="M129" s="542"/>
      <c r="N129" s="542"/>
      <c r="O129" s="542"/>
      <c r="P129" s="540"/>
      <c r="Q129" s="542" t="s">
        <v>820</v>
      </c>
      <c r="R129" s="542" t="s">
        <v>864</v>
      </c>
      <c r="S129" s="243" t="s">
        <v>1284</v>
      </c>
      <c r="T129" s="541"/>
      <c r="U129" s="541"/>
      <c r="V129" s="260"/>
      <c r="W129" s="260" t="s">
        <v>864</v>
      </c>
      <c r="X129" s="232"/>
      <c r="Y129" s="544"/>
      <c r="Z129" s="542"/>
      <c r="AA129" s="245"/>
      <c r="AB129" s="542"/>
      <c r="AC129" s="541"/>
      <c r="AD129" s="541">
        <v>1</v>
      </c>
      <c r="AE129" s="260"/>
    </row>
    <row r="130" spans="1:31" s="224" customFormat="1" ht="13.5" customHeight="1">
      <c r="A130" s="225">
        <v>122</v>
      </c>
      <c r="B130" s="217"/>
      <c r="C130" s="217"/>
      <c r="D130" s="217"/>
      <c r="E130" s="241" t="s">
        <v>1410</v>
      </c>
      <c r="F130" s="241"/>
      <c r="G130" s="241"/>
      <c r="H130" s="542" t="s">
        <v>1411</v>
      </c>
      <c r="I130" s="556">
        <v>10000668540</v>
      </c>
      <c r="J130" s="542"/>
      <c r="K130" s="539" t="s">
        <v>1200</v>
      </c>
      <c r="L130" s="542"/>
      <c r="M130" s="542"/>
      <c r="N130" s="542"/>
      <c r="O130" s="542"/>
      <c r="P130" s="540"/>
      <c r="Q130" s="542" t="s">
        <v>817</v>
      </c>
      <c r="R130" s="542"/>
      <c r="S130" s="542" t="s">
        <v>863</v>
      </c>
      <c r="T130" s="541"/>
      <c r="U130" s="374"/>
      <c r="V130" s="260"/>
      <c r="W130" s="260" t="s">
        <v>864</v>
      </c>
      <c r="X130" s="232"/>
      <c r="Y130" s="380" t="s">
        <v>1412</v>
      </c>
      <c r="Z130" s="542" t="s">
        <v>1413</v>
      </c>
      <c r="AA130" s="245"/>
      <c r="AB130" s="542"/>
      <c r="AC130" s="541"/>
      <c r="AD130" s="541">
        <v>1</v>
      </c>
      <c r="AE130" s="260"/>
    </row>
    <row r="131" spans="1:31" s="224" customFormat="1" ht="13.5" customHeight="1">
      <c r="A131" s="225">
        <v>123</v>
      </c>
      <c r="B131" s="217"/>
      <c r="C131" s="217"/>
      <c r="D131" s="241"/>
      <c r="E131" s="241" t="s">
        <v>1414</v>
      </c>
      <c r="F131" s="219" t="s">
        <v>1415</v>
      </c>
      <c r="G131" s="241"/>
      <c r="H131" s="542"/>
      <c r="I131" s="556"/>
      <c r="J131" s="542"/>
      <c r="K131" s="539" t="s">
        <v>1403</v>
      </c>
      <c r="L131" s="542"/>
      <c r="M131" s="542"/>
      <c r="N131" s="542"/>
      <c r="O131" s="542"/>
      <c r="P131" s="540"/>
      <c r="Q131" s="542" t="s">
        <v>817</v>
      </c>
      <c r="R131" s="542" t="s">
        <v>864</v>
      </c>
      <c r="S131" s="379" t="s">
        <v>1403</v>
      </c>
      <c r="T131" s="541"/>
      <c r="U131" s="541"/>
      <c r="V131" s="543"/>
      <c r="W131" s="543" t="s">
        <v>864</v>
      </c>
      <c r="X131" s="232"/>
      <c r="Y131" s="544"/>
      <c r="Z131" s="542"/>
      <c r="AA131" s="545"/>
      <c r="AB131" s="542"/>
      <c r="AC131" s="541"/>
      <c r="AD131" s="541">
        <v>1</v>
      </c>
      <c r="AE131" s="543"/>
    </row>
    <row r="132" spans="1:31" s="224" customFormat="1" ht="13.5" customHeight="1">
      <c r="A132" s="225">
        <v>124</v>
      </c>
      <c r="B132" s="217"/>
      <c r="C132" s="217"/>
      <c r="D132" s="217"/>
      <c r="E132" s="217" t="s">
        <v>1416</v>
      </c>
      <c r="F132" s="219" t="s">
        <v>1256</v>
      </c>
      <c r="G132" s="241"/>
      <c r="H132" s="542" t="s">
        <v>1398</v>
      </c>
      <c r="I132" s="556"/>
      <c r="J132" s="542"/>
      <c r="K132" s="539" t="s">
        <v>1245</v>
      </c>
      <c r="L132" s="542"/>
      <c r="M132" s="542"/>
      <c r="N132" s="542"/>
      <c r="O132" s="542"/>
      <c r="P132" s="540"/>
      <c r="Q132" s="542" t="s">
        <v>823</v>
      </c>
      <c r="R132" s="542" t="s">
        <v>864</v>
      </c>
      <c r="S132" s="243" t="s">
        <v>1245</v>
      </c>
      <c r="T132" s="541"/>
      <c r="U132" s="259"/>
      <c r="V132" s="260"/>
      <c r="W132" s="260" t="s">
        <v>864</v>
      </c>
      <c r="X132" s="232"/>
      <c r="Y132" s="544"/>
      <c r="Z132" s="542"/>
      <c r="AA132" s="245" t="s">
        <v>1246</v>
      </c>
      <c r="AB132" s="542"/>
      <c r="AC132" s="541"/>
      <c r="AD132" s="541">
        <v>1</v>
      </c>
      <c r="AE132" s="260"/>
    </row>
    <row r="133" spans="1:31" s="224" customFormat="1" ht="13.5" customHeight="1">
      <c r="A133" s="225">
        <v>125</v>
      </c>
      <c r="B133" s="217"/>
      <c r="C133" s="217" t="s">
        <v>1417</v>
      </c>
      <c r="D133" s="241"/>
      <c r="E133" s="241"/>
      <c r="F133" s="241"/>
      <c r="G133" s="241"/>
      <c r="H133" s="542" t="s">
        <v>1418</v>
      </c>
      <c r="I133" s="556"/>
      <c r="J133" s="542"/>
      <c r="K133" s="539" t="s">
        <v>1419</v>
      </c>
      <c r="L133" s="542"/>
      <c r="M133" s="542"/>
      <c r="N133" s="542"/>
      <c r="O133" s="542"/>
      <c r="P133" s="540"/>
      <c r="Q133" s="542" t="s">
        <v>817</v>
      </c>
      <c r="R133" s="542" t="s">
        <v>864</v>
      </c>
      <c r="S133" s="243" t="s">
        <v>1420</v>
      </c>
      <c r="T133" s="541"/>
      <c r="U133" s="541"/>
      <c r="V133" s="260" t="s">
        <v>864</v>
      </c>
      <c r="W133" s="260" t="s">
        <v>864</v>
      </c>
      <c r="X133" s="232"/>
      <c r="Y133" s="544"/>
      <c r="Z133" s="542"/>
      <c r="AA133" s="245"/>
      <c r="AB133" s="542"/>
      <c r="AC133" s="541"/>
      <c r="AD133" s="541">
        <v>1</v>
      </c>
      <c r="AE133" s="260" t="s">
        <v>864</v>
      </c>
    </row>
    <row r="134" spans="1:31" s="224" customFormat="1" ht="13.5" customHeight="1">
      <c r="A134" s="225">
        <v>126</v>
      </c>
      <c r="B134" s="217"/>
      <c r="C134" s="217"/>
      <c r="D134" s="217" t="s">
        <v>1421</v>
      </c>
      <c r="E134" s="241"/>
      <c r="F134" s="241"/>
      <c r="G134" s="241"/>
      <c r="H134" s="542" t="s">
        <v>1422</v>
      </c>
      <c r="I134" s="556"/>
      <c r="J134" s="542"/>
      <c r="K134" s="539" t="s">
        <v>1423</v>
      </c>
      <c r="L134" s="542"/>
      <c r="M134" s="542"/>
      <c r="N134" s="542"/>
      <c r="O134" s="542"/>
      <c r="P134" s="540"/>
      <c r="Q134" s="542" t="s">
        <v>817</v>
      </c>
      <c r="R134" s="542" t="s">
        <v>864</v>
      </c>
      <c r="S134" s="243" t="s">
        <v>1424</v>
      </c>
      <c r="T134" s="541"/>
      <c r="U134" s="259"/>
      <c r="V134" s="260"/>
      <c r="W134" s="260" t="s">
        <v>864</v>
      </c>
      <c r="X134" s="232"/>
      <c r="Y134" s="544"/>
      <c r="Z134" s="542"/>
      <c r="AA134" s="245"/>
      <c r="AB134" s="542"/>
      <c r="AC134" s="541"/>
      <c r="AD134" s="541">
        <v>1</v>
      </c>
      <c r="AE134" s="260"/>
    </row>
    <row r="135" spans="1:31" s="224" customFormat="1" ht="13.5" customHeight="1">
      <c r="A135" s="225">
        <v>127</v>
      </c>
      <c r="B135" s="217"/>
      <c r="C135" s="217"/>
      <c r="D135" s="217"/>
      <c r="E135" s="241" t="s">
        <v>1425</v>
      </c>
      <c r="F135" s="241"/>
      <c r="G135" s="241"/>
      <c r="H135" s="542" t="s">
        <v>1422</v>
      </c>
      <c r="I135" s="556"/>
      <c r="J135" s="542"/>
      <c r="K135" s="539" t="s">
        <v>888</v>
      </c>
      <c r="L135" s="542"/>
      <c r="M135" s="542"/>
      <c r="N135" s="542"/>
      <c r="O135" s="542"/>
      <c r="P135" s="540"/>
      <c r="Q135" s="542" t="s">
        <v>817</v>
      </c>
      <c r="R135" s="542"/>
      <c r="S135" s="542" t="s">
        <v>863</v>
      </c>
      <c r="T135" s="541" t="s">
        <v>864</v>
      </c>
      <c r="U135" s="261" t="s">
        <v>1426</v>
      </c>
      <c r="V135" s="543"/>
      <c r="W135" s="260" t="s">
        <v>864</v>
      </c>
      <c r="X135" s="232"/>
      <c r="Y135" s="266" t="s">
        <v>1427</v>
      </c>
      <c r="Z135" s="386" t="s">
        <v>1428</v>
      </c>
      <c r="AA135" s="245"/>
      <c r="AB135" s="542"/>
      <c r="AC135" s="541"/>
      <c r="AD135" s="541">
        <v>1</v>
      </c>
      <c r="AE135" s="260"/>
    </row>
    <row r="136" spans="1:31" s="224" customFormat="1" ht="13.5" customHeight="1">
      <c r="A136" s="225">
        <v>128</v>
      </c>
      <c r="B136" s="217"/>
      <c r="C136" s="217"/>
      <c r="D136" s="217"/>
      <c r="E136" s="241" t="s">
        <v>1429</v>
      </c>
      <c r="F136" s="241"/>
      <c r="G136" s="241"/>
      <c r="H136" s="542" t="s">
        <v>1430</v>
      </c>
      <c r="I136" s="556"/>
      <c r="J136" s="542"/>
      <c r="K136" s="539" t="s">
        <v>1431</v>
      </c>
      <c r="L136" s="542"/>
      <c r="M136" s="542"/>
      <c r="N136" s="542"/>
      <c r="O136" s="542"/>
      <c r="P136" s="540"/>
      <c r="Q136" s="542" t="s">
        <v>817</v>
      </c>
      <c r="R136" s="542"/>
      <c r="S136" s="542" t="s">
        <v>863</v>
      </c>
      <c r="T136" s="541" t="s">
        <v>864</v>
      </c>
      <c r="U136" s="261" t="s">
        <v>1432</v>
      </c>
      <c r="V136" s="543"/>
      <c r="W136" s="260" t="s">
        <v>864</v>
      </c>
      <c r="X136" s="232"/>
      <c r="Y136" s="266" t="s">
        <v>1433</v>
      </c>
      <c r="Z136" s="542"/>
      <c r="AA136" s="245"/>
      <c r="AB136" s="542"/>
      <c r="AC136" s="541"/>
      <c r="AD136" s="541">
        <v>1</v>
      </c>
      <c r="AE136" s="260"/>
    </row>
    <row r="137" spans="1:31" s="224" customFormat="1" ht="13.5" customHeight="1">
      <c r="A137" s="225">
        <v>129</v>
      </c>
      <c r="B137" s="217"/>
      <c r="C137" s="217"/>
      <c r="D137" s="217" t="s">
        <v>1434</v>
      </c>
      <c r="E137" s="241"/>
      <c r="F137" s="241"/>
      <c r="G137" s="241"/>
      <c r="H137" s="542" t="s">
        <v>1435</v>
      </c>
      <c r="I137" s="556"/>
      <c r="J137" s="542"/>
      <c r="K137" s="539" t="s">
        <v>1074</v>
      </c>
      <c r="L137" s="542"/>
      <c r="M137" s="542"/>
      <c r="N137" s="542"/>
      <c r="O137" s="542"/>
      <c r="P137" s="540"/>
      <c r="Q137" s="542" t="s">
        <v>817</v>
      </c>
      <c r="R137" s="542" t="s">
        <v>864</v>
      </c>
      <c r="S137" s="379" t="s">
        <v>1436</v>
      </c>
      <c r="T137" s="541"/>
      <c r="U137" s="541"/>
      <c r="V137" s="260"/>
      <c r="W137" s="260" t="s">
        <v>864</v>
      </c>
      <c r="X137" s="232"/>
      <c r="Y137" s="544"/>
      <c r="Z137" s="542"/>
      <c r="AA137" s="245"/>
      <c r="AB137" s="542"/>
      <c r="AC137" s="541"/>
      <c r="AD137" s="541">
        <v>1</v>
      </c>
      <c r="AE137" s="260"/>
    </row>
    <row r="138" spans="1:31" s="224" customFormat="1" ht="13.5" customHeight="1">
      <c r="A138" s="225">
        <v>130</v>
      </c>
      <c r="B138" s="217"/>
      <c r="C138" s="217"/>
      <c r="D138" s="217"/>
      <c r="E138" s="241" t="s">
        <v>1437</v>
      </c>
      <c r="F138" s="241"/>
      <c r="G138" s="241"/>
      <c r="H138" s="542" t="s">
        <v>1435</v>
      </c>
      <c r="I138" s="556" t="s">
        <v>1438</v>
      </c>
      <c r="J138" s="542"/>
      <c r="K138" s="539" t="s">
        <v>1062</v>
      </c>
      <c r="L138" s="542"/>
      <c r="M138" s="542"/>
      <c r="N138" s="542"/>
      <c r="O138" s="542"/>
      <c r="P138" s="540"/>
      <c r="Q138" s="542" t="s">
        <v>817</v>
      </c>
      <c r="R138" s="542"/>
      <c r="S138" s="542" t="s">
        <v>863</v>
      </c>
      <c r="T138" s="541"/>
      <c r="U138" s="541"/>
      <c r="V138" s="260"/>
      <c r="W138" s="260" t="s">
        <v>864</v>
      </c>
      <c r="X138" s="232"/>
      <c r="Y138" s="380" t="s">
        <v>1439</v>
      </c>
      <c r="Z138" s="542"/>
      <c r="AA138" s="245"/>
      <c r="AB138" s="542"/>
      <c r="AC138" s="541"/>
      <c r="AD138" s="541">
        <v>1</v>
      </c>
      <c r="AE138" s="260"/>
    </row>
    <row r="139" spans="1:31" s="224" customFormat="1" ht="13.5" customHeight="1">
      <c r="A139" s="225">
        <v>131</v>
      </c>
      <c r="B139" s="217"/>
      <c r="C139" s="217"/>
      <c r="D139" s="217"/>
      <c r="E139" s="241" t="s">
        <v>1440</v>
      </c>
      <c r="F139" s="241"/>
      <c r="G139" s="241"/>
      <c r="H139" s="542" t="s">
        <v>1441</v>
      </c>
      <c r="I139" s="556" t="s">
        <v>1442</v>
      </c>
      <c r="J139" s="542"/>
      <c r="K139" s="539" t="s">
        <v>1443</v>
      </c>
      <c r="L139" s="542"/>
      <c r="M139" s="542"/>
      <c r="N139" s="542"/>
      <c r="O139" s="542"/>
      <c r="P139" s="540"/>
      <c r="Q139" s="542" t="s">
        <v>817</v>
      </c>
      <c r="R139" s="542"/>
      <c r="S139" s="542" t="s">
        <v>863</v>
      </c>
      <c r="T139" s="541" t="s">
        <v>864</v>
      </c>
      <c r="U139" s="541"/>
      <c r="V139" s="260"/>
      <c r="W139" s="260" t="s">
        <v>864</v>
      </c>
      <c r="X139" s="232"/>
      <c r="Y139" s="380" t="s">
        <v>1444</v>
      </c>
      <c r="Z139" s="542"/>
      <c r="AA139" s="245"/>
      <c r="AB139" s="542"/>
      <c r="AC139" s="541"/>
      <c r="AD139" s="541">
        <v>1</v>
      </c>
      <c r="AE139" s="260"/>
    </row>
    <row r="140" spans="1:31" s="224" customFormat="1" ht="13.5" customHeight="1">
      <c r="A140" s="225">
        <v>132</v>
      </c>
      <c r="B140" s="217"/>
      <c r="C140" s="217"/>
      <c r="D140" s="217" t="s">
        <v>1445</v>
      </c>
      <c r="E140" s="241"/>
      <c r="F140" s="241"/>
      <c r="G140" s="241"/>
      <c r="H140" s="542" t="s">
        <v>1446</v>
      </c>
      <c r="I140" s="556"/>
      <c r="J140" s="542"/>
      <c r="K140" s="539" t="s">
        <v>1447</v>
      </c>
      <c r="L140" s="542"/>
      <c r="M140" s="542"/>
      <c r="N140" s="542"/>
      <c r="O140" s="542"/>
      <c r="P140" s="540"/>
      <c r="Q140" s="542" t="s">
        <v>817</v>
      </c>
      <c r="R140" s="542" t="s">
        <v>864</v>
      </c>
      <c r="S140" s="243" t="s">
        <v>1448</v>
      </c>
      <c r="T140" s="541"/>
      <c r="U140" s="259"/>
      <c r="V140" s="260" t="s">
        <v>864</v>
      </c>
      <c r="W140" s="260" t="s">
        <v>864</v>
      </c>
      <c r="X140" s="232"/>
      <c r="Y140" s="544"/>
      <c r="Z140" s="542"/>
      <c r="AA140" s="245"/>
      <c r="AB140" s="542"/>
      <c r="AC140" s="541"/>
      <c r="AD140" s="541">
        <v>1</v>
      </c>
      <c r="AE140" s="260" t="s">
        <v>864</v>
      </c>
    </row>
    <row r="141" spans="1:31" s="224" customFormat="1" ht="13.5" customHeight="1">
      <c r="A141" s="225">
        <v>133</v>
      </c>
      <c r="B141" s="217"/>
      <c r="C141" s="217"/>
      <c r="D141" s="217"/>
      <c r="E141" s="241" t="s">
        <v>1449</v>
      </c>
      <c r="F141" s="241"/>
      <c r="G141" s="241"/>
      <c r="H141" s="542" t="s">
        <v>1450</v>
      </c>
      <c r="I141" s="556" t="s">
        <v>1116</v>
      </c>
      <c r="J141" s="542"/>
      <c r="K141" s="539" t="s">
        <v>1451</v>
      </c>
      <c r="L141" s="542"/>
      <c r="M141" s="542"/>
      <c r="N141" s="542"/>
      <c r="O141" s="542"/>
      <c r="P141" s="540"/>
      <c r="Q141" s="542" t="s">
        <v>817</v>
      </c>
      <c r="R141" s="542"/>
      <c r="S141" s="542" t="s">
        <v>863</v>
      </c>
      <c r="T141" s="541"/>
      <c r="U141" s="541"/>
      <c r="V141" s="260"/>
      <c r="W141" s="260" t="s">
        <v>864</v>
      </c>
      <c r="X141" s="232"/>
      <c r="Y141" s="544"/>
      <c r="Z141" s="542"/>
      <c r="AA141" s="245"/>
      <c r="AB141" s="542"/>
      <c r="AC141" s="541"/>
      <c r="AD141" s="541">
        <v>1</v>
      </c>
      <c r="AE141" s="260"/>
    </row>
    <row r="142" spans="1:31" s="224" customFormat="1" ht="13.5" customHeight="1">
      <c r="A142" s="225">
        <v>134</v>
      </c>
      <c r="B142" s="217"/>
      <c r="C142" s="217"/>
      <c r="D142" s="217"/>
      <c r="E142" s="241" t="s">
        <v>1452</v>
      </c>
      <c r="F142" s="241"/>
      <c r="G142" s="241"/>
      <c r="H142" s="542" t="s">
        <v>1453</v>
      </c>
      <c r="I142" s="556"/>
      <c r="J142" s="542"/>
      <c r="K142" s="539" t="s">
        <v>1454</v>
      </c>
      <c r="L142" s="542"/>
      <c r="M142" s="542"/>
      <c r="N142" s="542"/>
      <c r="O142" s="542"/>
      <c r="P142" s="540"/>
      <c r="Q142" s="542" t="s">
        <v>817</v>
      </c>
      <c r="R142" s="542"/>
      <c r="S142" s="542" t="s">
        <v>863</v>
      </c>
      <c r="T142" s="541"/>
      <c r="U142" s="541"/>
      <c r="V142" s="260"/>
      <c r="W142" s="260" t="s">
        <v>864</v>
      </c>
      <c r="X142" s="232"/>
      <c r="Y142" s="544"/>
      <c r="Z142" s="542"/>
      <c r="AA142" s="245"/>
      <c r="AB142" s="542"/>
      <c r="AC142" s="541"/>
      <c r="AD142" s="541">
        <v>1</v>
      </c>
      <c r="AE142" s="260"/>
    </row>
    <row r="143" spans="1:31" s="224" customFormat="1" ht="13.5" customHeight="1">
      <c r="A143" s="225">
        <v>135</v>
      </c>
      <c r="B143" s="217"/>
      <c r="C143" s="217"/>
      <c r="D143" s="217"/>
      <c r="E143" s="241" t="s">
        <v>1455</v>
      </c>
      <c r="F143" s="241"/>
      <c r="G143" s="241"/>
      <c r="H143" s="542" t="s">
        <v>1456</v>
      </c>
      <c r="I143" s="556"/>
      <c r="J143" s="542"/>
      <c r="K143" s="539" t="s">
        <v>1457</v>
      </c>
      <c r="L143" s="542"/>
      <c r="M143" s="542"/>
      <c r="N143" s="542"/>
      <c r="O143" s="542"/>
      <c r="P143" s="540"/>
      <c r="Q143" s="542" t="s">
        <v>817</v>
      </c>
      <c r="R143" s="542"/>
      <c r="S143" s="542" t="s">
        <v>863</v>
      </c>
      <c r="T143" s="541"/>
      <c r="U143" s="541"/>
      <c r="V143" s="260"/>
      <c r="W143" s="260" t="s">
        <v>864</v>
      </c>
      <c r="X143" s="232"/>
      <c r="Y143" s="544"/>
      <c r="Z143" s="542"/>
      <c r="AA143" s="245"/>
      <c r="AB143" s="542"/>
      <c r="AC143" s="541"/>
      <c r="AD143" s="541">
        <v>1</v>
      </c>
      <c r="AE143" s="260"/>
    </row>
    <row r="144" spans="1:31" s="224" customFormat="1" ht="13.5" customHeight="1">
      <c r="A144" s="225">
        <v>136</v>
      </c>
      <c r="B144" s="217"/>
      <c r="C144" s="217"/>
      <c r="D144" s="217"/>
      <c r="E144" s="241" t="s">
        <v>1458</v>
      </c>
      <c r="F144" s="241"/>
      <c r="G144" s="241"/>
      <c r="H144" s="542" t="s">
        <v>1459</v>
      </c>
      <c r="I144" s="556"/>
      <c r="J144" s="542"/>
      <c r="K144" s="539" t="s">
        <v>1460</v>
      </c>
      <c r="L144" s="542"/>
      <c r="M144" s="542"/>
      <c r="N144" s="542"/>
      <c r="O144" s="542"/>
      <c r="P144" s="540"/>
      <c r="Q144" s="542" t="s">
        <v>817</v>
      </c>
      <c r="R144" s="542"/>
      <c r="S144" s="542" t="s">
        <v>1461</v>
      </c>
      <c r="T144" s="541"/>
      <c r="U144" s="259"/>
      <c r="V144" s="260" t="s">
        <v>864</v>
      </c>
      <c r="W144" s="260" t="s">
        <v>864</v>
      </c>
      <c r="X144" s="232"/>
      <c r="Y144" s="544"/>
      <c r="Z144" s="542"/>
      <c r="AA144" s="245"/>
      <c r="AB144" s="542"/>
      <c r="AC144" s="541"/>
      <c r="AD144" s="541">
        <v>1</v>
      </c>
      <c r="AE144" s="260" t="s">
        <v>864</v>
      </c>
    </row>
    <row r="145" spans="1:31" s="224" customFormat="1" ht="13.5" customHeight="1">
      <c r="A145" s="225">
        <v>137</v>
      </c>
      <c r="B145" s="217"/>
      <c r="C145" s="217"/>
      <c r="D145" s="217"/>
      <c r="E145" s="241" t="s">
        <v>1462</v>
      </c>
      <c r="F145" s="241"/>
      <c r="G145" s="241"/>
      <c r="H145" s="542" t="s">
        <v>1463</v>
      </c>
      <c r="I145" s="556" t="s">
        <v>698</v>
      </c>
      <c r="J145" s="542"/>
      <c r="K145" s="539" t="s">
        <v>1464</v>
      </c>
      <c r="L145" s="542"/>
      <c r="M145" s="542"/>
      <c r="N145" s="542"/>
      <c r="O145" s="542"/>
      <c r="P145" s="540"/>
      <c r="Q145" s="542" t="s">
        <v>817</v>
      </c>
      <c r="R145" s="542"/>
      <c r="S145" s="542" t="s">
        <v>863</v>
      </c>
      <c r="T145" s="541" t="s">
        <v>864</v>
      </c>
      <c r="U145" s="541"/>
      <c r="V145" s="260" t="s">
        <v>864</v>
      </c>
      <c r="W145" s="260" t="s">
        <v>864</v>
      </c>
      <c r="X145" s="232"/>
      <c r="Y145" s="387" t="s">
        <v>1465</v>
      </c>
      <c r="Z145" s="542"/>
      <c r="AA145" s="245"/>
      <c r="AB145" s="542"/>
      <c r="AC145" s="541"/>
      <c r="AD145" s="541">
        <v>1</v>
      </c>
      <c r="AE145" s="260" t="s">
        <v>864</v>
      </c>
    </row>
    <row r="146" spans="1:31" s="224" customFormat="1" ht="13.5" customHeight="1">
      <c r="A146" s="225">
        <v>138</v>
      </c>
      <c r="B146" s="217"/>
      <c r="C146" s="217"/>
      <c r="D146" s="217"/>
      <c r="E146" s="241" t="s">
        <v>1466</v>
      </c>
      <c r="F146" s="241"/>
      <c r="G146" s="241"/>
      <c r="H146" s="542" t="s">
        <v>1467</v>
      </c>
      <c r="I146" s="556"/>
      <c r="J146" s="542"/>
      <c r="K146" s="539" t="s">
        <v>1468</v>
      </c>
      <c r="L146" s="542"/>
      <c r="M146" s="542"/>
      <c r="N146" s="542"/>
      <c r="O146" s="542"/>
      <c r="P146" s="540"/>
      <c r="Q146" s="542" t="s">
        <v>817</v>
      </c>
      <c r="R146" s="542"/>
      <c r="S146" s="542" t="s">
        <v>1074</v>
      </c>
      <c r="T146" s="541"/>
      <c r="U146" s="381"/>
      <c r="V146" s="260"/>
      <c r="W146" s="260" t="s">
        <v>864</v>
      </c>
      <c r="X146" s="232"/>
      <c r="Y146" s="380" t="s">
        <v>1469</v>
      </c>
      <c r="Z146" s="542" t="s">
        <v>1470</v>
      </c>
      <c r="AA146" s="245"/>
      <c r="AB146" s="542"/>
      <c r="AC146" s="541"/>
      <c r="AD146" s="541">
        <v>1</v>
      </c>
      <c r="AE146" s="260"/>
    </row>
    <row r="147" spans="1:31" s="224" customFormat="1" ht="13.5" customHeight="1">
      <c r="A147" s="225">
        <v>139</v>
      </c>
      <c r="B147" s="217"/>
      <c r="C147" s="217"/>
      <c r="D147" s="217" t="s">
        <v>1471</v>
      </c>
      <c r="E147" s="241" t="s">
        <v>1472</v>
      </c>
      <c r="F147" s="241"/>
      <c r="G147" s="241"/>
      <c r="H147" s="542" t="s">
        <v>1473</v>
      </c>
      <c r="I147" s="556"/>
      <c r="J147" s="542"/>
      <c r="K147" s="539" t="s">
        <v>1474</v>
      </c>
      <c r="L147" s="542"/>
      <c r="M147" s="542"/>
      <c r="N147" s="542"/>
      <c r="O147" s="542"/>
      <c r="P147" s="540"/>
      <c r="Q147" s="542" t="s">
        <v>817</v>
      </c>
      <c r="R147" s="542" t="s">
        <v>864</v>
      </c>
      <c r="S147" s="243" t="s">
        <v>1284</v>
      </c>
      <c r="T147" s="541"/>
      <c r="U147" s="541"/>
      <c r="V147" s="260" t="s">
        <v>864</v>
      </c>
      <c r="W147" s="260" t="s">
        <v>864</v>
      </c>
      <c r="X147" s="232"/>
      <c r="Y147" s="544"/>
      <c r="Z147" s="542"/>
      <c r="AA147" s="245"/>
      <c r="AB147" s="542"/>
      <c r="AC147" s="541"/>
      <c r="AD147" s="541">
        <v>1</v>
      </c>
      <c r="AE147" s="260" t="s">
        <v>864</v>
      </c>
    </row>
    <row r="148" spans="1:31" s="224" customFormat="1" ht="13.5" customHeight="1">
      <c r="A148" s="225">
        <v>140</v>
      </c>
      <c r="B148" s="217"/>
      <c r="C148" s="219" t="s">
        <v>988</v>
      </c>
      <c r="D148" s="241" t="s">
        <v>980</v>
      </c>
      <c r="E148" s="241"/>
      <c r="F148" s="241"/>
      <c r="G148" s="241"/>
      <c r="H148" s="542" t="s">
        <v>1475</v>
      </c>
      <c r="I148" s="539"/>
      <c r="J148" s="542"/>
      <c r="K148" s="542" t="s">
        <v>990</v>
      </c>
      <c r="L148" s="542"/>
      <c r="M148" s="542"/>
      <c r="N148" s="542"/>
      <c r="O148" s="542"/>
      <c r="P148" s="540"/>
      <c r="Q148" s="542" t="s">
        <v>817</v>
      </c>
      <c r="R148" s="542" t="s">
        <v>864</v>
      </c>
      <c r="S148" s="243" t="s">
        <v>969</v>
      </c>
      <c r="T148" s="541"/>
      <c r="U148" s="542"/>
      <c r="V148" s="543"/>
      <c r="W148" s="260" t="s">
        <v>864</v>
      </c>
      <c r="X148" s="232"/>
      <c r="Y148" s="387" t="s">
        <v>1476</v>
      </c>
      <c r="Z148" s="542" t="s">
        <v>970</v>
      </c>
      <c r="AA148" s="545"/>
      <c r="AB148" s="542"/>
      <c r="AC148" s="541"/>
      <c r="AD148" s="541">
        <v>1</v>
      </c>
      <c r="AE148" s="260" t="s">
        <v>864</v>
      </c>
    </row>
    <row r="149" spans="1:31" s="158" customFormat="1" ht="12.75" customHeight="1">
      <c r="A149" s="225">
        <v>141</v>
      </c>
      <c r="B149" s="217"/>
      <c r="C149" s="219" t="s">
        <v>1477</v>
      </c>
      <c r="D149" s="241"/>
      <c r="E149" s="241"/>
      <c r="F149" s="241"/>
      <c r="G149" s="241"/>
      <c r="H149" s="263"/>
      <c r="I149" s="264"/>
      <c r="J149" s="263"/>
      <c r="K149" s="539" t="s">
        <v>1102</v>
      </c>
      <c r="L149" s="542"/>
      <c r="M149" s="542"/>
      <c r="N149" s="542"/>
      <c r="O149" s="542"/>
      <c r="P149" s="540"/>
      <c r="Q149" s="542" t="s">
        <v>817</v>
      </c>
      <c r="R149" s="542" t="s">
        <v>864</v>
      </c>
      <c r="S149" s="379" t="s">
        <v>1478</v>
      </c>
      <c r="T149" s="268"/>
      <c r="U149" s="263"/>
      <c r="V149" s="265"/>
      <c r="W149" s="260" t="s">
        <v>864</v>
      </c>
      <c r="X149" s="232"/>
      <c r="Y149" s="380" t="s">
        <v>1479</v>
      </c>
      <c r="Z149" s="263"/>
      <c r="AA149" s="267" t="s">
        <v>1480</v>
      </c>
      <c r="AB149" s="263"/>
      <c r="AC149" s="541"/>
      <c r="AD149" s="541">
        <v>1</v>
      </c>
      <c r="AE149" s="260" t="s">
        <v>864</v>
      </c>
    </row>
    <row r="150" spans="1:31" s="224" customFormat="1" ht="13.5" customHeight="1">
      <c r="A150" s="225">
        <v>142</v>
      </c>
      <c r="B150" s="217"/>
      <c r="C150" s="219"/>
      <c r="D150" s="241" t="s">
        <v>1481</v>
      </c>
      <c r="E150" s="241"/>
      <c r="F150" s="241"/>
      <c r="G150" s="241"/>
      <c r="H150" s="542" t="s">
        <v>1482</v>
      </c>
      <c r="I150" s="539">
        <v>31</v>
      </c>
      <c r="J150" s="542"/>
      <c r="K150" s="539" t="s">
        <v>1483</v>
      </c>
      <c r="L150" s="542"/>
      <c r="M150" s="542"/>
      <c r="N150" s="542"/>
      <c r="O150" s="542"/>
      <c r="P150" s="540"/>
      <c r="Q150" s="542" t="s">
        <v>817</v>
      </c>
      <c r="R150" s="542"/>
      <c r="S150" s="542" t="s">
        <v>1362</v>
      </c>
      <c r="T150" s="541"/>
      <c r="U150" s="542"/>
      <c r="V150" s="543"/>
      <c r="W150" s="260" t="s">
        <v>864</v>
      </c>
      <c r="X150" s="232"/>
      <c r="Y150" s="544"/>
      <c r="Z150" s="542"/>
      <c r="AA150" s="545"/>
      <c r="AB150" s="542"/>
      <c r="AC150" s="541"/>
      <c r="AD150" s="541">
        <v>1</v>
      </c>
      <c r="AE150" s="260" t="s">
        <v>864</v>
      </c>
    </row>
    <row r="151" spans="1:31" s="224" customFormat="1" ht="13.5" customHeight="1">
      <c r="A151" s="225">
        <v>143</v>
      </c>
      <c r="B151" s="217"/>
      <c r="C151" s="219"/>
      <c r="D151" s="241" t="s">
        <v>1484</v>
      </c>
      <c r="E151" s="241"/>
      <c r="F151" s="241"/>
      <c r="G151" s="241"/>
      <c r="H151" s="542" t="s">
        <v>1485</v>
      </c>
      <c r="I151" s="539">
        <v>109</v>
      </c>
      <c r="J151" s="542"/>
      <c r="K151" s="539" t="s">
        <v>1164</v>
      </c>
      <c r="L151" s="542"/>
      <c r="M151" s="542"/>
      <c r="N151" s="542"/>
      <c r="O151" s="542"/>
      <c r="P151" s="540"/>
      <c r="Q151" s="542" t="s">
        <v>817</v>
      </c>
      <c r="R151" s="542"/>
      <c r="S151" s="542" t="s">
        <v>1362</v>
      </c>
      <c r="T151" s="541"/>
      <c r="U151" s="542"/>
      <c r="V151" s="543"/>
      <c r="W151" s="260" t="s">
        <v>864</v>
      </c>
      <c r="X151" s="232"/>
      <c r="Y151" s="544"/>
      <c r="Z151" s="542"/>
      <c r="AA151" s="545"/>
      <c r="AB151" s="542"/>
      <c r="AC151" s="541"/>
      <c r="AD151" s="541">
        <v>1</v>
      </c>
      <c r="AE151" s="260" t="s">
        <v>864</v>
      </c>
    </row>
    <row r="152" spans="1:31" s="224" customFormat="1" ht="12.75" customHeight="1">
      <c r="A152" s="225">
        <v>144</v>
      </c>
      <c r="B152" s="217"/>
      <c r="C152" s="219"/>
      <c r="D152" s="241" t="s">
        <v>1486</v>
      </c>
      <c r="E152" s="241"/>
      <c r="F152" s="241"/>
      <c r="G152" s="241"/>
      <c r="H152" s="542" t="s">
        <v>1487</v>
      </c>
      <c r="I152" s="539" t="s">
        <v>1488</v>
      </c>
      <c r="J152" s="542"/>
      <c r="K152" s="539" t="s">
        <v>1489</v>
      </c>
      <c r="L152" s="542"/>
      <c r="M152" s="542"/>
      <c r="N152" s="542"/>
      <c r="O152" s="542"/>
      <c r="P152" s="540"/>
      <c r="Q152" s="542" t="s">
        <v>817</v>
      </c>
      <c r="R152" s="542"/>
      <c r="S152" s="557" t="s">
        <v>863</v>
      </c>
      <c r="T152" s="282"/>
      <c r="U152" s="542" t="s">
        <v>1606</v>
      </c>
      <c r="V152" s="543"/>
      <c r="W152" s="260" t="s">
        <v>864</v>
      </c>
      <c r="X152" s="232"/>
      <c r="Y152" s="380"/>
      <c r="Z152" s="542"/>
      <c r="AA152" s="545"/>
      <c r="AB152" s="542"/>
      <c r="AC152" s="541"/>
      <c r="AD152" s="541">
        <v>1</v>
      </c>
      <c r="AE152" s="260" t="s">
        <v>864</v>
      </c>
    </row>
    <row r="153" spans="1:31" s="224" customFormat="1" ht="13.5" customHeight="1">
      <c r="A153" s="225">
        <v>145</v>
      </c>
      <c r="B153" s="217"/>
      <c r="C153" s="239"/>
      <c r="D153" s="241" t="s">
        <v>1491</v>
      </c>
      <c r="E153" s="241"/>
      <c r="F153" s="241"/>
      <c r="G153" s="241"/>
      <c r="H153" s="542"/>
      <c r="I153" s="539" t="s">
        <v>1492</v>
      </c>
      <c r="J153" s="542"/>
      <c r="K153" s="539" t="s">
        <v>1493</v>
      </c>
      <c r="L153" s="542"/>
      <c r="M153" s="542"/>
      <c r="N153" s="542"/>
      <c r="O153" s="542"/>
      <c r="P153" s="540"/>
      <c r="Q153" s="542" t="s">
        <v>817</v>
      </c>
      <c r="R153" s="542"/>
      <c r="S153" s="542" t="s">
        <v>863</v>
      </c>
      <c r="T153" s="541" t="s">
        <v>864</v>
      </c>
      <c r="U153" s="255"/>
      <c r="V153" s="543"/>
      <c r="W153" s="260" t="s">
        <v>864</v>
      </c>
      <c r="X153" s="232"/>
      <c r="Y153" s="387" t="s">
        <v>1494</v>
      </c>
      <c r="Z153" s="542"/>
      <c r="AA153" s="545"/>
      <c r="AB153" s="542"/>
      <c r="AC153" s="541"/>
      <c r="AD153" s="541">
        <v>1</v>
      </c>
      <c r="AE153" s="260" t="s">
        <v>864</v>
      </c>
    </row>
    <row r="154" spans="1:31" s="224" customFormat="1" ht="13.5" customHeight="1">
      <c r="A154" s="225">
        <v>146</v>
      </c>
      <c r="B154" s="217"/>
      <c r="C154" s="219" t="s">
        <v>1495</v>
      </c>
      <c r="D154" s="241"/>
      <c r="E154" s="241"/>
      <c r="F154" s="241"/>
      <c r="G154" s="241"/>
      <c r="H154" s="542"/>
      <c r="I154" s="539"/>
      <c r="J154" s="542"/>
      <c r="K154" s="539" t="s">
        <v>1496</v>
      </c>
      <c r="L154" s="542"/>
      <c r="M154" s="542"/>
      <c r="N154" s="542"/>
      <c r="O154" s="542"/>
      <c r="P154" s="540"/>
      <c r="Q154" s="542" t="s">
        <v>817</v>
      </c>
      <c r="R154" s="542" t="s">
        <v>864</v>
      </c>
      <c r="S154" s="379" t="s">
        <v>1496</v>
      </c>
      <c r="T154" s="541"/>
      <c r="U154" s="542"/>
      <c r="V154" s="543"/>
      <c r="W154" s="260" t="s">
        <v>864</v>
      </c>
      <c r="X154" s="232"/>
      <c r="Y154" s="544"/>
      <c r="Z154" s="542"/>
      <c r="AA154" s="545"/>
      <c r="AB154" s="542"/>
      <c r="AC154" s="541"/>
      <c r="AD154" s="541">
        <v>1</v>
      </c>
      <c r="AE154" s="260" t="s">
        <v>864</v>
      </c>
    </row>
    <row r="155" spans="1:31" s="224" customFormat="1" ht="13.5" customHeight="1">
      <c r="A155" s="225">
        <v>147</v>
      </c>
      <c r="B155" s="217"/>
      <c r="C155" s="219"/>
      <c r="D155" s="241" t="s">
        <v>1497</v>
      </c>
      <c r="E155" s="241" t="s">
        <v>980</v>
      </c>
      <c r="F155" s="241"/>
      <c r="G155" s="241"/>
      <c r="H155" s="542" t="s">
        <v>1498</v>
      </c>
      <c r="I155" s="539"/>
      <c r="J155" s="542"/>
      <c r="K155" s="539" t="s">
        <v>1499</v>
      </c>
      <c r="L155" s="542"/>
      <c r="M155" s="542"/>
      <c r="N155" s="542"/>
      <c r="O155" s="542"/>
      <c r="P155" s="540"/>
      <c r="Q155" s="542" t="s">
        <v>817</v>
      </c>
      <c r="R155" s="542" t="s">
        <v>864</v>
      </c>
      <c r="S155" s="379" t="s">
        <v>969</v>
      </c>
      <c r="T155" s="541" t="s">
        <v>864</v>
      </c>
      <c r="U155" s="542"/>
      <c r="V155" s="543"/>
      <c r="W155" s="260" t="s">
        <v>864</v>
      </c>
      <c r="X155" s="232"/>
      <c r="Y155" s="544" t="s">
        <v>1500</v>
      </c>
      <c r="Z155" s="542"/>
      <c r="AA155" s="545"/>
      <c r="AB155" s="542"/>
      <c r="AC155" s="541"/>
      <c r="AD155" s="541">
        <v>1</v>
      </c>
      <c r="AE155" s="260" t="s">
        <v>864</v>
      </c>
    </row>
    <row r="156" spans="1:31" s="224" customFormat="1" ht="14.25" customHeight="1">
      <c r="A156" s="225">
        <v>148</v>
      </c>
      <c r="B156" s="217"/>
      <c r="C156" s="219"/>
      <c r="D156" s="241" t="s">
        <v>1501</v>
      </c>
      <c r="E156" s="241" t="s">
        <v>980</v>
      </c>
      <c r="F156" s="241"/>
      <c r="G156" s="241"/>
      <c r="H156" s="542" t="s">
        <v>1502</v>
      </c>
      <c r="I156" s="539"/>
      <c r="J156" s="542"/>
      <c r="K156" s="539" t="s">
        <v>1503</v>
      </c>
      <c r="L156" s="542"/>
      <c r="M156" s="542"/>
      <c r="N156" s="542"/>
      <c r="O156" s="542"/>
      <c r="P156" s="540"/>
      <c r="Q156" s="542" t="s">
        <v>823</v>
      </c>
      <c r="R156" s="542" t="s">
        <v>864</v>
      </c>
      <c r="S156" s="379" t="s">
        <v>969</v>
      </c>
      <c r="T156" s="268" t="s">
        <v>864</v>
      </c>
      <c r="U156" s="255"/>
      <c r="V156" s="543"/>
      <c r="W156" s="260" t="s">
        <v>864</v>
      </c>
      <c r="X156" s="232"/>
      <c r="Y156" s="544" t="s">
        <v>1500</v>
      </c>
      <c r="Z156" s="542"/>
      <c r="AA156" s="545"/>
      <c r="AB156" s="542"/>
      <c r="AC156" s="541"/>
      <c r="AD156" s="541">
        <v>1</v>
      </c>
      <c r="AE156" s="260" t="s">
        <v>864</v>
      </c>
    </row>
    <row r="157" spans="1:31" s="224" customFormat="1" ht="13.5" customHeight="1">
      <c r="A157" s="225">
        <v>149</v>
      </c>
      <c r="B157" s="217"/>
      <c r="C157" s="219" t="s">
        <v>1504</v>
      </c>
      <c r="D157" s="241" t="s">
        <v>980</v>
      </c>
      <c r="E157" s="241"/>
      <c r="F157" s="241"/>
      <c r="G157" s="241"/>
      <c r="H157" s="542" t="s">
        <v>1505</v>
      </c>
      <c r="I157" s="539"/>
      <c r="J157" s="542"/>
      <c r="K157" s="539" t="s">
        <v>1506</v>
      </c>
      <c r="L157" s="542"/>
      <c r="M157" s="542"/>
      <c r="N157" s="542"/>
      <c r="O157" s="542"/>
      <c r="P157" s="540"/>
      <c r="Q157" s="542" t="s">
        <v>817</v>
      </c>
      <c r="R157" s="542" t="s">
        <v>864</v>
      </c>
      <c r="S157" s="379" t="s">
        <v>969</v>
      </c>
      <c r="T157" s="268" t="s">
        <v>864</v>
      </c>
      <c r="U157" s="542"/>
      <c r="V157" s="543"/>
      <c r="W157" s="543" t="s">
        <v>864</v>
      </c>
      <c r="X157" s="232"/>
      <c r="Y157" s="544" t="s">
        <v>1500</v>
      </c>
      <c r="Z157" s="542"/>
      <c r="AA157" s="545"/>
      <c r="AB157" s="542"/>
      <c r="AC157" s="541"/>
      <c r="AD157" s="541">
        <v>1</v>
      </c>
      <c r="AE157" s="543" t="s">
        <v>864</v>
      </c>
    </row>
    <row r="158" spans="1:31" s="224" customFormat="1" ht="13.5" customHeight="1">
      <c r="A158" s="780"/>
      <c r="B158" s="217"/>
      <c r="C158" s="787" t="s">
        <v>2539</v>
      </c>
      <c r="D158" s="781"/>
      <c r="E158" s="781"/>
      <c r="F158" s="781"/>
      <c r="G158" s="781"/>
      <c r="H158" s="779"/>
      <c r="I158" s="782"/>
      <c r="J158" s="779"/>
      <c r="K158" s="782" t="s">
        <v>939</v>
      </c>
      <c r="L158" s="779"/>
      <c r="M158" s="779"/>
      <c r="N158" s="779"/>
      <c r="O158" s="779"/>
      <c r="P158" s="788"/>
      <c r="Q158" s="561" t="s">
        <v>823</v>
      </c>
      <c r="R158" s="779"/>
      <c r="S158" s="779"/>
      <c r="T158" s="783"/>
      <c r="U158" s="779"/>
      <c r="V158" s="784"/>
      <c r="W158" s="784"/>
      <c r="X158" s="232"/>
      <c r="Y158" s="785"/>
      <c r="Z158" s="779"/>
      <c r="AA158" s="786"/>
      <c r="AB158" s="779"/>
      <c r="AC158" s="783"/>
      <c r="AD158" s="783"/>
      <c r="AE158" s="543"/>
    </row>
    <row r="159" spans="1:31" s="224" customFormat="1" ht="13.5" customHeight="1">
      <c r="A159" s="225">
        <v>150</v>
      </c>
      <c r="B159" s="219" t="s">
        <v>1607</v>
      </c>
      <c r="C159" s="241"/>
      <c r="D159" s="241"/>
      <c r="E159" s="241"/>
      <c r="F159" s="241"/>
      <c r="G159" s="241"/>
      <c r="H159" s="542" t="s">
        <v>1508</v>
      </c>
      <c r="I159" s="539"/>
      <c r="J159" s="542"/>
      <c r="K159" s="539" t="s">
        <v>1509</v>
      </c>
      <c r="L159" s="542"/>
      <c r="M159" s="542"/>
      <c r="N159" s="542"/>
      <c r="O159" s="542"/>
      <c r="P159" s="540"/>
      <c r="Q159" s="561" t="s">
        <v>823</v>
      </c>
      <c r="R159" s="542" t="s">
        <v>864</v>
      </c>
      <c r="S159" s="379" t="s">
        <v>1509</v>
      </c>
      <c r="T159" s="541"/>
      <c r="U159" s="542"/>
      <c r="V159" s="543"/>
      <c r="W159" s="260" t="s">
        <v>864</v>
      </c>
      <c r="X159" s="232"/>
      <c r="Y159" s="544" t="s">
        <v>1510</v>
      </c>
      <c r="Z159" s="542"/>
      <c r="AA159" s="545"/>
      <c r="AB159" s="542"/>
      <c r="AC159" s="541"/>
      <c r="AD159" s="541">
        <v>1</v>
      </c>
      <c r="AE159" s="260" t="s">
        <v>864</v>
      </c>
    </row>
    <row r="160" spans="1:31" s="224" customFormat="1" ht="13.5" customHeight="1">
      <c r="A160" s="225">
        <v>151</v>
      </c>
      <c r="B160" s="217"/>
      <c r="C160" s="217" t="s">
        <v>1387</v>
      </c>
      <c r="D160" s="241"/>
      <c r="E160" s="241"/>
      <c r="F160" s="241"/>
      <c r="G160" s="241"/>
      <c r="H160" s="542" t="s">
        <v>1511</v>
      </c>
      <c r="I160" s="539"/>
      <c r="J160" s="542"/>
      <c r="K160" s="539" t="s">
        <v>1200</v>
      </c>
      <c r="L160" s="542"/>
      <c r="M160" s="542"/>
      <c r="N160" s="542"/>
      <c r="O160" s="542"/>
      <c r="P160" s="540"/>
      <c r="Q160" s="542" t="s">
        <v>817</v>
      </c>
      <c r="R160" s="542"/>
      <c r="S160" s="542" t="s">
        <v>863</v>
      </c>
      <c r="T160" s="541"/>
      <c r="U160" s="542"/>
      <c r="V160" s="543"/>
      <c r="W160" s="260" t="s">
        <v>864</v>
      </c>
      <c r="X160" s="232"/>
      <c r="Y160" s="544"/>
      <c r="Z160" s="263"/>
      <c r="AA160" s="545"/>
      <c r="AB160" s="542"/>
      <c r="AC160" s="541"/>
      <c r="AD160" s="541">
        <v>1</v>
      </c>
      <c r="AE160" s="260" t="s">
        <v>864</v>
      </c>
    </row>
    <row r="161" spans="1:31" s="224" customFormat="1" ht="13.5" customHeight="1">
      <c r="A161" s="225">
        <v>152</v>
      </c>
      <c r="B161" s="219"/>
      <c r="C161" s="241" t="s">
        <v>1512</v>
      </c>
      <c r="D161" s="241" t="s">
        <v>1513</v>
      </c>
      <c r="E161" s="241"/>
      <c r="F161" s="241"/>
      <c r="G161" s="241"/>
      <c r="H161" s="542" t="s">
        <v>1514</v>
      </c>
      <c r="I161" s="539"/>
      <c r="J161" s="542"/>
      <c r="K161" s="539" t="s">
        <v>1377</v>
      </c>
      <c r="L161" s="542"/>
      <c r="M161" s="542"/>
      <c r="N161" s="542"/>
      <c r="O161" s="542"/>
      <c r="P161" s="540"/>
      <c r="Q161" s="542" t="s">
        <v>817</v>
      </c>
      <c r="R161" s="542" t="s">
        <v>864</v>
      </c>
      <c r="S161" s="379" t="s">
        <v>1377</v>
      </c>
      <c r="T161" s="541"/>
      <c r="U161" s="542"/>
      <c r="V161" s="543"/>
      <c r="W161" s="260" t="s">
        <v>864</v>
      </c>
      <c r="X161" s="232"/>
      <c r="Y161" s="544"/>
      <c r="Z161" s="542"/>
      <c r="AA161" s="545"/>
      <c r="AB161" s="542"/>
      <c r="AC161" s="541"/>
      <c r="AD161" s="541">
        <v>1</v>
      </c>
      <c r="AE161" s="260" t="s">
        <v>864</v>
      </c>
    </row>
    <row r="162" spans="1:31" s="224" customFormat="1" ht="13.5" customHeight="1">
      <c r="A162" s="225">
        <v>153</v>
      </c>
      <c r="B162" s="219"/>
      <c r="C162" s="239" t="s">
        <v>1515</v>
      </c>
      <c r="D162" s="241"/>
      <c r="E162" s="241"/>
      <c r="F162" s="241"/>
      <c r="G162" s="241"/>
      <c r="H162" s="542" t="s">
        <v>1516</v>
      </c>
      <c r="I162" s="539" t="s">
        <v>930</v>
      </c>
      <c r="J162" s="542"/>
      <c r="K162" s="539" t="s">
        <v>931</v>
      </c>
      <c r="L162" s="542"/>
      <c r="M162" s="542"/>
      <c r="N162" s="542"/>
      <c r="O162" s="542"/>
      <c r="P162" s="540"/>
      <c r="Q162" s="542" t="s">
        <v>820</v>
      </c>
      <c r="R162" s="542"/>
      <c r="S162" s="542" t="s">
        <v>879</v>
      </c>
      <c r="T162" s="541"/>
      <c r="U162" s="542" t="s">
        <v>932</v>
      </c>
      <c r="V162" s="543"/>
      <c r="W162" s="543" t="s">
        <v>864</v>
      </c>
      <c r="X162" s="232"/>
      <c r="Y162" s="544"/>
      <c r="Z162" s="542"/>
      <c r="AA162" s="545"/>
      <c r="AB162" s="542"/>
      <c r="AC162" s="541"/>
      <c r="AD162" s="541">
        <v>1</v>
      </c>
      <c r="AE162" s="543" t="s">
        <v>864</v>
      </c>
    </row>
    <row r="163" spans="1:31" s="224" customFormat="1" ht="13.5" customHeight="1">
      <c r="A163" s="225">
        <v>154</v>
      </c>
      <c r="B163" s="219"/>
      <c r="C163" s="241" t="s">
        <v>1517</v>
      </c>
      <c r="D163" s="241"/>
      <c r="E163" s="241"/>
      <c r="F163" s="241"/>
      <c r="G163" s="241"/>
      <c r="H163" s="542" t="s">
        <v>1518</v>
      </c>
      <c r="I163" s="539"/>
      <c r="J163" s="542"/>
      <c r="K163" s="539" t="s">
        <v>939</v>
      </c>
      <c r="L163" s="542"/>
      <c r="M163" s="542"/>
      <c r="N163" s="542"/>
      <c r="O163" s="542"/>
      <c r="P163" s="540"/>
      <c r="Q163" s="542" t="s">
        <v>820</v>
      </c>
      <c r="R163" s="542"/>
      <c r="S163" s="542" t="s">
        <v>863</v>
      </c>
      <c r="T163" s="541"/>
      <c r="U163" s="542"/>
      <c r="V163" s="543"/>
      <c r="W163" s="260" t="s">
        <v>864</v>
      </c>
      <c r="X163" s="232"/>
      <c r="Y163" s="544"/>
      <c r="Z163" s="542"/>
      <c r="AA163" s="545"/>
      <c r="AB163" s="542"/>
      <c r="AC163" s="541"/>
      <c r="AD163" s="541">
        <v>1</v>
      </c>
      <c r="AE163" s="260" t="s">
        <v>864</v>
      </c>
    </row>
    <row r="164" spans="1:31" s="224" customFormat="1" ht="13.5" customHeight="1">
      <c r="A164" s="225">
        <v>155</v>
      </c>
      <c r="B164" s="219"/>
      <c r="C164" s="241" t="s">
        <v>1519</v>
      </c>
      <c r="D164" s="241"/>
      <c r="E164" s="241"/>
      <c r="F164" s="241"/>
      <c r="G164" s="241"/>
      <c r="H164" s="542" t="s">
        <v>1520</v>
      </c>
      <c r="I164" s="539"/>
      <c r="J164" s="542"/>
      <c r="K164" s="539" t="s">
        <v>1521</v>
      </c>
      <c r="L164" s="542"/>
      <c r="M164" s="542"/>
      <c r="N164" s="542"/>
      <c r="O164" s="542"/>
      <c r="P164" s="540"/>
      <c r="Q164" s="542" t="s">
        <v>817</v>
      </c>
      <c r="R164" s="542"/>
      <c r="S164" s="542" t="s">
        <v>863</v>
      </c>
      <c r="T164" s="541"/>
      <c r="U164" s="542"/>
      <c r="V164" s="543"/>
      <c r="W164" s="260" t="s">
        <v>864</v>
      </c>
      <c r="X164" s="232"/>
      <c r="Y164" s="544"/>
      <c r="Z164" s="542"/>
      <c r="AA164" s="545"/>
      <c r="AB164" s="542"/>
      <c r="AC164" s="541"/>
      <c r="AD164" s="541">
        <v>1</v>
      </c>
      <c r="AE164" s="260" t="s">
        <v>864</v>
      </c>
    </row>
    <row r="165" spans="1:31" s="224" customFormat="1" ht="13.5" customHeight="1">
      <c r="A165" s="225">
        <v>156</v>
      </c>
      <c r="B165" s="219"/>
      <c r="C165" s="241" t="s">
        <v>1522</v>
      </c>
      <c r="D165" s="241"/>
      <c r="E165" s="241"/>
      <c r="F165" s="241"/>
      <c r="G165" s="241"/>
      <c r="H165" s="542" t="s">
        <v>1523</v>
      </c>
      <c r="I165" s="539"/>
      <c r="J165" s="542"/>
      <c r="K165" s="539" t="s">
        <v>1524</v>
      </c>
      <c r="L165" s="542"/>
      <c r="M165" s="542"/>
      <c r="N165" s="542"/>
      <c r="O165" s="542"/>
      <c r="P165" s="540"/>
      <c r="Q165" s="542" t="s">
        <v>817</v>
      </c>
      <c r="R165" s="542"/>
      <c r="S165" s="542" t="s">
        <v>863</v>
      </c>
      <c r="T165" s="541"/>
      <c r="U165" s="542"/>
      <c r="V165" s="543"/>
      <c r="W165" s="260" t="s">
        <v>864</v>
      </c>
      <c r="X165" s="232"/>
      <c r="Y165" s="544"/>
      <c r="Z165" s="542"/>
      <c r="AA165" s="545"/>
      <c r="AB165" s="542"/>
      <c r="AC165" s="541"/>
      <c r="AD165" s="541">
        <v>1</v>
      </c>
      <c r="AE165" s="260" t="s">
        <v>864</v>
      </c>
    </row>
    <row r="166" spans="1:31" s="224" customFormat="1" ht="13.5" customHeight="1">
      <c r="A166" s="225">
        <v>157</v>
      </c>
      <c r="B166" s="219"/>
      <c r="C166" s="241" t="s">
        <v>1525</v>
      </c>
      <c r="D166" s="241"/>
      <c r="E166" s="241"/>
      <c r="F166" s="241"/>
      <c r="G166" s="241"/>
      <c r="H166" s="542" t="s">
        <v>1526</v>
      </c>
      <c r="I166" s="539"/>
      <c r="J166" s="542"/>
      <c r="K166" s="539" t="s">
        <v>1527</v>
      </c>
      <c r="L166" s="542"/>
      <c r="M166" s="542"/>
      <c r="N166" s="542"/>
      <c r="O166" s="542"/>
      <c r="P166" s="540"/>
      <c r="Q166" s="542" t="s">
        <v>817</v>
      </c>
      <c r="R166" s="542"/>
      <c r="S166" s="542" t="s">
        <v>863</v>
      </c>
      <c r="T166" s="541"/>
      <c r="U166" s="542"/>
      <c r="V166" s="543"/>
      <c r="W166" s="260" t="s">
        <v>864</v>
      </c>
      <c r="X166" s="232"/>
      <c r="Y166" s="544"/>
      <c r="Z166" s="542"/>
      <c r="AA166" s="545"/>
      <c r="AB166" s="542"/>
      <c r="AC166" s="541"/>
      <c r="AD166" s="541">
        <v>1</v>
      </c>
      <c r="AE166" s="260" t="s">
        <v>864</v>
      </c>
    </row>
    <row r="167" spans="1:31" s="224" customFormat="1" ht="13.5" customHeight="1">
      <c r="A167" s="225">
        <v>158</v>
      </c>
      <c r="B167" s="217" t="s">
        <v>1528</v>
      </c>
      <c r="C167" s="219"/>
      <c r="D167" s="241"/>
      <c r="E167" s="241"/>
      <c r="F167" s="241"/>
      <c r="G167" s="241"/>
      <c r="H167" s="269" t="s">
        <v>1529</v>
      </c>
      <c r="I167" s="539"/>
      <c r="J167" s="542"/>
      <c r="K167" s="539" t="s">
        <v>1530</v>
      </c>
      <c r="L167" s="542"/>
      <c r="M167" s="542"/>
      <c r="N167" s="542"/>
      <c r="O167" s="542"/>
      <c r="P167" s="540"/>
      <c r="Q167" s="542" t="s">
        <v>823</v>
      </c>
      <c r="R167" s="542" t="s">
        <v>864</v>
      </c>
      <c r="S167" s="243" t="s">
        <v>1530</v>
      </c>
      <c r="T167" s="541"/>
      <c r="U167" s="542"/>
      <c r="V167" s="543" t="s">
        <v>864</v>
      </c>
      <c r="W167" s="260" t="s">
        <v>864</v>
      </c>
      <c r="X167" s="232"/>
      <c r="Y167" s="266" t="s">
        <v>1531</v>
      </c>
      <c r="Z167" s="263" t="s">
        <v>1532</v>
      </c>
      <c r="AA167" s="545"/>
      <c r="AB167" s="542"/>
      <c r="AC167" s="541"/>
      <c r="AD167" s="541">
        <v>1</v>
      </c>
      <c r="AE167" s="260" t="s">
        <v>864</v>
      </c>
    </row>
    <row r="168" spans="1:31" s="224" customFormat="1" ht="13.5" customHeight="1">
      <c r="A168" s="225">
        <v>159</v>
      </c>
      <c r="B168" s="217"/>
      <c r="C168" s="217" t="s">
        <v>1387</v>
      </c>
      <c r="D168" s="241"/>
      <c r="E168" s="241"/>
      <c r="F168" s="241"/>
      <c r="G168" s="241"/>
      <c r="H168" s="542" t="s">
        <v>1608</v>
      </c>
      <c r="I168" s="539"/>
      <c r="J168" s="542"/>
      <c r="K168" s="539" t="s">
        <v>1200</v>
      </c>
      <c r="L168" s="542"/>
      <c r="M168" s="542"/>
      <c r="N168" s="542"/>
      <c r="O168" s="542"/>
      <c r="P168" s="540"/>
      <c r="Q168" s="542" t="s">
        <v>817</v>
      </c>
      <c r="R168" s="542"/>
      <c r="S168" s="542" t="s">
        <v>863</v>
      </c>
      <c r="T168" s="541"/>
      <c r="U168" s="542"/>
      <c r="V168" s="543" t="s">
        <v>864</v>
      </c>
      <c r="W168" s="260" t="s">
        <v>864</v>
      </c>
      <c r="X168" s="232"/>
      <c r="Y168" s="544"/>
      <c r="Z168" s="263"/>
      <c r="AA168" s="545"/>
      <c r="AB168" s="542"/>
      <c r="AC168" s="541"/>
      <c r="AD168" s="541">
        <v>1</v>
      </c>
      <c r="AE168" s="260" t="s">
        <v>864</v>
      </c>
    </row>
    <row r="169" spans="1:31" s="158" customFormat="1" ht="12.75" customHeight="1">
      <c r="A169" s="225">
        <v>160</v>
      </c>
      <c r="B169" s="217"/>
      <c r="C169" s="241" t="s">
        <v>1533</v>
      </c>
      <c r="D169" s="241"/>
      <c r="E169" s="241"/>
      <c r="F169" s="241"/>
      <c r="G169" s="241"/>
      <c r="H169" s="542" t="s">
        <v>1534</v>
      </c>
      <c r="I169" s="539" t="s">
        <v>930</v>
      </c>
      <c r="J169" s="542"/>
      <c r="K169" s="539" t="s">
        <v>931</v>
      </c>
      <c r="L169" s="542"/>
      <c r="M169" s="542"/>
      <c r="N169" s="542"/>
      <c r="O169" s="542"/>
      <c r="P169" s="540"/>
      <c r="Q169" s="542" t="s">
        <v>820</v>
      </c>
      <c r="R169" s="542"/>
      <c r="S169" s="542" t="s">
        <v>879</v>
      </c>
      <c r="T169" s="541"/>
      <c r="U169" s="542"/>
      <c r="V169" s="543" t="s">
        <v>864</v>
      </c>
      <c r="W169" s="543" t="s">
        <v>864</v>
      </c>
      <c r="X169" s="232"/>
      <c r="Y169" s="544"/>
      <c r="Z169" s="263"/>
      <c r="AA169" s="545"/>
      <c r="AB169" s="542"/>
      <c r="AC169" s="541"/>
      <c r="AD169" s="541">
        <v>1</v>
      </c>
      <c r="AE169" s="543" t="s">
        <v>864</v>
      </c>
    </row>
    <row r="170" spans="1:31" s="158" customFormat="1" ht="12.75" customHeight="1">
      <c r="A170" s="225">
        <v>161</v>
      </c>
      <c r="B170" s="217"/>
      <c r="C170" s="241" t="s">
        <v>1535</v>
      </c>
      <c r="D170" s="241"/>
      <c r="E170" s="241"/>
      <c r="F170" s="241"/>
      <c r="G170" s="241"/>
      <c r="H170" s="547" t="s">
        <v>1536</v>
      </c>
      <c r="I170" s="589" t="s">
        <v>1537</v>
      </c>
      <c r="J170" s="542"/>
      <c r="K170" s="539" t="s">
        <v>956</v>
      </c>
      <c r="L170" s="542"/>
      <c r="M170" s="542"/>
      <c r="N170" s="542"/>
      <c r="O170" s="542"/>
      <c r="P170" s="540"/>
      <c r="Q170" s="542" t="s">
        <v>820</v>
      </c>
      <c r="R170" s="542"/>
      <c r="S170" s="542" t="s">
        <v>863</v>
      </c>
      <c r="T170" s="374" t="s">
        <v>864</v>
      </c>
      <c r="U170" s="374"/>
      <c r="V170" s="543" t="s">
        <v>864</v>
      </c>
      <c r="W170" s="260" t="s">
        <v>864</v>
      </c>
      <c r="X170" s="232"/>
      <c r="Y170" s="387" t="s">
        <v>1538</v>
      </c>
      <c r="Z170" s="390" t="s">
        <v>1539</v>
      </c>
      <c r="AA170" s="545" t="s">
        <v>1540</v>
      </c>
      <c r="AB170" s="542"/>
      <c r="AC170" s="541"/>
      <c r="AD170" s="541">
        <v>1</v>
      </c>
      <c r="AE170" s="260" t="s">
        <v>864</v>
      </c>
    </row>
    <row r="171" spans="1:31" s="158" customFormat="1" ht="12.75" customHeight="1">
      <c r="A171" s="225">
        <v>162</v>
      </c>
      <c r="B171" s="217"/>
      <c r="C171" s="241" t="s">
        <v>2458</v>
      </c>
      <c r="D171" s="241"/>
      <c r="E171" s="241"/>
      <c r="F171" s="241"/>
      <c r="G171" s="241"/>
      <c r="H171" s="588"/>
      <c r="I171" s="589"/>
      <c r="J171" s="590"/>
      <c r="K171" s="589" t="s">
        <v>2459</v>
      </c>
      <c r="L171" s="590"/>
      <c r="M171" s="590"/>
      <c r="N171" s="590"/>
      <c r="O171" s="590"/>
      <c r="P171" s="591"/>
      <c r="Q171" s="542" t="s">
        <v>817</v>
      </c>
      <c r="R171" s="590" t="s">
        <v>864</v>
      </c>
      <c r="S171" s="379" t="s">
        <v>2459</v>
      </c>
      <c r="T171" s="592"/>
      <c r="U171" s="590"/>
      <c r="V171" s="593" t="s">
        <v>864</v>
      </c>
      <c r="W171" s="593" t="s">
        <v>864</v>
      </c>
      <c r="X171" s="232"/>
      <c r="Y171" s="594"/>
      <c r="Z171" s="590"/>
      <c r="AA171" s="595"/>
      <c r="AB171" s="590"/>
      <c r="AC171" s="592"/>
      <c r="AD171" s="592">
        <v>1</v>
      </c>
      <c r="AE171" s="260" t="s">
        <v>864</v>
      </c>
    </row>
    <row r="172" spans="1:31" s="158" customFormat="1" ht="12.75" customHeight="1">
      <c r="A172" s="225">
        <v>163</v>
      </c>
      <c r="B172" s="217"/>
      <c r="C172" s="241"/>
      <c r="D172" s="241" t="s">
        <v>2449</v>
      </c>
      <c r="E172" s="241"/>
      <c r="F172" s="241"/>
      <c r="G172" s="241"/>
      <c r="H172" s="266" t="s">
        <v>1542</v>
      </c>
      <c r="I172" s="264" t="s">
        <v>1543</v>
      </c>
      <c r="J172" s="263"/>
      <c r="K172" s="539" t="s">
        <v>1544</v>
      </c>
      <c r="L172" s="542"/>
      <c r="M172" s="542"/>
      <c r="N172" s="542"/>
      <c r="O172" s="542"/>
      <c r="P172" s="540"/>
      <c r="Q172" s="542" t="s">
        <v>820</v>
      </c>
      <c r="R172" s="542"/>
      <c r="S172" s="542" t="s">
        <v>863</v>
      </c>
      <c r="T172" s="374" t="s">
        <v>864</v>
      </c>
      <c r="U172" s="374"/>
      <c r="V172" s="265" t="s">
        <v>864</v>
      </c>
      <c r="W172" s="260" t="s">
        <v>864</v>
      </c>
      <c r="X172" s="232"/>
      <c r="Y172" s="388" t="s">
        <v>1545</v>
      </c>
      <c r="Z172" s="390" t="s">
        <v>1539</v>
      </c>
      <c r="AA172" s="267" t="s">
        <v>1546</v>
      </c>
      <c r="AB172" s="263"/>
      <c r="AC172" s="541"/>
      <c r="AD172" s="541">
        <v>1</v>
      </c>
      <c r="AE172" s="260" t="s">
        <v>864</v>
      </c>
    </row>
    <row r="173" spans="1:31" s="529" customFormat="1" ht="12.75" customHeight="1">
      <c r="A173" s="225">
        <v>164</v>
      </c>
      <c r="B173" s="513"/>
      <c r="C173" s="514"/>
      <c r="D173" s="514" t="s">
        <v>1547</v>
      </c>
      <c r="E173" s="514"/>
      <c r="F173" s="514"/>
      <c r="G173" s="514"/>
      <c r="H173" s="515" t="s">
        <v>1548</v>
      </c>
      <c r="I173" s="516" t="s">
        <v>1549</v>
      </c>
      <c r="J173" s="517"/>
      <c r="K173" s="518" t="s">
        <v>1550</v>
      </c>
      <c r="L173" s="386"/>
      <c r="M173" s="386"/>
      <c r="N173" s="386"/>
      <c r="O173" s="386"/>
      <c r="P173" s="519"/>
      <c r="Q173" s="520" t="s">
        <v>823</v>
      </c>
      <c r="R173" s="386"/>
      <c r="S173" s="386" t="s">
        <v>863</v>
      </c>
      <c r="T173" s="521"/>
      <c r="U173" s="521"/>
      <c r="V173" s="522" t="s">
        <v>864</v>
      </c>
      <c r="W173" s="523" t="s">
        <v>864</v>
      </c>
      <c r="X173" s="524"/>
      <c r="Y173" s="525" t="s">
        <v>1551</v>
      </c>
      <c r="Z173" s="526" t="s">
        <v>1552</v>
      </c>
      <c r="AA173" s="527"/>
      <c r="AB173" s="517"/>
      <c r="AC173" s="528"/>
      <c r="AD173" s="528">
        <v>1</v>
      </c>
      <c r="AE173" s="523"/>
    </row>
    <row r="174" spans="1:31" s="529" customFormat="1" ht="12.75" customHeight="1">
      <c r="A174" s="225">
        <v>165</v>
      </c>
      <c r="B174" s="217"/>
      <c r="C174" s="218"/>
      <c r="D174" s="218" t="s">
        <v>616</v>
      </c>
      <c r="E174" s="241"/>
      <c r="F174" s="241"/>
      <c r="G174" s="241"/>
      <c r="H174" s="547" t="s">
        <v>1609</v>
      </c>
      <c r="I174" s="539"/>
      <c r="J174" s="542"/>
      <c r="K174" s="539" t="s">
        <v>1610</v>
      </c>
      <c r="L174" s="542"/>
      <c r="M174" s="542"/>
      <c r="N174" s="542"/>
      <c r="O174" s="542"/>
      <c r="P174" s="540"/>
      <c r="Q174" s="255" t="s">
        <v>817</v>
      </c>
      <c r="R174" s="255"/>
      <c r="S174" s="255" t="s">
        <v>863</v>
      </c>
      <c r="T174" s="541"/>
      <c r="U174" s="542"/>
      <c r="V174" s="543" t="s">
        <v>864</v>
      </c>
      <c r="W174" s="543" t="s">
        <v>864</v>
      </c>
      <c r="X174" s="232"/>
      <c r="Y174" s="548"/>
      <c r="Z174" s="542"/>
      <c r="AA174" s="545"/>
      <c r="AB174" s="542"/>
      <c r="AC174" s="541"/>
      <c r="AD174" s="541">
        <v>1</v>
      </c>
      <c r="AE174" s="523"/>
    </row>
    <row r="175" spans="1:31" s="249" customFormat="1" ht="12.75" customHeight="1">
      <c r="A175" s="225">
        <v>166</v>
      </c>
      <c r="B175" s="218"/>
      <c r="C175" s="218"/>
      <c r="D175" s="218" t="s">
        <v>1553</v>
      </c>
      <c r="E175" s="218"/>
      <c r="F175" s="218"/>
      <c r="G175" s="218"/>
      <c r="H175" s="502" t="s">
        <v>1611</v>
      </c>
      <c r="I175" s="500"/>
      <c r="J175" s="255"/>
      <c r="K175" s="500" t="s">
        <v>1555</v>
      </c>
      <c r="L175" s="255"/>
      <c r="M175" s="255"/>
      <c r="N175" s="255"/>
      <c r="O175" s="255"/>
      <c r="P175" s="377"/>
      <c r="Q175" s="255" t="s">
        <v>817</v>
      </c>
      <c r="R175" s="255"/>
      <c r="S175" s="255" t="s">
        <v>863</v>
      </c>
      <c r="T175" s="374"/>
      <c r="U175" s="255"/>
      <c r="V175" s="375" t="s">
        <v>864</v>
      </c>
      <c r="W175" s="375" t="s">
        <v>864</v>
      </c>
      <c r="X175" s="503"/>
      <c r="Y175" s="504" t="s">
        <v>1556</v>
      </c>
      <c r="Z175" s="255"/>
      <c r="AA175" s="245"/>
      <c r="AB175" s="255"/>
      <c r="AC175" s="374"/>
      <c r="AD175" s="374">
        <v>1</v>
      </c>
      <c r="AE175" s="375" t="s">
        <v>864</v>
      </c>
    </row>
    <row r="176" spans="1:31" s="158" customFormat="1" ht="12.75" customHeight="1">
      <c r="A176" s="225">
        <v>167</v>
      </c>
      <c r="B176" s="217"/>
      <c r="C176" s="241"/>
      <c r="D176" s="241" t="s">
        <v>1557</v>
      </c>
      <c r="E176" s="241"/>
      <c r="F176" s="241"/>
      <c r="G176" s="241"/>
      <c r="H176" s="269" t="s">
        <v>1558</v>
      </c>
      <c r="I176" s="264" t="s">
        <v>1559</v>
      </c>
      <c r="J176" s="263"/>
      <c r="K176" s="539" t="s">
        <v>1560</v>
      </c>
      <c r="L176" s="542"/>
      <c r="M176" s="542"/>
      <c r="N176" s="542"/>
      <c r="O176" s="542"/>
      <c r="P176" s="540"/>
      <c r="Q176" s="542" t="s">
        <v>820</v>
      </c>
      <c r="R176" s="542"/>
      <c r="S176" s="542" t="s">
        <v>863</v>
      </c>
      <c r="T176" s="268"/>
      <c r="U176" s="377"/>
      <c r="V176" s="265" t="s">
        <v>864</v>
      </c>
      <c r="W176" s="260" t="s">
        <v>864</v>
      </c>
      <c r="X176" s="232"/>
      <c r="Y176" s="389" t="s">
        <v>1561</v>
      </c>
      <c r="Z176" s="390" t="s">
        <v>1539</v>
      </c>
      <c r="AA176" s="267"/>
      <c r="AB176" s="263"/>
      <c r="AC176" s="541"/>
      <c r="AD176" s="541">
        <v>1</v>
      </c>
      <c r="AE176" s="260" t="s">
        <v>864</v>
      </c>
    </row>
    <row r="177" spans="1:1017" s="158" customFormat="1" ht="12.75" customHeight="1">
      <c r="A177" s="225">
        <v>168</v>
      </c>
      <c r="B177" s="217"/>
      <c r="C177" s="241"/>
      <c r="D177" s="241" t="s">
        <v>1562</v>
      </c>
      <c r="E177" s="241"/>
      <c r="F177" s="241"/>
      <c r="G177" s="241"/>
      <c r="H177" s="269"/>
      <c r="I177" s="264"/>
      <c r="J177" s="263"/>
      <c r="K177" s="539" t="s">
        <v>1563</v>
      </c>
      <c r="L177" s="542"/>
      <c r="M177" s="542"/>
      <c r="N177" s="542"/>
      <c r="O177" s="542"/>
      <c r="P177" s="540"/>
      <c r="Q177" s="561" t="s">
        <v>817</v>
      </c>
      <c r="R177" s="542" t="s">
        <v>864</v>
      </c>
      <c r="S177" s="379" t="s">
        <v>1563</v>
      </c>
      <c r="T177" s="268"/>
      <c r="U177" s="263"/>
      <c r="V177" s="265" t="s">
        <v>864</v>
      </c>
      <c r="W177" s="260" t="s">
        <v>864</v>
      </c>
      <c r="X177" s="232"/>
      <c r="Y177" s="266" t="s">
        <v>1564</v>
      </c>
      <c r="Z177" s="263"/>
      <c r="AA177" s="261"/>
      <c r="AB177" s="263"/>
      <c r="AC177" s="541"/>
      <c r="AD177" s="541">
        <v>1</v>
      </c>
      <c r="AE177" s="260" t="s">
        <v>864</v>
      </c>
    </row>
    <row r="178" spans="1:1017" s="158" customFormat="1" ht="12.75" customHeight="1">
      <c r="A178" s="225">
        <v>169</v>
      </c>
      <c r="B178" s="217"/>
      <c r="C178" s="241"/>
      <c r="D178" s="241"/>
      <c r="E178" s="241" t="s">
        <v>1565</v>
      </c>
      <c r="F178" s="241"/>
      <c r="G178" s="241"/>
      <c r="H178" s="269" t="s">
        <v>1566</v>
      </c>
      <c r="I178" s="264"/>
      <c r="J178" s="263"/>
      <c r="K178" s="539" t="s">
        <v>956</v>
      </c>
      <c r="L178" s="542"/>
      <c r="M178" s="542"/>
      <c r="N178" s="542"/>
      <c r="O178" s="542"/>
      <c r="P178" s="540"/>
      <c r="Q178" s="561" t="s">
        <v>817</v>
      </c>
      <c r="R178" s="542"/>
      <c r="S178" s="542" t="s">
        <v>863</v>
      </c>
      <c r="T178" s="268" t="s">
        <v>864</v>
      </c>
      <c r="U178" s="263" t="s">
        <v>1567</v>
      </c>
      <c r="V178" s="265" t="s">
        <v>864</v>
      </c>
      <c r="W178" s="260" t="s">
        <v>864</v>
      </c>
      <c r="X178" s="232"/>
      <c r="Y178" s="266"/>
      <c r="Z178" s="263"/>
      <c r="AA178" s="261"/>
      <c r="AB178" s="263"/>
      <c r="AC178" s="541"/>
      <c r="AD178" s="541">
        <v>1</v>
      </c>
      <c r="AE178" s="260" t="s">
        <v>864</v>
      </c>
    </row>
    <row r="179" spans="1:1017" s="158" customFormat="1" ht="12.75" customHeight="1">
      <c r="A179" s="225">
        <v>170</v>
      </c>
      <c r="B179" s="498"/>
      <c r="C179" s="499"/>
      <c r="D179" s="499"/>
      <c r="E179" s="499" t="s">
        <v>1568</v>
      </c>
      <c r="F179" s="217" t="s">
        <v>1569</v>
      </c>
      <c r="G179" s="217"/>
      <c r="H179" s="547"/>
      <c r="I179" s="539"/>
      <c r="J179" s="542"/>
      <c r="K179" s="539" t="s">
        <v>1570</v>
      </c>
      <c r="L179" s="542"/>
      <c r="M179" s="542"/>
      <c r="N179" s="542"/>
      <c r="O179" s="542"/>
      <c r="P179" s="540"/>
      <c r="Q179" s="561" t="s">
        <v>817</v>
      </c>
      <c r="R179" s="542" t="s">
        <v>864</v>
      </c>
      <c r="S179" s="243" t="s">
        <v>1036</v>
      </c>
      <c r="T179" s="541"/>
      <c r="U179" s="542"/>
      <c r="V179" s="543" t="s">
        <v>864</v>
      </c>
      <c r="W179" s="543" t="s">
        <v>864</v>
      </c>
      <c r="X179" s="232"/>
      <c r="Y179" s="544"/>
      <c r="Z179" s="542"/>
      <c r="AA179" s="545"/>
      <c r="AB179" s="542"/>
      <c r="AC179" s="541"/>
      <c r="AD179" s="541">
        <v>1</v>
      </c>
      <c r="AE179" s="543" t="s">
        <v>864</v>
      </c>
    </row>
    <row r="180" spans="1:1017" s="224" customFormat="1" ht="14.25" customHeight="1">
      <c r="A180" s="225">
        <v>171</v>
      </c>
      <c r="B180" s="217" t="s">
        <v>1571</v>
      </c>
      <c r="C180" s="217" t="s">
        <v>1572</v>
      </c>
      <c r="D180" s="270"/>
      <c r="E180" s="217"/>
      <c r="F180" s="217"/>
      <c r="G180" s="217"/>
      <c r="H180" s="542" t="s">
        <v>1573</v>
      </c>
      <c r="I180" s="539"/>
      <c r="J180" s="542" t="s">
        <v>1574</v>
      </c>
      <c r="K180" s="539" t="s">
        <v>1575</v>
      </c>
      <c r="L180" s="542"/>
      <c r="M180" s="542"/>
      <c r="N180" s="542"/>
      <c r="O180" s="542"/>
      <c r="P180" s="540">
        <v>1</v>
      </c>
      <c r="Q180" s="542" t="s">
        <v>823</v>
      </c>
      <c r="R180" s="542" t="s">
        <v>864</v>
      </c>
      <c r="S180" s="243" t="s">
        <v>1216</v>
      </c>
      <c r="T180" s="281"/>
      <c r="U180" s="542"/>
      <c r="V180" s="543" t="s">
        <v>864</v>
      </c>
      <c r="W180" s="543" t="s">
        <v>864</v>
      </c>
      <c r="X180" s="232"/>
      <c r="Y180" s="544"/>
      <c r="Z180" s="542"/>
      <c r="AA180" s="545"/>
      <c r="AB180" s="542"/>
      <c r="AC180" s="541"/>
      <c r="AD180" s="541">
        <v>1</v>
      </c>
      <c r="AE180" s="543"/>
    </row>
    <row r="181" spans="1:1017" s="249" customFormat="1" ht="12.95" customHeight="1">
      <c r="A181" s="225">
        <v>172</v>
      </c>
      <c r="B181" s="217" t="s">
        <v>1576</v>
      </c>
      <c r="C181" s="221"/>
      <c r="D181" s="241"/>
      <c r="E181" s="241"/>
      <c r="F181" s="241"/>
      <c r="G181" s="241"/>
      <c r="H181" s="542"/>
      <c r="I181" s="539"/>
      <c r="J181" s="542"/>
      <c r="K181" s="542" t="s">
        <v>1577</v>
      </c>
      <c r="L181" s="542"/>
      <c r="M181" s="542"/>
      <c r="N181" s="542"/>
      <c r="O181" s="542"/>
      <c r="P181" s="540"/>
      <c r="Q181" s="542" t="s">
        <v>817</v>
      </c>
      <c r="R181" s="542" t="s">
        <v>864</v>
      </c>
      <c r="S181" s="542" t="s">
        <v>1577</v>
      </c>
      <c r="T181" s="541"/>
      <c r="U181" s="542"/>
      <c r="V181" s="543" t="s">
        <v>864</v>
      </c>
      <c r="W181" s="543" t="s">
        <v>864</v>
      </c>
      <c r="X181" s="232"/>
      <c r="Y181" s="544"/>
      <c r="Z181" s="542"/>
      <c r="AA181" s="545"/>
      <c r="AB181" s="542"/>
      <c r="AC181" s="541">
        <v>1</v>
      </c>
      <c r="AD181" s="541">
        <v>1</v>
      </c>
      <c r="AE181" s="543"/>
    </row>
    <row r="182" spans="1:1017" s="249" customFormat="1" ht="12.95" customHeight="1">
      <c r="A182" s="225">
        <v>173</v>
      </c>
      <c r="B182" s="217"/>
      <c r="C182" s="221" t="s">
        <v>1578</v>
      </c>
      <c r="D182" s="221"/>
      <c r="E182" s="241"/>
      <c r="F182" s="241"/>
      <c r="G182" s="241"/>
      <c r="H182" s="542" t="s">
        <v>1579</v>
      </c>
      <c r="I182" s="539"/>
      <c r="J182" s="542"/>
      <c r="K182" s="539" t="s">
        <v>1580</v>
      </c>
      <c r="L182" s="542"/>
      <c r="M182" s="542"/>
      <c r="N182" s="542"/>
      <c r="O182" s="542"/>
      <c r="P182" s="540"/>
      <c r="Q182" s="542" t="s">
        <v>1581</v>
      </c>
      <c r="R182" s="542" t="s">
        <v>864</v>
      </c>
      <c r="S182" s="243" t="s">
        <v>1580</v>
      </c>
      <c r="T182" s="541"/>
      <c r="U182" s="542"/>
      <c r="V182" s="543" t="s">
        <v>864</v>
      </c>
      <c r="W182" s="543" t="s">
        <v>864</v>
      </c>
      <c r="X182" s="232"/>
      <c r="Y182" s="544"/>
      <c r="Z182" s="542"/>
      <c r="AA182" s="545"/>
      <c r="AB182" s="542"/>
      <c r="AC182" s="541">
        <v>1</v>
      </c>
      <c r="AD182" s="541">
        <v>1</v>
      </c>
      <c r="AE182" s="543"/>
    </row>
    <row r="183" spans="1:1017" s="249" customFormat="1" ht="12.95" customHeight="1">
      <c r="A183" s="225">
        <v>174</v>
      </c>
      <c r="B183" s="217"/>
      <c r="C183" s="221"/>
      <c r="D183" s="241" t="s">
        <v>1582</v>
      </c>
      <c r="E183" s="221"/>
      <c r="F183" s="241"/>
      <c r="G183" s="241"/>
      <c r="H183" s="542" t="s">
        <v>1583</v>
      </c>
      <c r="I183" s="539" t="s">
        <v>1584</v>
      </c>
      <c r="J183" s="542"/>
      <c r="K183" s="539" t="s">
        <v>1585</v>
      </c>
      <c r="L183" s="542"/>
      <c r="M183" s="542"/>
      <c r="N183" s="542"/>
      <c r="O183" s="542"/>
      <c r="P183" s="540"/>
      <c r="Q183" s="542" t="s">
        <v>820</v>
      </c>
      <c r="R183" s="542"/>
      <c r="S183" s="542" t="s">
        <v>863</v>
      </c>
      <c r="T183" s="541"/>
      <c r="U183" s="542"/>
      <c r="V183" s="543" t="s">
        <v>864</v>
      </c>
      <c r="W183" s="543" t="s">
        <v>864</v>
      </c>
      <c r="X183" s="232"/>
      <c r="Y183" s="544"/>
      <c r="Z183" s="542"/>
      <c r="AA183" s="545"/>
      <c r="AB183" s="542"/>
      <c r="AC183" s="541">
        <v>1</v>
      </c>
      <c r="AD183" s="541">
        <v>1</v>
      </c>
      <c r="AE183" s="543"/>
    </row>
    <row r="184" spans="1:1017" s="249" customFormat="1" ht="12.95" customHeight="1">
      <c r="A184" s="225">
        <v>175</v>
      </c>
      <c r="B184" s="217"/>
      <c r="C184" s="221"/>
      <c r="D184" s="241" t="s">
        <v>974</v>
      </c>
      <c r="E184" s="221"/>
      <c r="F184" s="241"/>
      <c r="G184" s="241"/>
      <c r="H184" s="542" t="s">
        <v>1586</v>
      </c>
      <c r="I184" s="539" t="s">
        <v>399</v>
      </c>
      <c r="J184" s="542"/>
      <c r="K184" s="539" t="s">
        <v>977</v>
      </c>
      <c r="L184" s="542"/>
      <c r="M184" s="542"/>
      <c r="N184" s="542"/>
      <c r="O184" s="542"/>
      <c r="P184" s="540"/>
      <c r="Q184" s="542" t="s">
        <v>817</v>
      </c>
      <c r="R184" s="542"/>
      <c r="S184" s="542" t="s">
        <v>863</v>
      </c>
      <c r="T184" s="541"/>
      <c r="U184" s="542"/>
      <c r="V184" s="543" t="s">
        <v>864</v>
      </c>
      <c r="W184" s="543" t="s">
        <v>864</v>
      </c>
      <c r="X184" s="232"/>
      <c r="Y184" s="544"/>
      <c r="Z184" s="542"/>
      <c r="AA184" s="545"/>
      <c r="AB184" s="542"/>
      <c r="AC184" s="541">
        <v>1</v>
      </c>
      <c r="AD184" s="541">
        <v>1</v>
      </c>
      <c r="AE184" s="543"/>
    </row>
    <row r="185" spans="1:1017" s="249" customFormat="1" ht="12.95" customHeight="1">
      <c r="A185" s="225">
        <v>176</v>
      </c>
      <c r="B185" s="217"/>
      <c r="C185" s="221"/>
      <c r="D185" s="241" t="s">
        <v>1587</v>
      </c>
      <c r="E185" s="221"/>
      <c r="F185" s="241"/>
      <c r="G185" s="241"/>
      <c r="H185" s="542" t="s">
        <v>1588</v>
      </c>
      <c r="I185" s="539" t="s">
        <v>1589</v>
      </c>
      <c r="J185" s="542"/>
      <c r="K185" s="539" t="s">
        <v>1062</v>
      </c>
      <c r="L185" s="542"/>
      <c r="M185" s="542"/>
      <c r="N185" s="542"/>
      <c r="O185" s="542"/>
      <c r="P185" s="540"/>
      <c r="Q185" s="542" t="s">
        <v>820</v>
      </c>
      <c r="R185" s="542"/>
      <c r="S185" s="542" t="s">
        <v>863</v>
      </c>
      <c r="T185" s="541"/>
      <c r="U185" s="542"/>
      <c r="V185" s="543" t="s">
        <v>864</v>
      </c>
      <c r="W185" s="543" t="s">
        <v>864</v>
      </c>
      <c r="X185" s="232"/>
      <c r="Y185" s="544"/>
      <c r="Z185" s="542"/>
      <c r="AA185" s="545"/>
      <c r="AB185" s="542"/>
      <c r="AC185" s="541">
        <v>1</v>
      </c>
      <c r="AD185" s="541">
        <v>1</v>
      </c>
      <c r="AE185" s="543"/>
    </row>
    <row r="186" spans="1:1017" s="249" customFormat="1" ht="12.95" customHeight="1">
      <c r="A186" s="225">
        <v>177</v>
      </c>
      <c r="B186" s="217"/>
      <c r="C186" s="262"/>
      <c r="D186" s="221" t="s">
        <v>1590</v>
      </c>
      <c r="E186" s="221"/>
      <c r="F186" s="241"/>
      <c r="G186" s="241"/>
      <c r="H186" s="542" t="s">
        <v>1591</v>
      </c>
      <c r="I186" s="539" t="s">
        <v>1592</v>
      </c>
      <c r="J186" s="542"/>
      <c r="K186" s="539" t="s">
        <v>939</v>
      </c>
      <c r="L186" s="542"/>
      <c r="M186" s="542"/>
      <c r="N186" s="542"/>
      <c r="O186" s="542"/>
      <c r="P186" s="540"/>
      <c r="Q186" s="542" t="s">
        <v>817</v>
      </c>
      <c r="R186" s="542"/>
      <c r="S186" s="542" t="s">
        <v>863</v>
      </c>
      <c r="T186" s="541"/>
      <c r="U186" s="542"/>
      <c r="V186" s="543" t="s">
        <v>864</v>
      </c>
      <c r="W186" s="543" t="s">
        <v>864</v>
      </c>
      <c r="X186" s="232"/>
      <c r="Y186" s="544"/>
      <c r="Z186" s="542"/>
      <c r="AA186" s="545"/>
      <c r="AB186" s="542"/>
      <c r="AC186" s="541">
        <v>1</v>
      </c>
      <c r="AD186" s="541">
        <v>1</v>
      </c>
      <c r="AE186" s="543"/>
    </row>
    <row r="187" spans="1:1017" s="249" customFormat="1" ht="12.95" customHeight="1">
      <c r="A187" s="225">
        <v>178</v>
      </c>
      <c r="B187" s="217" t="s">
        <v>1593</v>
      </c>
      <c r="C187" s="262"/>
      <c r="D187" s="241"/>
      <c r="E187" s="241"/>
      <c r="F187" s="241"/>
      <c r="G187" s="241"/>
      <c r="H187" s="542" t="s">
        <v>1594</v>
      </c>
      <c r="I187" s="539"/>
      <c r="J187" s="542"/>
      <c r="K187" s="539" t="s">
        <v>939</v>
      </c>
      <c r="L187" s="542"/>
      <c r="M187" s="542"/>
      <c r="N187" s="542"/>
      <c r="O187" s="542"/>
      <c r="P187" s="540"/>
      <c r="Q187" s="782" t="s">
        <v>823</v>
      </c>
      <c r="R187" s="542"/>
      <c r="S187" s="542" t="s">
        <v>863</v>
      </c>
      <c r="T187" s="541"/>
      <c r="U187" s="542"/>
      <c r="V187" s="541" t="s">
        <v>864</v>
      </c>
      <c r="W187" s="541" t="s">
        <v>864</v>
      </c>
      <c r="X187" s="232"/>
      <c r="Y187" s="544"/>
      <c r="Z187" s="542"/>
      <c r="AA187" s="542"/>
      <c r="AB187" s="542"/>
      <c r="AC187" s="541"/>
      <c r="AD187" s="541">
        <v>1</v>
      </c>
      <c r="AE187" s="541"/>
    </row>
    <row r="188" spans="1:1017" s="224" customFormat="1" ht="12" customHeight="1">
      <c r="A188" s="225">
        <f>SUBTOTAL(103,createCase[ID])</f>
        <v>178</v>
      </c>
      <c r="C188" s="225">
        <f>SUBTOTAL(103,createCase[Donnée (Niveau 2)])</f>
        <v>51</v>
      </c>
      <c r="D188" s="225">
        <f>SUBTOTAL(103,createCase[Donnée (Niveau 3)])</f>
        <v>86</v>
      </c>
      <c r="E188" s="225">
        <f>SUBTOTAL(103,createCase[Donnée (Niveau 4)])</f>
        <v>36</v>
      </c>
      <c r="F188" s="225">
        <f>SUBTOTAL(103,createCase[Donnée (Niveau 5)])</f>
        <v>11</v>
      </c>
      <c r="G188" s="225">
        <f>SUBTOTAL(103,createCase[Donnée (Niveau 6)])</f>
        <v>0</v>
      </c>
      <c r="H188" s="225">
        <f>SUBTOTAL(103,createCase[Description])</f>
        <v>155</v>
      </c>
      <c r="I188" s="225">
        <f>SUBTOTAL(103,createCase[Exemples])</f>
        <v>95</v>
      </c>
      <c r="J188" s="225">
        <f>SUBTOTAL(103,createCase[Balise NexSIS])</f>
        <v>61</v>
      </c>
      <c r="K188" s="239">
        <f>SUBTOTAL(103,createCase[Nouvelle balise])</f>
        <v>155</v>
      </c>
      <c r="L188" s="225">
        <f>SUBTOTAL(103,createCase[Nantes - balise])</f>
        <v>22</v>
      </c>
      <c r="M188" s="225">
        <f>SUBTOTAL(103,createCase[Nantes - description])</f>
        <v>22</v>
      </c>
      <c r="N188" s="225">
        <f>SUBTOTAL(103,createCase[GT399])</f>
        <v>0</v>
      </c>
      <c r="O188" s="225">
        <f>SUBTOTAL(103,createCase[GT399 description])</f>
        <v>0</v>
      </c>
      <c r="P188" s="234">
        <f>SUBTOTAL(103,createCase[Priorisation])</f>
        <v>16</v>
      </c>
      <c r="Q188" s="225"/>
      <c r="R188" s="225">
        <f>SUBTOTAL(103,createCase[Objet])</f>
        <v>61</v>
      </c>
      <c r="S188" s="225">
        <f>SUBTOTAL(103,createCase[Format (ou type)])</f>
        <v>178</v>
      </c>
      <c r="T188" s="274"/>
      <c r="U188" s="225"/>
      <c r="V188" s="225"/>
      <c r="W188" s="225"/>
      <c r="Y188" s="271">
        <f>SUBTOTAL(103,createCase[Commentaire Hub Santé])</f>
        <v>36</v>
      </c>
      <c r="Z188" s="225">
        <f>SUBTOTAL(103,createCase[Commentaire Philippe Dreyfus])</f>
        <v>40</v>
      </c>
      <c r="AA188" s="239"/>
      <c r="AB188" s="225">
        <f>SUBTOTAL(103,createCase[Commentaire Yann Penverne])</f>
        <v>0</v>
      </c>
      <c r="AC188" s="225">
        <f>SUBTOTAL(103,createCase[NexSIS])-COUNTIFS(createCase[NexSIS],"=X")</f>
        <v>84</v>
      </c>
      <c r="AD188" s="225">
        <f>SUBTOTAL(103,createCase[Métier])-COUNTIFS(createCase[Métier],"=X")</f>
        <v>171</v>
      </c>
      <c r="AE188" s="225"/>
    </row>
    <row r="189" spans="1:1017" s="128" customFormat="1" ht="12" customHeight="1">
      <c r="A189" s="3"/>
      <c r="B189" s="3"/>
      <c r="C189" s="131"/>
      <c r="D189" s="131"/>
      <c r="E189" s="131"/>
      <c r="F189" s="131"/>
      <c r="G189" s="5"/>
      <c r="H189" s="155"/>
      <c r="I189" s="225"/>
      <c r="J189" s="5"/>
      <c r="K189" s="155"/>
      <c r="L189" s="5"/>
      <c r="M189" s="5"/>
      <c r="N189" s="5"/>
      <c r="O189" s="5"/>
      <c r="P189" s="188"/>
      <c r="Q189" s="5"/>
      <c r="R189" s="5"/>
      <c r="S189" s="5"/>
      <c r="T189" s="56"/>
      <c r="U189" s="56"/>
      <c r="V189" s="56"/>
      <c r="W189" s="56"/>
      <c r="X189"/>
      <c r="Y189" s="178"/>
      <c r="Z189" s="5"/>
      <c r="AA189" s="159"/>
      <c r="AB189" s="56"/>
      <c r="AD189" s="56"/>
      <c r="AE189" s="56"/>
      <c r="AMA189"/>
      <c r="AMB189"/>
      <c r="AMC189"/>
    </row>
    <row r="190" spans="1:1017" s="128" customFormat="1" ht="12" customHeight="1">
      <c r="A190" s="129"/>
      <c r="B190" s="129"/>
      <c r="C190" s="129"/>
      <c r="D190" s="129"/>
      <c r="E190" s="129"/>
      <c r="F190" s="129"/>
      <c r="G190" s="96"/>
      <c r="H190" s="96"/>
      <c r="I190" s="225"/>
      <c r="J190" s="96"/>
      <c r="K190" s="159"/>
      <c r="L190" s="96"/>
      <c r="M190" s="96"/>
      <c r="N190" s="96"/>
      <c r="O190" s="96"/>
      <c r="P190" s="173"/>
      <c r="Q190" s="96"/>
      <c r="R190" s="96"/>
      <c r="S190" s="96"/>
      <c r="T190" s="278"/>
      <c r="U190" s="96"/>
      <c r="V190" s="96"/>
      <c r="W190" s="96"/>
      <c r="X190"/>
      <c r="Y190" s="179"/>
      <c r="Z190" s="96"/>
      <c r="AA190" s="159"/>
      <c r="AB190" s="96"/>
      <c r="AD190" s="96"/>
      <c r="AE190" s="96"/>
      <c r="AMA190"/>
      <c r="AMB190"/>
      <c r="AMC190"/>
    </row>
    <row r="191" spans="1:1017" s="128" customFormat="1" ht="12" customHeight="1">
      <c r="I191" s="224"/>
      <c r="P191" s="174"/>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7" s="128" customFormat="1" ht="12" customHeight="1">
      <c r="I193" s="224"/>
      <c r="P193" s="174"/>
      <c r="R193" s="96"/>
      <c r="S193" s="96"/>
      <c r="T193" s="278"/>
      <c r="U193" s="96"/>
      <c r="V193" s="96"/>
      <c r="W193" s="96"/>
      <c r="X193"/>
      <c r="Y193" s="179"/>
      <c r="Z193" s="96"/>
      <c r="AA193" s="159"/>
      <c r="AB193" s="96"/>
      <c r="AD193" s="96"/>
      <c r="AE193" s="96"/>
      <c r="AMA193"/>
      <c r="AMB193"/>
      <c r="AMC193"/>
    </row>
    <row r="194" spans="1:1017" s="128" customFormat="1" ht="12" customHeight="1">
      <c r="I194" s="224"/>
      <c r="P194" s="174"/>
      <c r="R194" s="96"/>
      <c r="S194" s="96"/>
      <c r="T194" s="278"/>
      <c r="U194" s="96"/>
      <c r="V194" s="96"/>
      <c r="W194" s="96"/>
      <c r="X194"/>
      <c r="Y194" s="179"/>
      <c r="Z194" s="96"/>
      <c r="AA194" s="159"/>
      <c r="AB194" s="96"/>
      <c r="AD194" s="96"/>
      <c r="AE194" s="96"/>
      <c r="AMA194"/>
      <c r="AMB194"/>
      <c r="AMC194"/>
    </row>
    <row r="195" spans="1:1017" ht="12" customHeight="1">
      <c r="G195" s="128"/>
      <c r="H195" s="128"/>
      <c r="I195" s="224"/>
      <c r="J195" s="128"/>
      <c r="K195" s="128"/>
      <c r="L195" s="128"/>
      <c r="M195" s="128"/>
      <c r="N195" s="128"/>
      <c r="O195" s="128"/>
      <c r="P195" s="174"/>
      <c r="Q195" s="128"/>
    </row>
    <row r="196" spans="1:1017" s="117" customFormat="1" ht="12" customHeight="1">
      <c r="A196" s="128"/>
      <c r="B196" s="128"/>
      <c r="C196" s="128"/>
      <c r="D196" s="128"/>
      <c r="E196" s="128"/>
      <c r="F196" s="128"/>
      <c r="G196" s="96"/>
      <c r="H196" s="96"/>
      <c r="I196" s="225"/>
      <c r="J196" s="96"/>
      <c r="K196" s="159"/>
      <c r="L196" s="96"/>
      <c r="M196" s="96"/>
      <c r="N196" s="96"/>
      <c r="O196" s="96"/>
      <c r="P196" s="173"/>
      <c r="Q196" s="96"/>
      <c r="R196" s="96"/>
      <c r="S196" s="96"/>
      <c r="T196" s="278"/>
      <c r="U196" s="96"/>
      <c r="V196" s="96"/>
      <c r="W196" s="96"/>
      <c r="X196"/>
      <c r="Y196" s="179"/>
      <c r="Z196" s="96"/>
      <c r="AA196" s="161"/>
      <c r="AB196" s="96"/>
      <c r="AD196" s="96"/>
      <c r="AE196" s="96"/>
      <c r="AMB196"/>
    </row>
    <row r="197" spans="1:1017" ht="12" customHeight="1">
      <c r="A197" s="117"/>
      <c r="B197" s="117"/>
      <c r="C197" s="117"/>
      <c r="D197" s="117"/>
      <c r="E197" s="117"/>
      <c r="F197" s="117"/>
      <c r="G197" s="117"/>
      <c r="H197" s="117"/>
      <c r="I197" s="251"/>
      <c r="J197" s="117"/>
      <c r="K197" s="117"/>
      <c r="L197" s="117"/>
      <c r="M197" s="117"/>
      <c r="N197" s="117"/>
      <c r="O197" s="117"/>
      <c r="P197" s="189"/>
      <c r="Q197" s="117"/>
    </row>
    <row r="198" spans="1:1017" ht="12" customHeight="1">
      <c r="R198" s="112"/>
      <c r="S198" s="112"/>
      <c r="T198" s="125"/>
      <c r="U198" s="112"/>
      <c r="V198" s="112"/>
      <c r="W198" s="112"/>
      <c r="Y198" s="180"/>
      <c r="Z198" s="112"/>
      <c r="AB198" s="112"/>
      <c r="AD198" s="112"/>
      <c r="AE198" s="112"/>
    </row>
    <row r="210" spans="1:6" ht="12" customHeight="1">
      <c r="A210" s="130"/>
      <c r="B210" s="130"/>
      <c r="C210" s="130"/>
      <c r="D210" s="130"/>
      <c r="E210" s="130"/>
      <c r="F210" s="130"/>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29"/>
      <c r="B218" s="129"/>
      <c r="C218" s="129"/>
      <c r="D218" s="129"/>
      <c r="E218" s="129"/>
      <c r="F218" s="129"/>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s="117" customFormat="1" ht="12" customHeight="1">
      <c r="A225" s="129"/>
      <c r="B225" s="129"/>
      <c r="C225" s="129"/>
      <c r="D225" s="129"/>
      <c r="E225" s="129"/>
      <c r="F225" s="129"/>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E225" s="96"/>
      <c r="AMB225"/>
    </row>
    <row r="226" spans="1:1016" s="117" customFormat="1" ht="12" customHeight="1">
      <c r="A226" s="130"/>
      <c r="B226" s="130"/>
      <c r="C226" s="130"/>
      <c r="D226" s="130"/>
      <c r="E226" s="130"/>
      <c r="F226" s="130"/>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E226" s="96"/>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E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E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E231" s="112"/>
      <c r="AMB231"/>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c r="AE232" s="11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c r="AE233" s="112"/>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6"/>
      <c r="B237" s="136"/>
      <c r="C237" s="136"/>
      <c r="D237" s="136"/>
      <c r="E237" s="136"/>
      <c r="F237" s="136"/>
    </row>
    <row r="238" spans="1:1016" ht="12" customHeight="1">
      <c r="A238" s="136"/>
      <c r="B238" s="136"/>
      <c r="C238" s="136"/>
      <c r="D238" s="136"/>
      <c r="E238" s="136"/>
      <c r="F238" s="136"/>
    </row>
  </sheetData>
  <mergeCells count="5">
    <mergeCell ref="H1:J2"/>
    <mergeCell ref="O1:P1"/>
    <mergeCell ref="L7:O7"/>
    <mergeCell ref="AC7:AD7"/>
    <mergeCell ref="V7:W7"/>
  </mergeCells>
  <phoneticPr fontId="85" type="noConversion"/>
  <conditionalFormatting sqref="A189:F190 A210:F1050">
    <cfRule type="expression" dxfId="515" priority="445">
      <formula>OR($AD189="X",$AB189="X")</formula>
    </cfRule>
    <cfRule type="expression" dxfId="514" priority="446">
      <formula>AND($AD189=1,$AB189=1)</formula>
    </cfRule>
    <cfRule type="expression" dxfId="513" priority="447">
      <formula>$AD189=1</formula>
    </cfRule>
    <cfRule type="expression" dxfId="512" priority="448">
      <formula>$AB189=1</formula>
    </cfRule>
  </conditionalFormatting>
  <conditionalFormatting sqref="A9:G9 A10:A187 B26:G34 D34:D36 B35:B36 F35:G36 B98:G121 E121:G125 B122:C132 F126:G127 E128:G132 E134:G147 B148:G160 D161:G161 B161:D166 F162:G166 B167:G187 B37:G83 B85:G96">
    <cfRule type="expression" dxfId="511" priority="829">
      <formula>$AC9=1</formula>
    </cfRule>
  </conditionalFormatting>
  <conditionalFormatting sqref="A9:G9 A10:A187 D34:D36 B35:B36 F35:G36 E121:G125 B122:C132 F126:G127 E128:G132 E134:G147 B148:G160 D161:G161 B161:D166 F162:G166 B167:G187">
    <cfRule type="expression" dxfId="510" priority="828">
      <formula>$AD9=1</formula>
    </cfRule>
  </conditionalFormatting>
  <conditionalFormatting sqref="A9:G9 B35:B36 E121:G125 B122:C132 F126:G127 E128:G132 E134:G147 B148:G160 B167:G187 D34:D36 D161:G161 B161:D166 A10:A187 F35:G36 F162:G166">
    <cfRule type="expression" dxfId="509" priority="827">
      <formula>AND($AD9=1,$AC9=1)</formula>
    </cfRule>
  </conditionalFormatting>
  <conditionalFormatting sqref="A9:G12 B13:G33 A13:A187 D34:G34 B34:D36 F35:G36 B37:G125 B126:D127 F126:G127 B128:G132 B134:G160 D161:G161 B161:D166 F162:G166 B167:G187">
    <cfRule type="expression" dxfId="508" priority="830">
      <formula>AND(NOT(ISBLANK($W9)),ISBLANK($AC9),ISBLANK($AD9))</formula>
    </cfRule>
  </conditionalFormatting>
  <conditionalFormatting sqref="B114:B117">
    <cfRule type="expression" dxfId="507" priority="307">
      <formula>AND($R114="X",#REF!&lt;&gt;"")</formula>
    </cfRule>
  </conditionalFormatting>
  <conditionalFormatting sqref="B159 B161:B166">
    <cfRule type="expression" dxfId="506" priority="1044">
      <formula>AND($R159="X",#REF!&lt;&gt;"")</formula>
    </cfRule>
  </conditionalFormatting>
  <conditionalFormatting sqref="B133:C147 B148:G160 B167:G187 B26:G33 D161:G161 B161:D166 D34:D36 A10:A187 B34:C34 F35:G36 E133:G133 F162:G166">
    <cfRule type="expression" dxfId="505" priority="174">
      <formula>OR($AD10="X",$AC10="X")</formula>
    </cfRule>
  </conditionalFormatting>
  <conditionalFormatting sqref="B10:G25 D122:D131 E132">
    <cfRule type="expression" dxfId="504" priority="286">
      <formula>OR($AD10="X",$AC10="X")</formula>
    </cfRule>
    <cfRule type="expression" dxfId="503" priority="289">
      <formula>$AC10=1</formula>
    </cfRule>
  </conditionalFormatting>
  <conditionalFormatting sqref="B10:G33 B34:D34 D122:D131 E132">
    <cfRule type="expression" dxfId="502" priority="288">
      <formula>$AD10=1</formula>
    </cfRule>
  </conditionalFormatting>
  <conditionalFormatting sqref="B10:G33 D122:D131 E132 B34:D34">
    <cfRule type="expression" dxfId="501" priority="287">
      <formula>AND($AD10=1,$AC10=1)</formula>
    </cfRule>
  </conditionalFormatting>
  <conditionalFormatting sqref="B37:G121 E121:G125 E128:G132 F126:G127 E134:G147 A9:G9 B122:C132 B35:B36">
    <cfRule type="expression" dxfId="500" priority="826">
      <formula>OR($AD9="X",$AC9="X")</formula>
    </cfRule>
  </conditionalFormatting>
  <conditionalFormatting sqref="B37:G121">
    <cfRule type="expression" dxfId="499" priority="304">
      <formula>AND($AD37=1,$AC37=1)</formula>
    </cfRule>
    <cfRule type="expression" dxfId="498" priority="305">
      <formula>$AD37=1</formula>
    </cfRule>
  </conditionalFormatting>
  <conditionalFormatting sqref="B133:G133">
    <cfRule type="expression" dxfId="497" priority="182">
      <formula>AND(NOT(ISBLANK($W133)),ISBLANK($AC133),ISBLANK($AD133))</formula>
    </cfRule>
  </conditionalFormatting>
  <conditionalFormatting sqref="C34 D34:D36">
    <cfRule type="expression" dxfId="496" priority="1082">
      <formula>AND($R34="X",OR($B34&lt;&gt;"",#REF!&lt;&gt;""))</formula>
    </cfRule>
  </conditionalFormatting>
  <conditionalFormatting sqref="C35:C36">
    <cfRule type="expression" dxfId="495" priority="34">
      <formula>AND($R35="X",OR(#REF!&lt;&gt;"",$B35&lt;&gt;""))</formula>
    </cfRule>
    <cfRule type="expression" dxfId="494" priority="36">
      <formula>OR($AD35="X",$AC35="X")</formula>
    </cfRule>
    <cfRule type="expression" dxfId="493" priority="37">
      <formula>AND($AD35=1,$AC35=1)</formula>
    </cfRule>
    <cfRule type="expression" dxfId="492" priority="38">
      <formula>$AD35=1</formula>
    </cfRule>
    <cfRule type="expression" dxfId="491" priority="39">
      <formula>$AC35=1</formula>
    </cfRule>
  </conditionalFormatting>
  <conditionalFormatting sqref="C133">
    <cfRule type="expression" dxfId="490" priority="161">
      <formula>OR($AD133="X",$AC133="X")</formula>
    </cfRule>
    <cfRule type="expression" dxfId="489" priority="162">
      <formula>AND($AD133=1,$AC133=1)</formula>
    </cfRule>
    <cfRule type="expression" dxfId="488" priority="163">
      <formula>$AD133=1</formula>
    </cfRule>
    <cfRule type="expression" dxfId="487" priority="164">
      <formula>$AC133=1</formula>
    </cfRule>
  </conditionalFormatting>
  <conditionalFormatting sqref="C160">
    <cfRule type="expression" dxfId="486" priority="78">
      <formula>OR($AD160="X",$AC160="X")</formula>
    </cfRule>
    <cfRule type="expression" dxfId="485" priority="79">
      <formula>AND($AD160=1,$AC160=1)</formula>
    </cfRule>
    <cfRule type="expression" dxfId="484" priority="80">
      <formula>$AD160=1</formula>
    </cfRule>
    <cfRule type="expression" dxfId="483" priority="81">
      <formula>AND($R160="X",$B160&lt;&gt;"")</formula>
    </cfRule>
  </conditionalFormatting>
  <conditionalFormatting sqref="C161:C166">
    <cfRule type="expression" dxfId="482" priority="1046">
      <formula>AND($R161="X",OR(#REF!&lt;&gt;"",$B161&lt;&gt;""))</formula>
    </cfRule>
  </conditionalFormatting>
  <conditionalFormatting sqref="C162">
    <cfRule type="expression" dxfId="481" priority="150">
      <formula>OR($AD162="X",$AC162="X")</formula>
    </cfRule>
  </conditionalFormatting>
  <conditionalFormatting sqref="C167:C168 D132:E132 C9:C33 C148:C158 C180:C187 C37:C113 C118:C132 D124:D131">
    <cfRule type="expression" dxfId="480" priority="282">
      <formula>AND($R9="X",$B9&lt;&gt;"")</formula>
    </cfRule>
  </conditionalFormatting>
  <conditionalFormatting sqref="C168">
    <cfRule type="expression" dxfId="479" priority="228">
      <formula>OR($AD168="X",$AC168="X")</formula>
    </cfRule>
    <cfRule type="expression" dxfId="478" priority="229">
      <formula>AND($AD168=1,$AC168=1)</formula>
    </cfRule>
    <cfRule type="expression" dxfId="477" priority="230">
      <formula>$AD168=1</formula>
    </cfRule>
  </conditionalFormatting>
  <conditionalFormatting sqref="C169:C179">
    <cfRule type="expression" dxfId="476" priority="991">
      <formula>AND($R169="X",OR($B169&lt;&gt;"",#REF!&lt;&gt;""))</formula>
    </cfRule>
  </conditionalFormatting>
  <conditionalFormatting sqref="C115:D117">
    <cfRule type="expression" dxfId="475" priority="308">
      <formula>AND($R115="X",OR(#REF!&lt;&gt;"",$B115&lt;&gt;""))</formula>
    </cfRule>
  </conditionalFormatting>
  <conditionalFormatting sqref="C133:D147">
    <cfRule type="expression" dxfId="474" priority="169">
      <formula>AND($R133="X",$B133&lt;&gt;"")</formula>
    </cfRule>
  </conditionalFormatting>
  <conditionalFormatting sqref="C175:D175">
    <cfRule type="expression" dxfId="473" priority="8">
      <formula>OR($AD175="X",$AC175="X")</formula>
    </cfRule>
    <cfRule type="expression" dxfId="472" priority="9">
      <formula>AND($AD175=1,$AC175=1)</formula>
    </cfRule>
    <cfRule type="expression" dxfId="471" priority="10">
      <formula>$AD175=1</formula>
    </cfRule>
    <cfRule type="expression" dxfId="470" priority="11">
      <formula>AND($R175="X",$B175&lt;&gt;"")</formula>
    </cfRule>
  </conditionalFormatting>
  <conditionalFormatting sqref="C114:G114">
    <cfRule type="expression" dxfId="469" priority="292">
      <formula>AND($R114="X",$B114&lt;&gt;"")</formula>
    </cfRule>
  </conditionalFormatting>
  <conditionalFormatting sqref="D9:D33 C159:G159">
    <cfRule type="expression" dxfId="468" priority="85">
      <formula>AND($R9="X",OR($B9&lt;&gt;"",$C9&lt;&gt;""))</formula>
    </cfRule>
  </conditionalFormatting>
  <conditionalFormatting sqref="D24:D25">
    <cfRule type="expression" dxfId="467" priority="183">
      <formula>AND($R24="X",$B24&lt;&gt;"")</formula>
    </cfRule>
  </conditionalFormatting>
  <conditionalFormatting sqref="D34">
    <cfRule type="expression" dxfId="466" priority="1089">
      <formula>AND($R34="X",OR($B34&lt;&gt;"",#REF!&lt;&gt;"",$C34&lt;&gt;""))</formula>
    </cfRule>
    <cfRule type="expression" dxfId="465" priority="1091">
      <formula>AND($R34="X",OR($B34&lt;&gt;"",#REF!&lt;&gt;"",$C34&lt;&gt;"",$D34&lt;&gt;""))</formula>
    </cfRule>
    <cfRule type="expression" dxfId="464" priority="1092">
      <formula>AND($R34="X",OR($B34&lt;&gt;"",#REF!&lt;&gt;"",$D34&lt;&gt;"",#REF!&lt;&gt;""))</formula>
    </cfRule>
    <cfRule type="expression" dxfId="463" priority="1093">
      <formula>$AC34=1</formula>
    </cfRule>
    <cfRule type="expression" dxfId="462" priority="1094">
      <formula>AND($R34="X",OR($B34&lt;&gt;"",#REF!&lt;&gt;"",$C34&lt;&gt;""))</formula>
    </cfRule>
    <cfRule type="expression" dxfId="461" priority="1095">
      <formula>AND($AD34=1,$AC34=1)</formula>
    </cfRule>
    <cfRule type="expression" dxfId="460" priority="1096">
      <formula>$AD34=1</formula>
    </cfRule>
    <cfRule type="expression" dxfId="459" priority="1097">
      <formula>AND($R34="X",$B34&lt;&gt;"")</formula>
    </cfRule>
    <cfRule type="expression" dxfId="458" priority="1098">
      <formula>AND($R34="X",OR($B34&lt;&gt;"",#REF!&lt;&gt;""))</formula>
    </cfRule>
  </conditionalFormatting>
  <conditionalFormatting sqref="D115 D180:D187">
    <cfRule type="expression" dxfId="457" priority="152">
      <formula>AND($R115="X",OR($B115&lt;&gt;"",$C115&lt;&gt;""))</formula>
    </cfRule>
  </conditionalFormatting>
  <conditionalFormatting sqref="D118:D121 D120:G120 D167:D168 D154:D158 C180">
    <cfRule type="expression" dxfId="456" priority="315">
      <formula>AND($R118="X",OR($B118&lt;&gt;"",$C118&lt;&gt;""))</formula>
    </cfRule>
  </conditionalFormatting>
  <conditionalFormatting sqref="D122:D123">
    <cfRule type="expression" dxfId="455" priority="259">
      <formula>AND($R122="X",OR(#REF!&lt;&gt;"",$B122&lt;&gt;""))</formula>
    </cfRule>
  </conditionalFormatting>
  <conditionalFormatting sqref="D132">
    <cfRule type="expression" dxfId="454" priority="220">
      <formula>OR($AD132="X",$AC132="X")</formula>
    </cfRule>
    <cfRule type="expression" dxfId="453" priority="221">
      <formula>AND($AD132=1,$AC132=1)</formula>
    </cfRule>
    <cfRule type="expression" dxfId="452" priority="222">
      <formula>$AD132=1</formula>
    </cfRule>
  </conditionalFormatting>
  <conditionalFormatting sqref="D132:D147">
    <cfRule type="expression" dxfId="451" priority="173">
      <formula>$AC132=1</formula>
    </cfRule>
  </conditionalFormatting>
  <conditionalFormatting sqref="D133">
    <cfRule type="expression" dxfId="450" priority="156">
      <formula>OR($AD133="X",$AC133="X")</formula>
    </cfRule>
    <cfRule type="expression" dxfId="449" priority="157">
      <formula>AND($R133="X",OR($B133&lt;&gt;"",$C133&lt;&gt;"",$D133&lt;&gt;""))</formula>
    </cfRule>
    <cfRule type="expression" dxfId="448" priority="158">
      <formula>AND($AD133=1,$AC133=1)</formula>
    </cfRule>
    <cfRule type="expression" dxfId="447" priority="159">
      <formula>$AD133=1</formula>
    </cfRule>
    <cfRule type="expression" dxfId="446" priority="160">
      <formula>$AC133=1</formula>
    </cfRule>
  </conditionalFormatting>
  <conditionalFormatting sqref="D133:D147">
    <cfRule type="expression" dxfId="445" priority="170">
      <formula>OR($AD133="X",$AC133="X")</formula>
    </cfRule>
    <cfRule type="expression" dxfId="444" priority="171">
      <formula>AND($AD133=1,$AC133=1)</formula>
    </cfRule>
    <cfRule type="expression" dxfId="443" priority="172">
      <formula>$AD133=1</formula>
    </cfRule>
  </conditionalFormatting>
  <conditionalFormatting sqref="D148:D152 E121:E123 D37:D113">
    <cfRule type="expression" dxfId="442" priority="277">
      <formula>AND($R37="X",OR($B37&lt;&gt;"",$C37&lt;&gt;""))</formula>
    </cfRule>
  </conditionalFormatting>
  <conditionalFormatting sqref="D153">
    <cfRule type="expression" dxfId="441" priority="843">
      <formula>AND($R153="X",OR($B153&lt;&gt;"",#REF!&lt;&gt;""))</formula>
    </cfRule>
  </conditionalFormatting>
  <conditionalFormatting sqref="D157:D158">
    <cfRule type="expression" dxfId="440" priority="68">
      <formula>AND($R157="X",OR($B157&lt;&gt;"",$C157&lt;&gt;""))</formula>
    </cfRule>
    <cfRule type="expression" dxfId="439" priority="204">
      <formula>$AC157=1</formula>
    </cfRule>
    <cfRule type="expression" dxfId="438" priority="205">
      <formula>AND($R157="X",OR($B157&lt;&gt;"",$C157&lt;&gt;"",$D157&lt;&gt;"",$E157&lt;&gt;""))</formula>
    </cfRule>
    <cfRule type="expression" dxfId="437" priority="206">
      <formula>AND($AD157=1,$AC157=1)</formula>
    </cfRule>
    <cfRule type="expression" dxfId="436" priority="207">
      <formula>$AD157=1</formula>
    </cfRule>
    <cfRule type="expression" dxfId="435" priority="208">
      <formula>AND($R157="X",OR($B157&lt;&gt;"",$C157&lt;&gt;"",$D157&lt;&gt;""))</formula>
    </cfRule>
    <cfRule type="expression" dxfId="434" priority="210">
      <formula>$AC157=1</formula>
    </cfRule>
    <cfRule type="expression" dxfId="433" priority="211">
      <formula>AND($R157="X",OR($B157&lt;&gt;"",$C157&lt;&gt;"",$D157&lt;&gt;"",$E157&lt;&gt;""))</formula>
    </cfRule>
    <cfRule type="expression" dxfId="432" priority="212">
      <formula>AND($AD157=1,$AC157=1)</formula>
    </cfRule>
    <cfRule type="expression" dxfId="431" priority="213">
      <formula>$AD157=1</formula>
    </cfRule>
    <cfRule type="expression" dxfId="430" priority="214">
      <formula>AND($R157="X",OR($B157&lt;&gt;"",$C157&lt;&gt;"",$D157&lt;&gt;""))</formula>
    </cfRule>
  </conditionalFormatting>
  <conditionalFormatting sqref="D160">
    <cfRule type="expression" dxfId="429" priority="55">
      <formula>AND($R160="X",OR($B160&lt;&gt;"",$C160&lt;&gt;""))</formula>
    </cfRule>
    <cfRule type="expression" dxfId="428" priority="57">
      <formula>$AC160=1</formula>
    </cfRule>
    <cfRule type="expression" dxfId="427" priority="58">
      <formula>AND($R160="X",OR($B160&lt;&gt;"",$C160&lt;&gt;"",$D160&lt;&gt;"",$E160&lt;&gt;""))</formula>
    </cfRule>
    <cfRule type="expression" dxfId="426" priority="59">
      <formula>AND($AD160=1,$AC160=1)</formula>
    </cfRule>
    <cfRule type="expression" dxfId="425" priority="60">
      <formula>$AD160=1</formula>
    </cfRule>
    <cfRule type="expression" dxfId="424" priority="61">
      <formula>AND($R160="X",OR($B160&lt;&gt;"",$C160&lt;&gt;"",$D160&lt;&gt;""))</formula>
    </cfRule>
    <cfRule type="expression" dxfId="423" priority="62">
      <formula>$AC160=1</formula>
    </cfRule>
    <cfRule type="expression" dxfId="422" priority="63">
      <formula>AND($R160="X",OR($B160&lt;&gt;"",$C160&lt;&gt;"",$D160&lt;&gt;"",$E160&lt;&gt;""))</formula>
    </cfRule>
    <cfRule type="expression" dxfId="421" priority="64">
      <formula>AND($AD160=1,$AC160=1)</formula>
    </cfRule>
    <cfRule type="expression" dxfId="420" priority="65">
      <formula>$AD160=1</formula>
    </cfRule>
    <cfRule type="expression" dxfId="419" priority="66">
      <formula>AND($R160="X",OR($B160&lt;&gt;"",$C160&lt;&gt;"",$D160&lt;&gt;""))</formula>
    </cfRule>
    <cfRule type="expression" dxfId="418" priority="67">
      <formula>AND($R160="X",OR($B160&lt;&gt;"",$C160&lt;&gt;""))</formula>
    </cfRule>
    <cfRule type="expression" dxfId="417" priority="71">
      <formula>OR($AD160="X",$AC160="X")</formula>
    </cfRule>
    <cfRule type="expression" dxfId="416" priority="74">
      <formula>AND($R160="X",$B160&lt;&gt;"")</formula>
    </cfRule>
    <cfRule type="expression" dxfId="415" priority="76">
      <formula>AND($AD160=1,$AC160=1)</formula>
    </cfRule>
    <cfRule type="expression" dxfId="414" priority="77">
      <formula>$AD160=1</formula>
    </cfRule>
    <cfRule type="expression" dxfId="413" priority="82">
      <formula>AND($R160="X",OR($B160&lt;&gt;"",$C160&lt;&gt;""))</formula>
    </cfRule>
  </conditionalFormatting>
  <conditionalFormatting sqref="D160:D162">
    <cfRule type="expression" dxfId="412" priority="75">
      <formula>OR($AD160="X",$AC160="X")</formula>
    </cfRule>
  </conditionalFormatting>
  <conditionalFormatting sqref="D161:D162">
    <cfRule type="expression" dxfId="411" priority="232">
      <formula>AND($AD161=1,$AC161=1)</formula>
    </cfRule>
    <cfRule type="expression" dxfId="410" priority="233">
      <formula>$AD161=1</formula>
    </cfRule>
    <cfRule type="expression" dxfId="409" priority="234">
      <formula>$AC161=1</formula>
    </cfRule>
    <cfRule type="expression" dxfId="408" priority="235">
      <formula>AND($R161="X",#REF!&lt;&gt;"")</formula>
    </cfRule>
  </conditionalFormatting>
  <conditionalFormatting sqref="D161:D166">
    <cfRule type="expression" dxfId="407" priority="1048">
      <formula>AND($R161="X",OR(#REF!&lt;&gt;"",$B161&lt;&gt;"",$C161&lt;&gt;""))</formula>
    </cfRule>
  </conditionalFormatting>
  <conditionalFormatting sqref="D168">
    <cfRule type="expression" dxfId="406" priority="224">
      <formula>AND($R168="X",$B168&lt;&gt;"")</formula>
    </cfRule>
    <cfRule type="expression" dxfId="405" priority="225">
      <formula>OR($AD168="X",$AC168="X")</formula>
    </cfRule>
    <cfRule type="expression" dxfId="404" priority="226">
      <formula>AND($AD168=1,$AC168=1)</formula>
    </cfRule>
    <cfRule type="expression" dxfId="403" priority="227">
      <formula>$AD168=1</formula>
    </cfRule>
  </conditionalFormatting>
  <conditionalFormatting sqref="D169:D179">
    <cfRule type="expression" dxfId="402" priority="1011">
      <formula>AND($R169="X",OR($B169&lt;&gt;"",#REF!&lt;&gt;"",$C169&lt;&gt;""))</formula>
    </cfRule>
  </conditionalFormatting>
  <conditionalFormatting sqref="D172:D179">
    <cfRule type="expression" dxfId="401" priority="5">
      <formula>AND($R172="X",OR($B172&lt;&gt;"",#REF!&lt;&gt;""))</formula>
    </cfRule>
  </conditionalFormatting>
  <conditionalFormatting sqref="D120:E120">
    <cfRule type="expression" dxfId="400" priority="107">
      <formula>AND($R120="X",OR($B120&lt;&gt;"",$C120&lt;&gt;"",$D120&lt;&gt;"",$E120&lt;&gt;""))</formula>
    </cfRule>
    <cfRule type="expression" dxfId="399" priority="108">
      <formula>AND($R120="X",OR($B120&lt;&gt;"",$C120&lt;&gt;"",$E120&lt;&gt;"",#REF!&lt;&gt;""))</formula>
    </cfRule>
    <cfRule type="expression" dxfId="398" priority="109">
      <formula>$AC120=1</formula>
    </cfRule>
    <cfRule type="expression" dxfId="397" priority="110">
      <formula>AND($R120="X",OR($B120&lt;&gt;"",$C120&lt;&gt;"",$D120&lt;&gt;""))</formula>
    </cfRule>
    <cfRule type="expression" dxfId="396" priority="111">
      <formula>AND($AD120=1,$AC120=1)</formula>
    </cfRule>
    <cfRule type="expression" dxfId="395" priority="112">
      <formula>$AD120=1</formula>
    </cfRule>
  </conditionalFormatting>
  <conditionalFormatting sqref="D34:G34">
    <cfRule type="expression" dxfId="394" priority="12">
      <formula>AND($R34="X",OR($B34&lt;&gt;"",$C34&lt;&gt;"",$D34&lt;&gt;"",$E34&lt;&gt;"",$F34&lt;&gt;""))</formula>
    </cfRule>
    <cfRule type="expression" dxfId="393" priority="13">
      <formula>AND($AD34=1,$AC34=1)</formula>
    </cfRule>
    <cfRule type="expression" dxfId="392" priority="14">
      <formula>$AD34=1</formula>
    </cfRule>
    <cfRule type="expression" dxfId="391" priority="15">
      <formula>OR($AD34="X",$AC34="X")</formula>
    </cfRule>
  </conditionalFormatting>
  <conditionalFormatting sqref="D118:G118">
    <cfRule type="expression" dxfId="390" priority="123">
      <formula>AND($R118="X",$B118&lt;&gt;"")</formula>
    </cfRule>
  </conditionalFormatting>
  <conditionalFormatting sqref="D120:G120">
    <cfRule type="expression" dxfId="389" priority="121">
      <formula>AND($R120="X",$B120&lt;&gt;"")</formula>
    </cfRule>
  </conditionalFormatting>
  <conditionalFormatting sqref="D160:G160">
    <cfRule type="expression" dxfId="388" priority="73">
      <formula>AND($R160="X",OR($B160&lt;&gt;"",$C160&lt;&gt;""))</formula>
    </cfRule>
  </conditionalFormatting>
  <conditionalFormatting sqref="E9:E33">
    <cfRule type="expression" dxfId="387" priority="43">
      <formula>AND($R9="X",OR($B9&lt;&gt;"",$C9&lt;&gt;"",$D9&lt;&gt;""))</formula>
    </cfRule>
  </conditionalFormatting>
  <conditionalFormatting sqref="E35:E36">
    <cfRule type="expression" dxfId="386" priority="16">
      <formula>OR($AD35="X",$AC35="X")</formula>
    </cfRule>
    <cfRule type="expression" dxfId="385" priority="17">
      <formula>AND($AD35=1,$AC35=1)</formula>
    </cfRule>
    <cfRule type="expression" dxfId="384" priority="18">
      <formula>$AD35=1</formula>
    </cfRule>
    <cfRule type="expression" dxfId="383" priority="19">
      <formula>$AC35=1</formula>
    </cfRule>
    <cfRule type="expression" dxfId="382" priority="20">
      <formula>AND(NOT(ISBLANK($W35)),ISBLANK($AC35),ISBLANK($AD35))</formula>
    </cfRule>
    <cfRule type="expression" dxfId="381" priority="21">
      <formula>AND($R35="X",OR($B35&lt;&gt;"",#REF!&lt;&gt;"",$D35&lt;&gt;"",#REF!&lt;&gt;""))</formula>
    </cfRule>
  </conditionalFormatting>
  <conditionalFormatting sqref="E82">
    <cfRule type="expression" dxfId="380" priority="192">
      <formula>AND($R82="X",OR($B82&lt;&gt;"",$C82&lt;&gt;"",$D82&lt;&gt;"",$E82&lt;&gt;""))</formula>
    </cfRule>
    <cfRule type="expression" dxfId="379" priority="193">
      <formula>AND($AD82=1,$AC82=1)</formula>
    </cfRule>
    <cfRule type="expression" dxfId="378" priority="194">
      <formula>$AD82=1</formula>
    </cfRule>
    <cfRule type="expression" dxfId="377" priority="195">
      <formula>AND($R82="X",OR($B82&lt;&gt;"",$C82&lt;&gt;"",$E82&lt;&gt;"",#REF!&lt;&gt;""))</formula>
    </cfRule>
  </conditionalFormatting>
  <conditionalFormatting sqref="E85">
    <cfRule type="expression" dxfId="376" priority="186">
      <formula>AND($R85="X",OR($B85&lt;&gt;"",$C85&lt;&gt;"",$D85&lt;&gt;"",$E85&lt;&gt;""))</formula>
    </cfRule>
    <cfRule type="expression" dxfId="375" priority="187">
      <formula>AND($AD85=1,$AC85=1)</formula>
    </cfRule>
    <cfRule type="expression" dxfId="374" priority="188">
      <formula>$AD85=1</formula>
    </cfRule>
    <cfRule type="expression" dxfId="373" priority="189">
      <formula>$AC85=1</formula>
    </cfRule>
    <cfRule type="expression" dxfId="372" priority="190">
      <formula>AND($R85="X",OR($B85&lt;&gt;"",$C85&lt;&gt;"",$E85&lt;&gt;"",#REF!&lt;&gt;""))</formula>
    </cfRule>
    <cfRule type="expression" dxfId="371" priority="191">
      <formula>$AC85=1</formula>
    </cfRule>
  </conditionalFormatting>
  <conditionalFormatting sqref="E104">
    <cfRule type="expression" dxfId="370" priority="196">
      <formula>AND($R104="X",OR($B104&lt;&gt;"",$C104&lt;&gt;"",$D104&lt;&gt;"",$E104&lt;&gt;""))</formula>
    </cfRule>
    <cfRule type="expression" dxfId="369" priority="197">
      <formula>AND($AD104=1,$AC104=1)</formula>
    </cfRule>
    <cfRule type="expression" dxfId="368" priority="198">
      <formula>$AD104=1</formula>
    </cfRule>
    <cfRule type="expression" dxfId="367" priority="199">
      <formula>$AC104=1</formula>
    </cfRule>
    <cfRule type="expression" dxfId="366" priority="200">
      <formula>AND($R104="X",OR($B104&lt;&gt;"",$C104&lt;&gt;"",$E104&lt;&gt;"",#REF!&lt;&gt;""))</formula>
    </cfRule>
  </conditionalFormatting>
  <conditionalFormatting sqref="E115 E148:E152 E154:E158 E167 E180:E187">
    <cfRule type="expression" dxfId="365" priority="153">
      <formula>AND($R115="X",OR($B115&lt;&gt;"",$C115&lt;&gt;"",$D115&lt;&gt;""))</formula>
    </cfRule>
  </conditionalFormatting>
  <conditionalFormatting sqref="E115:E117">
    <cfRule type="expression" dxfId="364" priority="309">
      <formula>AND($R115="X",OR(#REF!&lt;&gt;"",$B115&lt;&gt;"",$C115&lt;&gt;""))</formula>
    </cfRule>
  </conditionalFormatting>
  <conditionalFormatting sqref="E118:E121">
    <cfRule type="expression" dxfId="363" priority="327">
      <formula>AND($R118="X",OR($B118&lt;&gt;"",$C118&lt;&gt;"",$D118&lt;&gt;""))</formula>
    </cfRule>
  </conditionalFormatting>
  <conditionalFormatting sqref="E119">
    <cfRule type="expression" dxfId="362" priority="113">
      <formula>AND($R119="X",OR($B119&lt;&gt;"",$C119&lt;&gt;"",$D119&lt;&gt;"",$E119&lt;&gt;""))</formula>
    </cfRule>
    <cfRule type="expression" dxfId="361" priority="114">
      <formula>AND($R119="X",OR($B119&lt;&gt;"",$C119&lt;&gt;"",$E119&lt;&gt;"",#REF!&lt;&gt;""))</formula>
    </cfRule>
    <cfRule type="expression" dxfId="360" priority="115">
      <formula>$AC119=1</formula>
    </cfRule>
    <cfRule type="expression" dxfId="359" priority="116">
      <formula>AND($R119="X",OR($B119&lt;&gt;"",$C119&lt;&gt;"",$D119&lt;&gt;""))</formula>
    </cfRule>
  </conditionalFormatting>
  <conditionalFormatting sqref="E124">
    <cfRule type="expression" dxfId="358" priority="201">
      <formula>AND($R124="X",OR($B124&lt;&gt;"",$C124&lt;&gt;"",$D124&lt;&gt;"",$E124&lt;&gt;""))</formula>
    </cfRule>
    <cfRule type="expression" dxfId="357" priority="202">
      <formula>AND($R124="X",OR($B124&lt;&gt;"",$C124&lt;&gt;"",$E124&lt;&gt;"",#REF!&lt;&gt;""))</formula>
    </cfRule>
    <cfRule type="expression" dxfId="356" priority="203">
      <formula>$AC124=1</formula>
    </cfRule>
  </conditionalFormatting>
  <conditionalFormatting sqref="E124:E125 E37:E113 F126:F127 E128:E131">
    <cfRule type="expression" dxfId="355" priority="283">
      <formula>AND($R37="X",OR($B37&lt;&gt;"",$C37&lt;&gt;"",$D37&lt;&gt;""))</formula>
    </cfRule>
  </conditionalFormatting>
  <conditionalFormatting sqref="E126:E127">
    <cfRule type="expression" dxfId="354" priority="132">
      <formula>AND($R126="X",$B126&lt;&gt;"")</formula>
    </cfRule>
    <cfRule type="expression" dxfId="353" priority="133">
      <formula>AND($AD126=1,$AC126=1)</formula>
    </cfRule>
    <cfRule type="expression" dxfId="352" priority="134">
      <formula>$AD126=1</formula>
    </cfRule>
    <cfRule type="expression" dxfId="351" priority="135">
      <formula>OR($AD126="X",$AC126="X")</formula>
    </cfRule>
    <cfRule type="expression" dxfId="350" priority="136">
      <formula>$AC126=1</formula>
    </cfRule>
    <cfRule type="expression" dxfId="349" priority="137">
      <formula>AND(NOT(ISBLANK($W126)),ISBLANK($AC126),ISBLANK($AD126))</formula>
    </cfRule>
  </conditionalFormatting>
  <conditionalFormatting sqref="E133:E147">
    <cfRule type="expression" dxfId="348" priority="175">
      <formula>AND($R133="X",OR($B133&lt;&gt;"",$C133&lt;&gt;"",$D133&lt;&gt;""))</formula>
    </cfRule>
  </conditionalFormatting>
  <conditionalFormatting sqref="E153">
    <cfRule type="expression" dxfId="347" priority="861">
      <formula>AND($R153="X",OR($B153&lt;&gt;"",#REF!&lt;&gt;"",$D153&lt;&gt;""))</formula>
    </cfRule>
  </conditionalFormatting>
  <conditionalFormatting sqref="E156">
    <cfRule type="expression" dxfId="346" priority="215">
      <formula>$AC156=1</formula>
    </cfRule>
    <cfRule type="expression" dxfId="345" priority="216">
      <formula>AND($R156="X",OR($B156&lt;&gt;"",$C156&lt;&gt;"",$D156&lt;&gt;"",$E156&lt;&gt;""))</formula>
    </cfRule>
    <cfRule type="expression" dxfId="344" priority="217">
      <formula>AND($AD156=1,$AC156=1)</formula>
    </cfRule>
    <cfRule type="expression" dxfId="343" priority="218">
      <formula>$AD156=1</formula>
    </cfRule>
  </conditionalFormatting>
  <conditionalFormatting sqref="E160">
    <cfRule type="expression" dxfId="342" priority="72">
      <formula>AND($R160="X",OR($B160&lt;&gt;"",$C160&lt;&gt;"",$D160&lt;&gt;""))</formula>
    </cfRule>
  </conditionalFormatting>
  <conditionalFormatting sqref="E162:E166">
    <cfRule type="expression" dxfId="341" priority="49">
      <formula>OR($AD162="X",$AC162="X")</formula>
    </cfRule>
    <cfRule type="expression" dxfId="340" priority="50">
      <formula>AND($AD162=1,$AC162=1)</formula>
    </cfRule>
    <cfRule type="expression" dxfId="339" priority="51">
      <formula>$AD162=1</formula>
    </cfRule>
    <cfRule type="expression" dxfId="338" priority="52">
      <formula>$AC162=1</formula>
    </cfRule>
    <cfRule type="expression" dxfId="337" priority="53">
      <formula>AND(NOT(ISBLANK($W162)),ISBLANK($AC162),ISBLANK($AD162))</formula>
    </cfRule>
    <cfRule type="expression" dxfId="336" priority="54">
      <formula>AND($R162="X",OR(#REF!&lt;&gt;"",$B162&lt;&gt;"",$C162&lt;&gt;"",$D162&lt;&gt;""))</formula>
    </cfRule>
  </conditionalFormatting>
  <conditionalFormatting sqref="E169:E179">
    <cfRule type="expression" dxfId="335" priority="124">
      <formula>AND($R169="X",OR($B169&lt;&gt;"",#REF!&lt;&gt;"",$C169&lt;&gt;"",$D169&lt;&gt;""))</formula>
    </cfRule>
  </conditionalFormatting>
  <conditionalFormatting sqref="E177:E179">
    <cfRule type="expression" dxfId="334" priority="6">
      <formula>AND($R177="X",OR($B177&lt;&gt;"",#REF!&lt;&gt;"",$C177&lt;&gt;""))</formula>
    </cfRule>
  </conditionalFormatting>
  <conditionalFormatting sqref="E160:F160">
    <cfRule type="expression" dxfId="333" priority="83">
      <formula>AND($R160="X",OR($B160&lt;&gt;"",$C160&lt;&gt;"",$D160&lt;&gt;"",#REF!&lt;&gt;""))</formula>
    </cfRule>
  </conditionalFormatting>
  <conditionalFormatting sqref="E168:F168">
    <cfRule type="expression" dxfId="332" priority="1026">
      <formula>AND($R168="X",OR($B168&lt;&gt;"",$C168&lt;&gt;"",$D168&lt;&gt;"",#REF!&lt;&gt;""))</formula>
    </cfRule>
  </conditionalFormatting>
  <conditionalFormatting sqref="E119:G119">
    <cfRule type="expression" dxfId="331" priority="119">
      <formula>AND($AD119=1,$AC119=1)</formula>
    </cfRule>
    <cfRule type="expression" dxfId="330" priority="120">
      <formula>$AD119=1</formula>
    </cfRule>
  </conditionalFormatting>
  <conditionalFormatting sqref="E121:G121">
    <cfRule type="expression" dxfId="329" priority="90">
      <formula>AND($R121="X",OR($B121&lt;&gt;"",$C121&lt;&gt;"",$D121&lt;&gt;"",$E121&lt;&gt;""))</formula>
    </cfRule>
    <cfRule type="expression" dxfId="328" priority="91">
      <formula>AND($R121="X",OR($B121&lt;&gt;"",$C121&lt;&gt;"",$E121&lt;&gt;"",#REF!&lt;&gt;""))</formula>
    </cfRule>
    <cfRule type="expression" dxfId="327" priority="92">
      <formula>$AC121=1</formula>
    </cfRule>
    <cfRule type="expression" dxfId="326" priority="93">
      <formula>AND($R121="X",OR($B121&lt;&gt;"",$C121&lt;&gt;"",$D121&lt;&gt;""))</formula>
    </cfRule>
    <cfRule type="expression" dxfId="325" priority="94">
      <formula>AND($AD121=1,$AC121=1)</formula>
    </cfRule>
    <cfRule type="expression" dxfId="324" priority="95">
      <formula>$AD121=1</formula>
    </cfRule>
    <cfRule type="expression" dxfId="323" priority="96">
      <formula>AND($R121="X",$B121&lt;&gt;"")</formula>
    </cfRule>
    <cfRule type="expression" dxfId="322" priority="98">
      <formula>AND($R121="X",OR($B121&lt;&gt;"",$C121&lt;&gt;""))</formula>
    </cfRule>
  </conditionalFormatting>
  <conditionalFormatting sqref="E133:G133 B133:C147">
    <cfRule type="expression" dxfId="321" priority="179">
      <formula>AND($AD133=1,$AC133=1)</formula>
    </cfRule>
    <cfRule type="expression" dxfId="320" priority="180">
      <formula>$AD133=1</formula>
    </cfRule>
    <cfRule type="expression" dxfId="319" priority="181">
      <formula>$AC133=1</formula>
    </cfRule>
  </conditionalFormatting>
  <conditionalFormatting sqref="F1:F2">
    <cfRule type="dataBar" priority="43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9:G179">
    <cfRule type="expression" dxfId="318" priority="46">
      <formula>AND($R9="X",OR($B9&lt;&gt;"",$C9&lt;&gt;"",$D9&lt;&gt;"",$E9&lt;&gt;""))</formula>
    </cfRule>
  </conditionalFormatting>
  <conditionalFormatting sqref="F35:F36">
    <cfRule type="expression" dxfId="317" priority="1109">
      <formula>AND($R35="X",OR($B35&lt;&gt;"",#REF!&lt;&gt;"",$D35&lt;&gt;"",#REF!&lt;&gt;""))</formula>
    </cfRule>
  </conditionalFormatting>
  <conditionalFormatting sqref="F115 F154:F158 F167 F180:F187">
    <cfRule type="expression" dxfId="316" priority="154">
      <formula>AND($R115="X",OR($B115&lt;&gt;"",$C115&lt;&gt;"",$D115&lt;&gt;"",$E115&lt;&gt;""))</formula>
    </cfRule>
  </conditionalFormatting>
  <conditionalFormatting sqref="F115:F117">
    <cfRule type="expression" dxfId="315" priority="310">
      <formula>AND($R115="X",OR(#REF!&lt;&gt;"",$B115&lt;&gt;"",$C115&lt;&gt;"",$E115&lt;&gt;""))</formula>
    </cfRule>
  </conditionalFormatting>
  <conditionalFormatting sqref="F118:F121">
    <cfRule type="expression" dxfId="314" priority="328">
      <formula>AND($R118="X",OR($B118&lt;&gt;"",$C118&lt;&gt;"",$D118&lt;&gt;"",$E118&lt;&gt;""))</formula>
    </cfRule>
  </conditionalFormatting>
  <conditionalFormatting sqref="F119">
    <cfRule type="expression" dxfId="313" priority="117">
      <formula>AND($R119="X",OR($B119&lt;&gt;"",$C119&lt;&gt;"",$D119&lt;&gt;"",$E119&lt;&gt;""))</formula>
    </cfRule>
  </conditionalFormatting>
  <conditionalFormatting sqref="F120 G154:G158 G167">
    <cfRule type="expression" dxfId="312" priority="99">
      <formula>AND($R120="X",OR($B120&lt;&gt;"",$C120&lt;&gt;"",$D120&lt;&gt;"",$E120&lt;&gt;"",$F120&lt;&gt;""))</formula>
    </cfRule>
  </conditionalFormatting>
  <conditionalFormatting sqref="F121:F123 F132:G132">
    <cfRule type="expression" dxfId="311" priority="313">
      <formula>AND($R121="X",OR($B121&lt;&gt;"",$C121&lt;&gt;"",$E121&lt;&gt;"",#REF!&lt;&gt;""))</formula>
    </cfRule>
  </conditionalFormatting>
  <conditionalFormatting sqref="F124:F152 F37:F113">
    <cfRule type="expression" dxfId="310" priority="284">
      <formula>AND($R37="X",OR($B37&lt;&gt;"",$C37&lt;&gt;"",$D37&lt;&gt;"",$E37&lt;&gt;""))</formula>
    </cfRule>
  </conditionalFormatting>
  <conditionalFormatting sqref="F131">
    <cfRule type="expression" dxfId="309" priority="185">
      <formula>AND($R131="X",OR($B131&lt;&gt;"",$C131&lt;&gt;"",$E131&lt;&gt;"",#REF!&lt;&gt;""))</formula>
    </cfRule>
  </conditionalFormatting>
  <conditionalFormatting sqref="F153">
    <cfRule type="expression" dxfId="308" priority="862">
      <formula>AND($R153="X",OR($B153&lt;&gt;"",#REF!&lt;&gt;"",$D153&lt;&gt;"",$E153&lt;&gt;""))</formula>
    </cfRule>
  </conditionalFormatting>
  <conditionalFormatting sqref="F162:F166">
    <cfRule type="expression" dxfId="307" priority="1050">
      <formula>AND($R162="X",OR(#REF!&lt;&gt;"",$B162&lt;&gt;"",$C162&lt;&gt;"",$D162&lt;&gt;""))</formula>
    </cfRule>
  </conditionalFormatting>
  <conditionalFormatting sqref="F169:F179">
    <cfRule type="expression" dxfId="306" priority="125">
      <formula>AND($R169="X",OR($B169&lt;&gt;"",#REF!&lt;&gt;"",$C169&lt;&gt;"",$D169&lt;&gt;"",$F169&lt;&gt;""))</formula>
    </cfRule>
    <cfRule type="expression" dxfId="305" priority="1016">
      <formula>AND($R169="X",OR($B169&lt;&gt;"",#REF!&lt;&gt;"",$C169&lt;&gt;"",$D169&lt;&gt;""))</formula>
    </cfRule>
  </conditionalFormatting>
  <conditionalFormatting sqref="F177:F179">
    <cfRule type="expression" dxfId="304" priority="4">
      <formula>AND($R177="X",OR($B177&lt;&gt;"",#REF!&lt;&gt;"",$C177&lt;&gt;"",$D177&lt;&gt;""))</formula>
    </cfRule>
  </conditionalFormatting>
  <conditionalFormatting sqref="F179">
    <cfRule type="expression" dxfId="303" priority="47">
      <formula>AND($R179="X",OR($B179&lt;&gt;"",$C179&lt;&gt;"",$D179&lt;&gt;"",$E179&lt;&gt;"",$F179&lt;&gt;""))</formula>
    </cfRule>
  </conditionalFormatting>
  <conditionalFormatting sqref="F120:G120">
    <cfRule type="expression" dxfId="302" priority="100">
      <formula>AND($R120="X",OR($B120&lt;&gt;"",$C120&lt;&gt;"",$D120&lt;&gt;"",$E120&lt;&gt;""))</formula>
    </cfRule>
    <cfRule type="expression" dxfId="301" priority="101">
      <formula>AND($R120="X",OR($B120&lt;&gt;"",$C120&lt;&gt;"",$E120&lt;&gt;"",#REF!&lt;&gt;""))</formula>
    </cfRule>
    <cfRule type="expression" dxfId="300" priority="102">
      <formula>$AC120=1</formula>
    </cfRule>
    <cfRule type="expression" dxfId="299" priority="103">
      <formula>AND($R120="X",OR($B120&lt;&gt;"",$C120&lt;&gt;"",$D120&lt;&gt;""))</formula>
    </cfRule>
    <cfRule type="expression" dxfId="298" priority="104">
      <formula>AND($AD120=1,$AC120=1)</formula>
    </cfRule>
    <cfRule type="expression" dxfId="297" priority="105">
      <formula>$AD120=1</formula>
    </cfRule>
    <cfRule type="expression" dxfId="296" priority="106">
      <formula>AND($R120="X",OR($B120&lt;&gt;"",$C120&lt;&gt;"",$D120&lt;&gt;""))</formula>
    </cfRule>
  </conditionalFormatting>
  <conditionalFormatting sqref="F121:G121">
    <cfRule type="expression" dxfId="295" priority="88">
      <formula>AND($R121="X",OR($B121&lt;&gt;"",$C121&lt;&gt;""))</formula>
    </cfRule>
    <cfRule type="expression" dxfId="294" priority="89">
      <formula>AND($R121="X",OR($B121&lt;&gt;"",$C121&lt;&gt;"",$D121&lt;&gt;""))</formula>
    </cfRule>
  </conditionalFormatting>
  <conditionalFormatting sqref="F160:G160">
    <cfRule type="expression" dxfId="293" priority="84">
      <formula>AND($R160="X",OR($B160&lt;&gt;"",$C160&lt;&gt;"",$D160&lt;&gt;"",#REF!&lt;&gt;"",$F160&lt;&gt;""))</formula>
    </cfRule>
  </conditionalFormatting>
  <conditionalFormatting sqref="F168:G168">
    <cfRule type="expression" dxfId="292" priority="1027">
      <formula>AND($R168="X",OR($B168&lt;&gt;"",$C168&lt;&gt;"",$D168&lt;&gt;"",#REF!&lt;&gt;"",$F168&lt;&gt;""))</formula>
    </cfRule>
  </conditionalFormatting>
  <conditionalFormatting sqref="G9:G33 D161:G161">
    <cfRule type="expression" dxfId="291" priority="48">
      <formula>AND($R9="X",OR($B9&lt;&gt;"",$C9&lt;&gt;"",$D9&lt;&gt;"",$E9&lt;&gt;"",$F9&lt;&gt;""))</formula>
    </cfRule>
  </conditionalFormatting>
  <conditionalFormatting sqref="G35:G36">
    <cfRule type="expression" dxfId="290" priority="1116">
      <formula>AND($R35="X",OR($B35&lt;&gt;"",#REF!&lt;&gt;"",$D35&lt;&gt;"",#REF!&lt;&gt;"",$F35&lt;&gt;""))</formula>
    </cfRule>
  </conditionalFormatting>
  <conditionalFormatting sqref="G115">
    <cfRule type="expression" dxfId="289" priority="155">
      <formula>AND($R115="X",OR($B115&lt;&gt;"",$C115&lt;&gt;"",$D115&lt;&gt;"",$E115&lt;&gt;"",$F115&lt;&gt;""))</formula>
    </cfRule>
  </conditionalFormatting>
  <conditionalFormatting sqref="G115:G117">
    <cfRule type="expression" dxfId="288" priority="311">
      <formula>AND($R115="X",OR(#REF!&lt;&gt;"",$B115&lt;&gt;"",$C115&lt;&gt;"",$E115&lt;&gt;"",$F115&lt;&gt;""))</formula>
    </cfRule>
  </conditionalFormatting>
  <conditionalFormatting sqref="G118:G121">
    <cfRule type="expression" dxfId="287" priority="329">
      <formula>AND($R118="X",OR($B118&lt;&gt;"",$C118&lt;&gt;"",$D118&lt;&gt;"",$E118&lt;&gt;"",$F118&lt;&gt;""))</formula>
    </cfRule>
  </conditionalFormatting>
  <conditionalFormatting sqref="G119">
    <cfRule type="expression" dxfId="286" priority="118">
      <formula>AND($R119="X",OR($B119&lt;&gt;"",$C119&lt;&gt;"",$D119&lt;&gt;"",$E119&lt;&gt;"",$F119&lt;&gt;""))</formula>
    </cfRule>
  </conditionalFormatting>
  <conditionalFormatting sqref="G121">
    <cfRule type="expression" dxfId="285" priority="86">
      <formula>AND($R121="X",OR($B121&lt;&gt;"",$C121&lt;&gt;"",$E121&lt;&gt;"",#REF!&lt;&gt;""))</formula>
    </cfRule>
    <cfRule type="expression" dxfId="284" priority="87">
      <formula>AND($R121="X",OR($B121&lt;&gt;"",$C121&lt;&gt;"",$D121&lt;&gt;"",$E121&lt;&gt;""))</formula>
    </cfRule>
  </conditionalFormatting>
  <conditionalFormatting sqref="G121:G123">
    <cfRule type="expression" dxfId="283" priority="314">
      <formula>AND($R121="X",OR($B121&lt;&gt;"",$C121&lt;&gt;"",$E121&lt;&gt;"",#REF!&lt;&gt;"",$F121&lt;&gt;""))</formula>
    </cfRule>
  </conditionalFormatting>
  <conditionalFormatting sqref="G132">
    <cfRule type="expression" dxfId="282" priority="223">
      <formula>AND($R132="X",OR($B132&lt;&gt;"",$C132&lt;&gt;"",$D132&lt;&gt;"",$E132&lt;&gt;""))</formula>
    </cfRule>
    <cfRule type="expression" dxfId="281" priority="885">
      <formula>AND($R132="X",OR($B132&lt;&gt;"",$C132&lt;&gt;"",$E132&lt;&gt;"",#REF!&lt;&gt;"",$F132&lt;&gt;""))</formula>
    </cfRule>
  </conditionalFormatting>
  <conditionalFormatting sqref="G133:G152">
    <cfRule type="expression" dxfId="280" priority="177">
      <formula>AND($R133="X",OR($B133&lt;&gt;"",$C133&lt;&gt;"",$D133&lt;&gt;"",$E133&lt;&gt;"",$F133&lt;&gt;""))</formula>
    </cfRule>
  </conditionalFormatting>
  <conditionalFormatting sqref="G153">
    <cfRule type="expression" dxfId="279" priority="863">
      <formula>AND($R153="X",OR($B153&lt;&gt;"",#REF!&lt;&gt;"",$D153&lt;&gt;"",$E153&lt;&gt;"",$F153&lt;&gt;""))</formula>
    </cfRule>
  </conditionalFormatting>
  <conditionalFormatting sqref="G162:G166">
    <cfRule type="expression" dxfId="278" priority="1052">
      <formula>AND($R162="X",OR(#REF!&lt;&gt;"",$B162&lt;&gt;"",$C162&lt;&gt;"",$D162&lt;&gt;"",$F162&lt;&gt;""))</formula>
    </cfRule>
  </conditionalFormatting>
  <conditionalFormatting sqref="G169:G179">
    <cfRule type="expression" dxfId="277" priority="1020">
      <formula>AND($R169="X",OR($B169&lt;&gt;"",#REF!&lt;&gt;"",$C169&lt;&gt;"",$D169&lt;&gt;"",$F169&lt;&gt;""))</formula>
    </cfRule>
  </conditionalFormatting>
  <conditionalFormatting sqref="G180:G187 G37:G113 G124:G131">
    <cfRule type="expression" dxfId="276" priority="285">
      <formula>AND($R37="X",OR($B37&lt;&gt;"",$C37&lt;&gt;"",$D37&lt;&gt;"",$E37&lt;&gt;"",$F37&lt;&gt;""))</formula>
    </cfRule>
  </conditionalFormatting>
  <conditionalFormatting sqref="H189:H190 H210:H1050">
    <cfRule type="expression" dxfId="275" priority="444">
      <formula>$Q189="X"</formula>
    </cfRule>
  </conditionalFormatting>
  <conditionalFormatting sqref="I11:I23 I25:I187">
    <cfRule type="expression" dxfId="274" priority="281">
      <formula>$R11="X"</formula>
    </cfRule>
  </conditionalFormatting>
  <conditionalFormatting sqref="Q9:Q186">
    <cfRule type="cellIs" dxfId="273" priority="165" operator="equal">
      <formula>"1..1"</formula>
    </cfRule>
    <cfRule type="cellIs" dxfId="272" priority="166" operator="equal">
      <formula>"0..n"</formula>
    </cfRule>
    <cfRule type="cellIs" dxfId="271" priority="167" operator="equal">
      <formula>"0..1"</formula>
    </cfRule>
  </conditionalFormatting>
  <conditionalFormatting sqref="Q187">
    <cfRule type="cellIs" dxfId="270" priority="1" operator="equal">
      <formula>"1..1"</formula>
    </cfRule>
    <cfRule type="cellIs" dxfId="269" priority="2" operator="equal">
      <formula>"0..n"</formula>
    </cfRule>
    <cfRule type="cellIs" dxfId="268" priority="3"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J19" activePane="bottomRight" state="frozen"/>
      <selection pane="topRight" activeCell="H1" sqref="H1"/>
      <selection pane="bottomLeft" activeCell="A9" sqref="A9"/>
      <selection pane="bottomRight" activeCell="C113" sqref="C113"/>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1612</v>
      </c>
      <c r="B1" s="287"/>
      <c r="C1" s="129" t="s">
        <v>813</v>
      </c>
      <c r="D1" s="128"/>
      <c r="E1" s="294" t="s">
        <v>814</v>
      </c>
      <c r="F1" s="157">
        <v>0.7</v>
      </c>
      <c r="G1" s="128"/>
      <c r="H1" s="763" t="s">
        <v>1613</v>
      </c>
      <c r="I1" s="763"/>
      <c r="J1" s="763"/>
      <c r="K1" s="763"/>
      <c r="L1" s="763"/>
      <c r="M1" s="295" t="s">
        <v>1613</v>
      </c>
      <c r="N1" s="295" t="s">
        <v>1613</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763"/>
      <c r="I2" s="763"/>
      <c r="J2" s="763"/>
      <c r="K2" s="763"/>
      <c r="L2" s="763"/>
      <c r="M2" s="295" t="s">
        <v>1613</v>
      </c>
      <c r="N2" s="295" t="s">
        <v>1613</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1613</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1613</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1613</v>
      </c>
      <c r="C7" s="304" t="s">
        <v>1613</v>
      </c>
      <c r="D7" s="304" t="s">
        <v>1613</v>
      </c>
      <c r="E7" s="304" t="s">
        <v>1613</v>
      </c>
      <c r="F7" s="96"/>
      <c r="G7" s="96"/>
      <c r="H7" s="96"/>
      <c r="I7" s="96"/>
      <c r="J7" s="96"/>
      <c r="K7" s="96"/>
      <c r="L7" s="96"/>
      <c r="M7" s="96"/>
      <c r="N7" s="96"/>
      <c r="O7" s="764" t="s">
        <v>1614</v>
      </c>
      <c r="P7" s="764"/>
      <c r="Q7" s="764"/>
      <c r="R7" s="764"/>
      <c r="S7" s="305"/>
      <c r="T7" s="96"/>
      <c r="U7" s="96"/>
      <c r="V7" s="96"/>
      <c r="W7" s="96"/>
      <c r="X7" s="96"/>
      <c r="Y7" s="96"/>
      <c r="Z7" s="96"/>
      <c r="AA7" s="765" t="s">
        <v>829</v>
      </c>
      <c r="AB7" s="765"/>
      <c r="AD7" s="96"/>
      <c r="AE7" s="96"/>
      <c r="AF7" s="96"/>
      <c r="AG7" s="766" t="s">
        <v>830</v>
      </c>
      <c r="AH7" s="766"/>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1615</v>
      </c>
      <c r="J8" s="308" t="s">
        <v>838</v>
      </c>
      <c r="K8" s="308" t="s">
        <v>1616</v>
      </c>
      <c r="L8" s="309" t="s">
        <v>840</v>
      </c>
      <c r="M8" s="309" t="s">
        <v>841</v>
      </c>
      <c r="N8" s="310" t="s">
        <v>842</v>
      </c>
      <c r="O8" s="309" t="s">
        <v>843</v>
      </c>
      <c r="P8" s="309" t="s">
        <v>844</v>
      </c>
      <c r="Q8" s="309" t="s">
        <v>845</v>
      </c>
      <c r="R8" s="309" t="s">
        <v>846</v>
      </c>
      <c r="S8" s="310" t="s">
        <v>677</v>
      </c>
      <c r="T8" s="373" t="s">
        <v>1617</v>
      </c>
      <c r="U8" s="373" t="s">
        <v>1618</v>
      </c>
      <c r="V8" s="373" t="s">
        <v>1619</v>
      </c>
      <c r="W8" s="308" t="s">
        <v>3</v>
      </c>
      <c r="X8" s="308" t="s">
        <v>1620</v>
      </c>
      <c r="Y8" s="308" t="s">
        <v>1621</v>
      </c>
      <c r="Z8" s="308" t="s">
        <v>849</v>
      </c>
      <c r="AA8" s="311" t="s">
        <v>850</v>
      </c>
      <c r="AB8" s="311" t="s">
        <v>851</v>
      </c>
      <c r="AC8" s="312" t="s">
        <v>852</v>
      </c>
      <c r="AD8" s="313" t="s">
        <v>853</v>
      </c>
      <c r="AE8" s="313" t="s">
        <v>854</v>
      </c>
      <c r="AF8" s="313" t="s">
        <v>856</v>
      </c>
      <c r="AG8" s="313" t="s">
        <v>857</v>
      </c>
      <c r="AH8" s="314" t="s">
        <v>915</v>
      </c>
      <c r="AI8" s="533" t="s">
        <v>1622</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1623</v>
      </c>
      <c r="C9" s="316"/>
      <c r="D9" s="316"/>
      <c r="E9" s="316"/>
      <c r="F9" s="316"/>
      <c r="G9" s="316"/>
      <c r="H9" s="317" t="s">
        <v>1624</v>
      </c>
      <c r="I9" s="317" t="s">
        <v>1625</v>
      </c>
      <c r="J9" s="319"/>
      <c r="K9" s="317" t="s">
        <v>864</v>
      </c>
      <c r="L9" s="317" t="s">
        <v>1626</v>
      </c>
      <c r="M9" s="317"/>
      <c r="N9" s="317" t="s">
        <v>1626</v>
      </c>
      <c r="O9" s="317"/>
      <c r="P9" s="317"/>
      <c r="Q9" s="317"/>
      <c r="R9" s="317"/>
      <c r="S9" s="320" t="s">
        <v>820</v>
      </c>
      <c r="T9" s="320" t="s">
        <v>820</v>
      </c>
      <c r="U9" s="320" t="s">
        <v>820</v>
      </c>
      <c r="V9" s="317"/>
      <c r="W9" s="317" t="s">
        <v>864</v>
      </c>
      <c r="X9" s="317" t="s">
        <v>1627</v>
      </c>
      <c r="Y9" s="317"/>
      <c r="Z9" s="317"/>
      <c r="AA9" s="317" t="s">
        <v>864</v>
      </c>
      <c r="AB9" s="317" t="s">
        <v>864</v>
      </c>
      <c r="AC9" s="321" t="s">
        <v>1613</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1628</v>
      </c>
      <c r="I10" s="323" t="s">
        <v>1629</v>
      </c>
      <c r="J10" s="323" t="s">
        <v>860</v>
      </c>
      <c r="K10" s="323" t="s">
        <v>864</v>
      </c>
      <c r="L10" s="323" t="s">
        <v>831</v>
      </c>
      <c r="M10" s="323"/>
      <c r="N10" s="323" t="s">
        <v>831</v>
      </c>
      <c r="O10" s="323" t="s">
        <v>1599</v>
      </c>
      <c r="P10" s="323" t="s">
        <v>1600</v>
      </c>
      <c r="Q10" s="323"/>
      <c r="R10" s="323"/>
      <c r="S10" s="325" t="s">
        <v>820</v>
      </c>
      <c r="T10" s="325" t="s">
        <v>820</v>
      </c>
      <c r="U10" s="325" t="s">
        <v>820</v>
      </c>
      <c r="V10" s="323"/>
      <c r="W10" s="323"/>
      <c r="X10" s="323" t="s">
        <v>863</v>
      </c>
      <c r="Y10" s="323"/>
      <c r="Z10" s="323" t="s">
        <v>1630</v>
      </c>
      <c r="AA10" s="323" t="s">
        <v>864</v>
      </c>
      <c r="AB10" s="323" t="s">
        <v>864</v>
      </c>
      <c r="AC10" s="321" t="s">
        <v>1613</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1631</v>
      </c>
      <c r="D11" s="326"/>
      <c r="E11" s="326"/>
      <c r="F11" s="326"/>
      <c r="G11" s="326"/>
      <c r="H11" s="317" t="s">
        <v>1632</v>
      </c>
      <c r="I11" s="317" t="s">
        <v>1633</v>
      </c>
      <c r="J11" s="317" t="s">
        <v>887</v>
      </c>
      <c r="K11" s="317" t="s">
        <v>864</v>
      </c>
      <c r="L11" s="317" t="s">
        <v>1634</v>
      </c>
      <c r="M11" s="317"/>
      <c r="N11" s="317" t="s">
        <v>1634</v>
      </c>
      <c r="O11" s="317"/>
      <c r="P11" s="317"/>
      <c r="Q11" s="317"/>
      <c r="R11" s="317"/>
      <c r="S11" s="320" t="s">
        <v>820</v>
      </c>
      <c r="T11" s="320" t="s">
        <v>820</v>
      </c>
      <c r="U11" s="320" t="s">
        <v>820</v>
      </c>
      <c r="V11" s="317"/>
      <c r="W11" s="317"/>
      <c r="X11" s="317" t="s">
        <v>863</v>
      </c>
      <c r="Y11" s="317"/>
      <c r="Z11" s="317" t="s">
        <v>1635</v>
      </c>
      <c r="AA11" s="317" t="s">
        <v>864</v>
      </c>
      <c r="AB11" s="317" t="s">
        <v>864</v>
      </c>
      <c r="AC11" s="321" t="s">
        <v>1613</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1636</v>
      </c>
      <c r="I12" s="323" t="s">
        <v>1637</v>
      </c>
      <c r="J12" s="323" t="s">
        <v>1638</v>
      </c>
      <c r="K12" s="323" t="s">
        <v>864</v>
      </c>
      <c r="L12" s="323" t="s">
        <v>1639</v>
      </c>
      <c r="M12" s="323"/>
      <c r="N12" s="323" t="s">
        <v>1639</v>
      </c>
      <c r="O12" s="323"/>
      <c r="P12" s="323"/>
      <c r="Q12" s="323"/>
      <c r="R12" s="323"/>
      <c r="S12" s="325" t="s">
        <v>820</v>
      </c>
      <c r="T12" s="325" t="s">
        <v>820</v>
      </c>
      <c r="U12" s="325" t="s">
        <v>820</v>
      </c>
      <c r="V12" s="323"/>
      <c r="W12" s="323"/>
      <c r="X12" s="323" t="s">
        <v>863</v>
      </c>
      <c r="Y12" s="323"/>
      <c r="Z12" s="323" t="s">
        <v>1640</v>
      </c>
      <c r="AA12" s="323" t="s">
        <v>864</v>
      </c>
      <c r="AB12" s="323" t="s">
        <v>864</v>
      </c>
      <c r="AC12" s="321" t="s">
        <v>1613</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1641</v>
      </c>
      <c r="D13" s="326"/>
      <c r="E13" s="326"/>
      <c r="F13" s="326"/>
      <c r="G13" s="326"/>
      <c r="H13" s="317" t="s">
        <v>1642</v>
      </c>
      <c r="I13" s="317" t="s">
        <v>1643</v>
      </c>
      <c r="J13" s="317" t="s">
        <v>1644</v>
      </c>
      <c r="K13" s="317" t="s">
        <v>864</v>
      </c>
      <c r="L13" s="317" t="s">
        <v>1645</v>
      </c>
      <c r="M13" s="317"/>
      <c r="N13" s="317" t="s">
        <v>1645</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1613</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1646</v>
      </c>
      <c r="D14" s="322"/>
      <c r="E14" s="322"/>
      <c r="F14" s="322"/>
      <c r="G14" s="322"/>
      <c r="H14" s="323" t="s">
        <v>1647</v>
      </c>
      <c r="I14" s="323" t="s">
        <v>1648</v>
      </c>
      <c r="J14" s="330"/>
      <c r="K14" s="323" t="s">
        <v>864</v>
      </c>
      <c r="L14" s="323" t="s">
        <v>1649</v>
      </c>
      <c r="M14" s="323"/>
      <c r="N14" s="323" t="s">
        <v>1649</v>
      </c>
      <c r="O14" s="323"/>
      <c r="P14" s="323"/>
      <c r="Q14" s="323"/>
      <c r="R14" s="323"/>
      <c r="S14" s="331" t="s">
        <v>823</v>
      </c>
      <c r="T14" s="331" t="s">
        <v>823</v>
      </c>
      <c r="U14" s="331" t="s">
        <v>823</v>
      </c>
      <c r="V14" s="323"/>
      <c r="W14" s="323" t="s">
        <v>864</v>
      </c>
      <c r="X14" s="323" t="s">
        <v>942</v>
      </c>
      <c r="Y14" s="323"/>
      <c r="Z14" s="323"/>
      <c r="AA14" s="323" t="s">
        <v>864</v>
      </c>
      <c r="AB14" s="323" t="s">
        <v>864</v>
      </c>
      <c r="AC14" s="321" t="s">
        <v>1613</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1650</v>
      </c>
      <c r="I15" s="317"/>
      <c r="J15" s="317" t="s">
        <v>1651</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1613</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1652</v>
      </c>
      <c r="E16" s="322"/>
      <c r="F16" s="322"/>
      <c r="G16" s="322"/>
      <c r="H16" s="323" t="s">
        <v>1653</v>
      </c>
      <c r="I16" s="323" t="s">
        <v>1654</v>
      </c>
      <c r="J16" s="323" t="s">
        <v>1655</v>
      </c>
      <c r="K16" s="323" t="s">
        <v>864</v>
      </c>
      <c r="L16" s="323" t="s">
        <v>1656</v>
      </c>
      <c r="M16" s="323"/>
      <c r="N16" s="323" t="s">
        <v>1656</v>
      </c>
      <c r="O16" s="323"/>
      <c r="P16" s="323"/>
      <c r="Q16" s="323"/>
      <c r="R16" s="323"/>
      <c r="S16" s="333" t="s">
        <v>817</v>
      </c>
      <c r="T16" s="334" t="s">
        <v>817</v>
      </c>
      <c r="U16" s="335" t="s">
        <v>820</v>
      </c>
      <c r="V16" s="323" t="s">
        <v>864</v>
      </c>
      <c r="W16" s="323"/>
      <c r="X16" s="323" t="s">
        <v>863</v>
      </c>
      <c r="Y16" s="323"/>
      <c r="Z16" s="323" t="s">
        <v>1657</v>
      </c>
      <c r="AA16" s="323" t="s">
        <v>864</v>
      </c>
      <c r="AB16" s="323" t="s">
        <v>864</v>
      </c>
      <c r="AC16" s="321" t="s">
        <v>1613</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1658</v>
      </c>
      <c r="D17" s="326"/>
      <c r="E17" s="326"/>
      <c r="F17" s="326"/>
      <c r="G17" s="326"/>
      <c r="H17" s="318" t="s">
        <v>1659</v>
      </c>
      <c r="I17" s="317" t="s">
        <v>1660</v>
      </c>
      <c r="J17" s="317" t="s">
        <v>1661</v>
      </c>
      <c r="K17" s="317" t="s">
        <v>864</v>
      </c>
      <c r="L17" s="317" t="s">
        <v>1662</v>
      </c>
      <c r="M17" s="317"/>
      <c r="N17" s="317" t="s">
        <v>1662</v>
      </c>
      <c r="O17" s="317"/>
      <c r="P17" s="317"/>
      <c r="Q17" s="317"/>
      <c r="R17" s="317"/>
      <c r="S17" s="327" t="s">
        <v>817</v>
      </c>
      <c r="T17" s="329" t="s">
        <v>817</v>
      </c>
      <c r="U17" s="328" t="s">
        <v>820</v>
      </c>
      <c r="V17" s="317" t="s">
        <v>864</v>
      </c>
      <c r="W17" s="317"/>
      <c r="X17" s="317" t="s">
        <v>863</v>
      </c>
      <c r="Y17" s="317"/>
      <c r="Z17" s="317" t="s">
        <v>1663</v>
      </c>
      <c r="AA17" s="317" t="s">
        <v>864</v>
      </c>
      <c r="AB17" s="317" t="s">
        <v>864</v>
      </c>
      <c r="AC17" s="321" t="s">
        <v>1613</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1664</v>
      </c>
      <c r="D18" s="322"/>
      <c r="E18" s="322"/>
      <c r="F18" s="322"/>
      <c r="G18" s="322"/>
      <c r="H18" s="323" t="s">
        <v>1665</v>
      </c>
      <c r="I18" s="323" t="s">
        <v>1666</v>
      </c>
      <c r="J18" s="323" t="s">
        <v>1667</v>
      </c>
      <c r="K18" s="323" t="s">
        <v>864</v>
      </c>
      <c r="L18" s="323" t="s">
        <v>1668</v>
      </c>
      <c r="M18" s="323"/>
      <c r="N18" s="323" t="s">
        <v>1668</v>
      </c>
      <c r="O18" s="323"/>
      <c r="P18" s="323"/>
      <c r="Q18" s="323"/>
      <c r="R18" s="323"/>
      <c r="S18" s="333" t="s">
        <v>817</v>
      </c>
      <c r="T18" s="334" t="s">
        <v>817</v>
      </c>
      <c r="U18" s="334" t="s">
        <v>817</v>
      </c>
      <c r="V18" s="323"/>
      <c r="W18" s="323"/>
      <c r="X18" s="323" t="s">
        <v>863</v>
      </c>
      <c r="Y18" s="323"/>
      <c r="Z18" s="323" t="s">
        <v>1669</v>
      </c>
      <c r="AA18" s="323" t="s">
        <v>864</v>
      </c>
      <c r="AB18" s="323" t="s">
        <v>864</v>
      </c>
      <c r="AC18" s="321" t="s">
        <v>1613</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1670</v>
      </c>
      <c r="D19" s="326"/>
      <c r="E19" s="326"/>
      <c r="F19" s="326"/>
      <c r="G19" s="326"/>
      <c r="H19" s="317" t="s">
        <v>1671</v>
      </c>
      <c r="I19" s="317" t="s">
        <v>1672</v>
      </c>
      <c r="J19" s="317" t="s">
        <v>1673</v>
      </c>
      <c r="K19" s="317" t="s">
        <v>864</v>
      </c>
      <c r="L19" s="317" t="s">
        <v>1674</v>
      </c>
      <c r="M19" s="317"/>
      <c r="N19" s="317" t="s">
        <v>1674</v>
      </c>
      <c r="O19" s="317"/>
      <c r="P19" s="317"/>
      <c r="Q19" s="317"/>
      <c r="R19" s="317"/>
      <c r="S19" s="327" t="s">
        <v>817</v>
      </c>
      <c r="T19" s="327" t="s">
        <v>817</v>
      </c>
      <c r="U19" s="327" t="s">
        <v>817</v>
      </c>
      <c r="V19" s="317"/>
      <c r="W19" s="317"/>
      <c r="X19" s="317" t="s">
        <v>863</v>
      </c>
      <c r="Y19" s="317"/>
      <c r="Z19" s="317"/>
      <c r="AA19" s="317" t="s">
        <v>864</v>
      </c>
      <c r="AB19" s="317" t="s">
        <v>864</v>
      </c>
      <c r="AC19" s="321" t="s">
        <v>1613</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1675</v>
      </c>
      <c r="D20" s="336"/>
      <c r="E20" s="336"/>
      <c r="F20" s="336"/>
      <c r="G20" s="336"/>
      <c r="H20" s="323" t="s">
        <v>1647</v>
      </c>
      <c r="I20" s="323" t="s">
        <v>1676</v>
      </c>
      <c r="J20" s="330"/>
      <c r="K20" s="323"/>
      <c r="L20" s="323" t="s">
        <v>1677</v>
      </c>
      <c r="M20" s="323"/>
      <c r="N20" s="323" t="s">
        <v>1677</v>
      </c>
      <c r="O20" s="323"/>
      <c r="P20" s="323"/>
      <c r="Q20" s="323"/>
      <c r="R20" s="323"/>
      <c r="S20" s="333" t="s">
        <v>817</v>
      </c>
      <c r="T20" s="333" t="s">
        <v>817</v>
      </c>
      <c r="U20" s="333" t="s">
        <v>817</v>
      </c>
      <c r="V20" s="323"/>
      <c r="W20" s="323" t="s">
        <v>864</v>
      </c>
      <c r="X20" s="323" t="s">
        <v>1678</v>
      </c>
      <c r="Y20" s="323"/>
      <c r="Z20" s="323"/>
      <c r="AA20" s="323" t="s">
        <v>864</v>
      </c>
      <c r="AB20" s="323" t="s">
        <v>864</v>
      </c>
      <c r="AC20" s="332" t="s">
        <v>1613</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1679</v>
      </c>
      <c r="E21" s="316"/>
      <c r="F21" s="316"/>
      <c r="G21" s="316"/>
      <c r="H21" s="317" t="s">
        <v>1680</v>
      </c>
      <c r="I21" s="317" t="s">
        <v>1681</v>
      </c>
      <c r="J21" s="317" t="s">
        <v>1323</v>
      </c>
      <c r="K21" s="317" t="s">
        <v>864</v>
      </c>
      <c r="L21" s="317" t="s">
        <v>1682</v>
      </c>
      <c r="M21" s="317"/>
      <c r="N21" s="317" t="s">
        <v>1682</v>
      </c>
      <c r="O21" s="317"/>
      <c r="P21" s="317"/>
      <c r="Q21" s="317"/>
      <c r="R21" s="317"/>
      <c r="S21" s="327" t="s">
        <v>817</v>
      </c>
      <c r="T21" s="327" t="s">
        <v>817</v>
      </c>
      <c r="U21" s="327" t="s">
        <v>817</v>
      </c>
      <c r="V21" s="317"/>
      <c r="W21" s="317"/>
      <c r="X21" s="317" t="s">
        <v>863</v>
      </c>
      <c r="Y21" s="317"/>
      <c r="Z21" s="317"/>
      <c r="AA21" s="317" t="s">
        <v>864</v>
      </c>
      <c r="AB21" s="317" t="s">
        <v>864</v>
      </c>
      <c r="AC21" s="321" t="s">
        <v>1613</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1683</v>
      </c>
      <c r="E22" s="337"/>
      <c r="F22" s="336"/>
      <c r="G22" s="336"/>
      <c r="H22" s="323" t="s">
        <v>1684</v>
      </c>
      <c r="I22" s="323" t="s">
        <v>1685</v>
      </c>
      <c r="J22" s="323" t="s">
        <v>1341</v>
      </c>
      <c r="K22" s="323"/>
      <c r="L22" s="323" t="s">
        <v>1686</v>
      </c>
      <c r="M22" s="323"/>
      <c r="N22" s="323" t="s">
        <v>1686</v>
      </c>
      <c r="O22" s="323"/>
      <c r="P22" s="323"/>
      <c r="Q22" s="323"/>
      <c r="R22" s="323"/>
      <c r="S22" s="333" t="s">
        <v>817</v>
      </c>
      <c r="T22" s="333" t="s">
        <v>817</v>
      </c>
      <c r="U22" s="333" t="s">
        <v>817</v>
      </c>
      <c r="V22" s="323"/>
      <c r="W22" s="323"/>
      <c r="X22" s="323" t="s">
        <v>863</v>
      </c>
      <c r="Y22" s="323"/>
      <c r="Z22" s="323"/>
      <c r="AA22" s="323" t="s">
        <v>864</v>
      </c>
      <c r="AB22" s="323" t="s">
        <v>864</v>
      </c>
      <c r="AC22" s="321" t="s">
        <v>1613</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1687</v>
      </c>
      <c r="E23" s="316"/>
      <c r="F23" s="316"/>
      <c r="G23" s="316"/>
      <c r="H23" s="317" t="s">
        <v>1688</v>
      </c>
      <c r="I23" s="317" t="s">
        <v>1689</v>
      </c>
      <c r="J23" s="317" t="s">
        <v>1690</v>
      </c>
      <c r="K23" s="317" t="s">
        <v>864</v>
      </c>
      <c r="L23" s="317" t="s">
        <v>1691</v>
      </c>
      <c r="M23" s="317"/>
      <c r="N23" s="317" t="s">
        <v>1691</v>
      </c>
      <c r="O23" s="317"/>
      <c r="P23" s="317"/>
      <c r="Q23" s="317"/>
      <c r="R23" s="317"/>
      <c r="S23" s="327" t="s">
        <v>817</v>
      </c>
      <c r="T23" s="329" t="s">
        <v>817</v>
      </c>
      <c r="U23" s="329" t="s">
        <v>817</v>
      </c>
      <c r="V23" s="317"/>
      <c r="W23" s="317"/>
      <c r="X23" s="317" t="s">
        <v>863</v>
      </c>
      <c r="Y23" s="317"/>
      <c r="Z23" s="317"/>
      <c r="AA23" s="317" t="s">
        <v>864</v>
      </c>
      <c r="AB23" s="317" t="s">
        <v>864</v>
      </c>
      <c r="AC23" s="321" t="s">
        <v>1613</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1692</v>
      </c>
      <c r="D24" s="336"/>
      <c r="E24" s="336"/>
      <c r="F24" s="336"/>
      <c r="G24" s="336"/>
      <c r="H24" s="323" t="s">
        <v>1693</v>
      </c>
      <c r="I24" s="323" t="s">
        <v>1694</v>
      </c>
      <c r="J24" s="330"/>
      <c r="K24" s="323" t="s">
        <v>864</v>
      </c>
      <c r="L24" s="323" t="s">
        <v>1695</v>
      </c>
      <c r="M24" s="323"/>
      <c r="N24" s="323" t="s">
        <v>1695</v>
      </c>
      <c r="O24" s="323"/>
      <c r="P24" s="323"/>
      <c r="Q24" s="323"/>
      <c r="R24" s="323"/>
      <c r="S24" s="331" t="s">
        <v>823</v>
      </c>
      <c r="T24" s="331" t="s">
        <v>823</v>
      </c>
      <c r="U24" s="331" t="s">
        <v>823</v>
      </c>
      <c r="V24" s="323"/>
      <c r="W24" s="323" t="s">
        <v>864</v>
      </c>
      <c r="X24" s="323" t="s">
        <v>1189</v>
      </c>
      <c r="Y24" s="323"/>
      <c r="Z24" s="323"/>
      <c r="AA24" s="323" t="s">
        <v>864</v>
      </c>
      <c r="AB24" s="323" t="s">
        <v>864</v>
      </c>
      <c r="AC24" s="321" t="s">
        <v>1613</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1696</v>
      </c>
      <c r="E25" s="316"/>
      <c r="F25" s="316"/>
      <c r="G25" s="316"/>
      <c r="H25" s="317" t="s">
        <v>1647</v>
      </c>
      <c r="I25" s="317" t="s">
        <v>1697</v>
      </c>
      <c r="J25" s="317"/>
      <c r="K25" s="317"/>
      <c r="L25" s="317" t="s">
        <v>1674</v>
      </c>
      <c r="M25" s="317"/>
      <c r="N25" s="317" t="s">
        <v>1674</v>
      </c>
      <c r="O25" s="317"/>
      <c r="P25" s="317"/>
      <c r="Q25" s="317"/>
      <c r="R25" s="317"/>
      <c r="S25" s="327" t="s">
        <v>817</v>
      </c>
      <c r="T25" s="327" t="s">
        <v>817</v>
      </c>
      <c r="U25" s="327" t="s">
        <v>817</v>
      </c>
      <c r="V25" s="317"/>
      <c r="W25" s="317"/>
      <c r="X25" s="317" t="s">
        <v>863</v>
      </c>
      <c r="Y25" s="317"/>
      <c r="Z25" s="317"/>
      <c r="AA25" s="317" t="s">
        <v>864</v>
      </c>
      <c r="AB25" s="317" t="s">
        <v>864</v>
      </c>
      <c r="AC25" s="332" t="s">
        <v>1613</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1698</v>
      </c>
      <c r="E26" s="337"/>
      <c r="F26" s="336"/>
      <c r="G26" s="336"/>
      <c r="H26" s="323" t="s">
        <v>1647</v>
      </c>
      <c r="I26" s="323" t="s">
        <v>1699</v>
      </c>
      <c r="J26" s="323" t="s">
        <v>1700</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1613</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1084</v>
      </c>
      <c r="E27" s="316"/>
      <c r="F27" s="316"/>
      <c r="G27" s="316"/>
      <c r="H27" s="317" t="s">
        <v>1647</v>
      </c>
      <c r="I27" s="317" t="s">
        <v>1701</v>
      </c>
      <c r="J27" s="317" t="s">
        <v>1702</v>
      </c>
      <c r="K27" s="317"/>
      <c r="L27" s="317" t="s">
        <v>1703</v>
      </c>
      <c r="M27" s="317"/>
      <c r="N27" s="317" t="s">
        <v>1703</v>
      </c>
      <c r="O27" s="317"/>
      <c r="P27" s="317"/>
      <c r="Q27" s="317"/>
      <c r="R27" s="317"/>
      <c r="S27" s="327" t="s">
        <v>817</v>
      </c>
      <c r="T27" s="327" t="s">
        <v>817</v>
      </c>
      <c r="U27" s="327" t="s">
        <v>817</v>
      </c>
      <c r="V27" s="317"/>
      <c r="W27" s="317"/>
      <c r="X27" s="317" t="s">
        <v>863</v>
      </c>
      <c r="Y27" s="317"/>
      <c r="Z27" s="317" t="s">
        <v>1197</v>
      </c>
      <c r="AA27" s="317" t="s">
        <v>864</v>
      </c>
      <c r="AB27" s="317" t="s">
        <v>864</v>
      </c>
      <c r="AC27" s="321" t="s">
        <v>1613</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1704</v>
      </c>
      <c r="D28" s="337"/>
      <c r="E28" s="336"/>
      <c r="F28" s="336"/>
      <c r="G28" s="336"/>
      <c r="H28" s="323" t="s">
        <v>1705</v>
      </c>
      <c r="I28" s="323" t="s">
        <v>1706</v>
      </c>
      <c r="J28" s="323" t="s">
        <v>1707</v>
      </c>
      <c r="K28" s="323"/>
      <c r="L28" s="323" t="s">
        <v>1708</v>
      </c>
      <c r="M28" s="323"/>
      <c r="N28" s="323" t="s">
        <v>1708</v>
      </c>
      <c r="O28" s="323"/>
      <c r="P28" s="323"/>
      <c r="Q28" s="323"/>
      <c r="R28" s="323"/>
      <c r="S28" s="333" t="s">
        <v>817</v>
      </c>
      <c r="T28" s="334" t="s">
        <v>817</v>
      </c>
      <c r="U28" s="334" t="s">
        <v>817</v>
      </c>
      <c r="V28" s="323"/>
      <c r="W28" s="323"/>
      <c r="X28" s="323" t="s">
        <v>863</v>
      </c>
      <c r="Y28" s="323"/>
      <c r="Z28" s="323" t="s">
        <v>1709</v>
      </c>
      <c r="AA28" s="323" t="s">
        <v>864</v>
      </c>
      <c r="AB28" s="323" t="s">
        <v>864</v>
      </c>
      <c r="AC28" s="321" t="s">
        <v>1613</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1710</v>
      </c>
      <c r="C29" s="326"/>
      <c r="D29" s="326"/>
      <c r="E29" s="326"/>
      <c r="F29" s="326"/>
      <c r="G29" s="326"/>
      <c r="H29" s="317" t="s">
        <v>1711</v>
      </c>
      <c r="I29" s="317" t="s">
        <v>1712</v>
      </c>
      <c r="J29" s="338"/>
      <c r="K29" s="317"/>
      <c r="L29" s="317" t="s">
        <v>1713</v>
      </c>
      <c r="M29" s="317"/>
      <c r="N29" s="317" t="s">
        <v>1713</v>
      </c>
      <c r="O29" s="317"/>
      <c r="P29" s="317"/>
      <c r="Q29" s="317"/>
      <c r="R29" s="317"/>
      <c r="S29" s="320" t="s">
        <v>820</v>
      </c>
      <c r="T29" s="320" t="s">
        <v>820</v>
      </c>
      <c r="U29" s="320" t="s">
        <v>820</v>
      </c>
      <c r="V29" s="317"/>
      <c r="W29" s="317" t="s">
        <v>864</v>
      </c>
      <c r="X29" s="317" t="s">
        <v>1714</v>
      </c>
      <c r="Y29" s="317"/>
      <c r="Z29" s="317"/>
      <c r="AA29" s="317" t="s">
        <v>864</v>
      </c>
      <c r="AB29" s="317" t="s">
        <v>864</v>
      </c>
      <c r="AC29" s="321" t="s">
        <v>1613</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1715</v>
      </c>
      <c r="D30" s="322"/>
      <c r="E30" s="322"/>
      <c r="F30" s="322"/>
      <c r="G30" s="322"/>
      <c r="H30" s="323" t="s">
        <v>1716</v>
      </c>
      <c r="I30" s="323" t="s">
        <v>1717</v>
      </c>
      <c r="J30" s="323" t="s">
        <v>946</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1613</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1718</v>
      </c>
      <c r="D31" s="326"/>
      <c r="E31" s="326"/>
      <c r="F31" s="326"/>
      <c r="G31" s="326"/>
      <c r="H31" s="317" t="s">
        <v>1719</v>
      </c>
      <c r="I31" s="317" t="s">
        <v>1720</v>
      </c>
      <c r="J31" s="317" t="s">
        <v>1721</v>
      </c>
      <c r="K31" s="317"/>
      <c r="L31" s="317" t="s">
        <v>1691</v>
      </c>
      <c r="M31" s="317"/>
      <c r="N31" s="317" t="s">
        <v>1691</v>
      </c>
      <c r="O31" s="317"/>
      <c r="P31" s="317"/>
      <c r="Q31" s="317"/>
      <c r="R31" s="317"/>
      <c r="S31" s="327" t="s">
        <v>817</v>
      </c>
      <c r="T31" s="327" t="s">
        <v>817</v>
      </c>
      <c r="U31" s="327" t="s">
        <v>817</v>
      </c>
      <c r="V31" s="317"/>
      <c r="W31" s="317"/>
      <c r="X31" s="317" t="s">
        <v>863</v>
      </c>
      <c r="Y31" s="317"/>
      <c r="Z31" s="317"/>
      <c r="AA31" s="317" t="s">
        <v>864</v>
      </c>
      <c r="AB31" s="317" t="s">
        <v>864</v>
      </c>
      <c r="AC31" s="321" t="s">
        <v>1613</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1722</v>
      </c>
      <c r="D32" s="322"/>
      <c r="E32" s="322"/>
      <c r="F32" s="322"/>
      <c r="G32" s="322"/>
      <c r="H32" s="323" t="s">
        <v>1723</v>
      </c>
      <c r="I32" s="323" t="s">
        <v>1724</v>
      </c>
      <c r="J32" s="323" t="s">
        <v>1651</v>
      </c>
      <c r="K32" s="323"/>
      <c r="L32" s="323" t="s">
        <v>1725</v>
      </c>
      <c r="M32" s="323"/>
      <c r="N32" s="323" t="s">
        <v>1725</v>
      </c>
      <c r="O32" s="323"/>
      <c r="P32" s="323"/>
      <c r="Q32" s="323"/>
      <c r="R32" s="323"/>
      <c r="S32" s="333" t="s">
        <v>817</v>
      </c>
      <c r="T32" s="335" t="s">
        <v>820</v>
      </c>
      <c r="U32" s="334" t="s">
        <v>817</v>
      </c>
      <c r="V32" s="323" t="s">
        <v>864</v>
      </c>
      <c r="W32" s="323"/>
      <c r="X32" s="323" t="s">
        <v>863</v>
      </c>
      <c r="Y32" s="323"/>
      <c r="Z32" s="323"/>
      <c r="AA32" s="323" t="s">
        <v>864</v>
      </c>
      <c r="AB32" s="323" t="s">
        <v>864</v>
      </c>
      <c r="AC32" s="321" t="s">
        <v>1613</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1726</v>
      </c>
      <c r="D33" s="326"/>
      <c r="E33" s="326"/>
      <c r="F33" s="326"/>
      <c r="G33" s="326"/>
      <c r="H33" s="317" t="s">
        <v>1647</v>
      </c>
      <c r="I33" s="317" t="s">
        <v>1727</v>
      </c>
      <c r="J33" s="338"/>
      <c r="K33" s="317" t="s">
        <v>864</v>
      </c>
      <c r="L33" s="317" t="s">
        <v>1728</v>
      </c>
      <c r="M33" s="317"/>
      <c r="N33" s="317" t="s">
        <v>1728</v>
      </c>
      <c r="O33" s="317"/>
      <c r="P33" s="317"/>
      <c r="Q33" s="317"/>
      <c r="R33" s="317"/>
      <c r="S33" s="327" t="s">
        <v>817</v>
      </c>
      <c r="T33" s="329" t="s">
        <v>817</v>
      </c>
      <c r="U33" s="329" t="s">
        <v>817</v>
      </c>
      <c r="V33" s="317"/>
      <c r="W33" s="317" t="s">
        <v>864</v>
      </c>
      <c r="X33" s="317" t="s">
        <v>1729</v>
      </c>
      <c r="Y33" s="317"/>
      <c r="Z33" s="317"/>
      <c r="AA33" s="317" t="s">
        <v>864</v>
      </c>
      <c r="AB33" s="317" t="s">
        <v>864</v>
      </c>
      <c r="AC33" s="321" t="s">
        <v>1613</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1730</v>
      </c>
      <c r="E34" s="339"/>
      <c r="F34" s="322"/>
      <c r="G34" s="322"/>
      <c r="H34" s="323" t="s">
        <v>1731</v>
      </c>
      <c r="I34" s="323" t="s">
        <v>1732</v>
      </c>
      <c r="J34" s="323" t="s">
        <v>1733</v>
      </c>
      <c r="K34" s="323" t="s">
        <v>864</v>
      </c>
      <c r="L34" s="323" t="s">
        <v>1734</v>
      </c>
      <c r="M34" s="323"/>
      <c r="N34" s="323" t="s">
        <v>1734</v>
      </c>
      <c r="O34" s="323"/>
      <c r="P34" s="323"/>
      <c r="Q34" s="323"/>
      <c r="R34" s="323"/>
      <c r="S34" s="323" t="s">
        <v>893</v>
      </c>
      <c r="T34" s="323" t="s">
        <v>893</v>
      </c>
      <c r="U34" s="323" t="s">
        <v>893</v>
      </c>
      <c r="V34" s="323"/>
      <c r="W34" s="323"/>
      <c r="X34" s="323" t="s">
        <v>863</v>
      </c>
      <c r="Y34" s="323"/>
      <c r="Z34" s="323" t="s">
        <v>1735</v>
      </c>
      <c r="AA34" s="323" t="s">
        <v>864</v>
      </c>
      <c r="AB34" s="323" t="s">
        <v>864</v>
      </c>
      <c r="AC34" s="321" t="s">
        <v>1613</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1736</v>
      </c>
      <c r="E35" s="326"/>
      <c r="F35" s="326"/>
      <c r="G35" s="326"/>
      <c r="H35" s="317" t="s">
        <v>1737</v>
      </c>
      <c r="I35" s="317" t="s">
        <v>1738</v>
      </c>
      <c r="J35" s="317" t="s">
        <v>1739</v>
      </c>
      <c r="K35" s="317" t="s">
        <v>864</v>
      </c>
      <c r="L35" s="317" t="s">
        <v>1740</v>
      </c>
      <c r="M35" s="317"/>
      <c r="N35" s="317" t="s">
        <v>1740</v>
      </c>
      <c r="O35" s="317"/>
      <c r="P35" s="317"/>
      <c r="Q35" s="317"/>
      <c r="R35" s="317"/>
      <c r="S35" s="317" t="s">
        <v>893</v>
      </c>
      <c r="T35" s="317" t="s">
        <v>893</v>
      </c>
      <c r="U35" s="317" t="s">
        <v>893</v>
      </c>
      <c r="V35" s="317"/>
      <c r="W35" s="317"/>
      <c r="X35" s="317" t="s">
        <v>863</v>
      </c>
      <c r="Y35" s="317"/>
      <c r="Z35" s="317" t="s">
        <v>1741</v>
      </c>
      <c r="AA35" s="317" t="s">
        <v>864</v>
      </c>
      <c r="AB35" s="317" t="s">
        <v>864</v>
      </c>
      <c r="AC35" s="332" t="s">
        <v>1613</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1742</v>
      </c>
      <c r="E36" s="322"/>
      <c r="F36" s="322"/>
      <c r="G36" s="322"/>
      <c r="H36" s="323" t="s">
        <v>1743</v>
      </c>
      <c r="I36" s="323" t="s">
        <v>1744</v>
      </c>
      <c r="J36" s="323" t="s">
        <v>1745</v>
      </c>
      <c r="K36" s="323" t="s">
        <v>864</v>
      </c>
      <c r="L36" s="323" t="s">
        <v>1746</v>
      </c>
      <c r="M36" s="323"/>
      <c r="N36" s="323" t="s">
        <v>1746</v>
      </c>
      <c r="O36" s="323"/>
      <c r="P36" s="323"/>
      <c r="Q36" s="323"/>
      <c r="R36" s="323"/>
      <c r="S36" s="323" t="s">
        <v>893</v>
      </c>
      <c r="T36" s="323" t="s">
        <v>893</v>
      </c>
      <c r="U36" s="323" t="s">
        <v>893</v>
      </c>
      <c r="V36" s="323"/>
      <c r="W36" s="323"/>
      <c r="X36" s="323" t="s">
        <v>863</v>
      </c>
      <c r="Y36" s="323"/>
      <c r="Z36" s="323"/>
      <c r="AA36" s="323" t="s">
        <v>864</v>
      </c>
      <c r="AB36" s="323" t="s">
        <v>864</v>
      </c>
      <c r="AC36" s="321" t="s">
        <v>1613</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1747</v>
      </c>
      <c r="E37" s="326"/>
      <c r="F37" s="326"/>
      <c r="G37" s="326"/>
      <c r="H37" s="317" t="s">
        <v>1647</v>
      </c>
      <c r="I37" s="317" t="s">
        <v>1748</v>
      </c>
      <c r="J37" s="317" t="s">
        <v>1749</v>
      </c>
      <c r="K37" s="317"/>
      <c r="L37" s="317" t="s">
        <v>1750</v>
      </c>
      <c r="M37" s="317"/>
      <c r="N37" s="317" t="s">
        <v>1750</v>
      </c>
      <c r="O37" s="317"/>
      <c r="P37" s="317"/>
      <c r="Q37" s="317"/>
      <c r="R37" s="317"/>
      <c r="S37" s="327" t="s">
        <v>817</v>
      </c>
      <c r="T37" s="327" t="s">
        <v>817</v>
      </c>
      <c r="U37" s="327" t="s">
        <v>817</v>
      </c>
      <c r="V37" s="317"/>
      <c r="W37" s="317"/>
      <c r="X37" s="317" t="s">
        <v>863</v>
      </c>
      <c r="Y37" s="317"/>
      <c r="Z37" s="317" t="s">
        <v>1751</v>
      </c>
      <c r="AA37" s="317" t="s">
        <v>864</v>
      </c>
      <c r="AB37" s="317" t="s">
        <v>864</v>
      </c>
      <c r="AC37" s="321" t="s">
        <v>1613</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1752</v>
      </c>
      <c r="D38" s="322"/>
      <c r="E38" s="322"/>
      <c r="F38" s="322"/>
      <c r="G38" s="322"/>
      <c r="H38" s="323" t="s">
        <v>1647</v>
      </c>
      <c r="I38" s="323" t="s">
        <v>1753</v>
      </c>
      <c r="J38" s="323" t="s">
        <v>1754</v>
      </c>
      <c r="K38" s="323"/>
      <c r="L38" s="323" t="s">
        <v>1755</v>
      </c>
      <c r="M38" s="323"/>
      <c r="N38" s="323" t="s">
        <v>1755</v>
      </c>
      <c r="O38" s="323"/>
      <c r="P38" s="323"/>
      <c r="Q38" s="323"/>
      <c r="R38" s="323"/>
      <c r="S38" s="333" t="s">
        <v>817</v>
      </c>
      <c r="T38" s="334" t="s">
        <v>817</v>
      </c>
      <c r="U38" s="334" t="s">
        <v>817</v>
      </c>
      <c r="V38" s="323"/>
      <c r="W38" s="323"/>
      <c r="X38" s="323" t="s">
        <v>863</v>
      </c>
      <c r="Y38" s="323"/>
      <c r="Z38" s="323" t="s">
        <v>1756</v>
      </c>
      <c r="AA38" s="323" t="s">
        <v>864</v>
      </c>
      <c r="AB38" s="323" t="s">
        <v>864</v>
      </c>
      <c r="AC38" s="321" t="s">
        <v>1613</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1757</v>
      </c>
      <c r="D39" s="340"/>
      <c r="E39" s="326"/>
      <c r="F39" s="326"/>
      <c r="G39" s="326"/>
      <c r="H39" s="317" t="s">
        <v>1758</v>
      </c>
      <c r="I39" s="317" t="s">
        <v>1759</v>
      </c>
      <c r="J39" s="317">
        <v>2</v>
      </c>
      <c r="K39" s="317" t="s">
        <v>864</v>
      </c>
      <c r="L39" s="317" t="s">
        <v>1760</v>
      </c>
      <c r="M39" s="317"/>
      <c r="N39" s="317" t="s">
        <v>1760</v>
      </c>
      <c r="O39" s="317"/>
      <c r="P39" s="317"/>
      <c r="Q39" s="317"/>
      <c r="R39" s="317"/>
      <c r="S39" s="327" t="s">
        <v>817</v>
      </c>
      <c r="T39" s="327" t="s">
        <v>817</v>
      </c>
      <c r="U39" s="327" t="s">
        <v>817</v>
      </c>
      <c r="V39" s="317"/>
      <c r="W39" s="317"/>
      <c r="X39" s="317" t="s">
        <v>863</v>
      </c>
      <c r="Y39" s="317"/>
      <c r="Z39" s="317" t="s">
        <v>1761</v>
      </c>
      <c r="AA39" s="317" t="s">
        <v>864</v>
      </c>
      <c r="AB39" s="317" t="s">
        <v>864</v>
      </c>
      <c r="AC39" s="321" t="s">
        <v>1613</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1762</v>
      </c>
      <c r="D40" s="322"/>
      <c r="E40" s="322"/>
      <c r="F40" s="322"/>
      <c r="G40" s="322"/>
      <c r="H40" s="323" t="s">
        <v>1763</v>
      </c>
      <c r="I40" s="323" t="s">
        <v>1764</v>
      </c>
      <c r="J40" s="323">
        <v>100</v>
      </c>
      <c r="K40" s="323"/>
      <c r="L40" s="323" t="s">
        <v>1765</v>
      </c>
      <c r="M40" s="323"/>
      <c r="N40" s="323" t="s">
        <v>1765</v>
      </c>
      <c r="O40" s="323"/>
      <c r="P40" s="323"/>
      <c r="Q40" s="323"/>
      <c r="R40" s="323"/>
      <c r="S40" s="333" t="s">
        <v>817</v>
      </c>
      <c r="T40" s="333" t="s">
        <v>817</v>
      </c>
      <c r="U40" s="333" t="s">
        <v>817</v>
      </c>
      <c r="V40" s="323"/>
      <c r="W40" s="323"/>
      <c r="X40" s="323" t="s">
        <v>1362</v>
      </c>
      <c r="Y40" s="323"/>
      <c r="Z40" s="323"/>
      <c r="AA40" s="323" t="s">
        <v>864</v>
      </c>
      <c r="AB40" s="323" t="s">
        <v>864</v>
      </c>
      <c r="AC40" s="332" t="s">
        <v>1613</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1766</v>
      </c>
      <c r="D41" s="340"/>
      <c r="E41" s="326"/>
      <c r="F41" s="326"/>
      <c r="G41" s="326"/>
      <c r="H41" s="317" t="s">
        <v>1767</v>
      </c>
      <c r="I41" s="317" t="s">
        <v>1768</v>
      </c>
      <c r="J41" s="317" t="s">
        <v>1769</v>
      </c>
      <c r="K41" s="317" t="s">
        <v>864</v>
      </c>
      <c r="L41" s="317" t="s">
        <v>1770</v>
      </c>
      <c r="M41" s="317"/>
      <c r="N41" s="317" t="s">
        <v>1770</v>
      </c>
      <c r="O41" s="317"/>
      <c r="P41" s="317"/>
      <c r="Q41" s="317"/>
      <c r="R41" s="317"/>
      <c r="S41" s="327" t="s">
        <v>817</v>
      </c>
      <c r="T41" s="327" t="s">
        <v>817</v>
      </c>
      <c r="U41" s="327" t="s">
        <v>817</v>
      </c>
      <c r="V41" s="317"/>
      <c r="W41" s="317"/>
      <c r="X41" s="317" t="s">
        <v>879</v>
      </c>
      <c r="Y41" s="317"/>
      <c r="Z41" s="317" t="s">
        <v>932</v>
      </c>
      <c r="AA41" s="317" t="s">
        <v>864</v>
      </c>
      <c r="AB41" s="317" t="s">
        <v>864</v>
      </c>
      <c r="AC41" s="321" t="s">
        <v>1613</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1771</v>
      </c>
      <c r="D42" s="339"/>
      <c r="E42" s="322"/>
      <c r="F42" s="322"/>
      <c r="G42" s="322"/>
      <c r="H42" s="323" t="s">
        <v>1772</v>
      </c>
      <c r="I42" s="323" t="s">
        <v>1773</v>
      </c>
      <c r="J42" s="323" t="s">
        <v>1774</v>
      </c>
      <c r="K42" s="323" t="s">
        <v>864</v>
      </c>
      <c r="L42" s="323" t="s">
        <v>1775</v>
      </c>
      <c r="M42" s="323"/>
      <c r="N42" s="323" t="s">
        <v>1775</v>
      </c>
      <c r="O42" s="323"/>
      <c r="P42" s="323"/>
      <c r="Q42" s="323"/>
      <c r="R42" s="323"/>
      <c r="S42" s="333" t="s">
        <v>817</v>
      </c>
      <c r="T42" s="333" t="s">
        <v>817</v>
      </c>
      <c r="U42" s="333" t="s">
        <v>817</v>
      </c>
      <c r="V42" s="323"/>
      <c r="W42" s="323"/>
      <c r="X42" s="323" t="s">
        <v>879</v>
      </c>
      <c r="Y42" s="323"/>
      <c r="Z42" s="323" t="s">
        <v>932</v>
      </c>
      <c r="AA42" s="323" t="s">
        <v>864</v>
      </c>
      <c r="AB42" s="323" t="s">
        <v>864</v>
      </c>
      <c r="AC42" s="321" t="s">
        <v>1613</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1776</v>
      </c>
      <c r="D43" s="340"/>
      <c r="E43" s="340"/>
      <c r="F43" s="326"/>
      <c r="G43" s="326"/>
      <c r="H43" s="317" t="s">
        <v>1777</v>
      </c>
      <c r="I43" s="317" t="s">
        <v>1778</v>
      </c>
      <c r="J43" s="317" t="s">
        <v>1779</v>
      </c>
      <c r="K43" s="317" t="s">
        <v>864</v>
      </c>
      <c r="L43" s="317" t="s">
        <v>1780</v>
      </c>
      <c r="M43" s="317"/>
      <c r="N43" s="317" t="s">
        <v>1780</v>
      </c>
      <c r="O43" s="317"/>
      <c r="P43" s="317"/>
      <c r="Q43" s="317"/>
      <c r="R43" s="317"/>
      <c r="S43" s="327" t="s">
        <v>817</v>
      </c>
      <c r="T43" s="329" t="s">
        <v>817</v>
      </c>
      <c r="U43" s="329" t="s">
        <v>817</v>
      </c>
      <c r="V43" s="317"/>
      <c r="W43" s="317"/>
      <c r="X43" s="317" t="s">
        <v>879</v>
      </c>
      <c r="Y43" s="317"/>
      <c r="Z43" s="317" t="s">
        <v>932</v>
      </c>
      <c r="AA43" s="317" t="s">
        <v>864</v>
      </c>
      <c r="AB43" s="317" t="s">
        <v>864</v>
      </c>
      <c r="AC43" s="321" t="s">
        <v>1613</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1781</v>
      </c>
      <c r="D44" s="322"/>
      <c r="E44" s="322"/>
      <c r="F44" s="322"/>
      <c r="G44" s="322"/>
      <c r="H44" s="323" t="s">
        <v>1782</v>
      </c>
      <c r="I44" s="323" t="s">
        <v>1783</v>
      </c>
      <c r="J44" s="323" t="s">
        <v>1784</v>
      </c>
      <c r="K44" s="323" t="s">
        <v>864</v>
      </c>
      <c r="L44" s="323" t="s">
        <v>1785</v>
      </c>
      <c r="M44" s="323"/>
      <c r="N44" s="323" t="s">
        <v>1785</v>
      </c>
      <c r="O44" s="323"/>
      <c r="P44" s="323"/>
      <c r="Q44" s="323"/>
      <c r="R44" s="323"/>
      <c r="S44" s="333" t="s">
        <v>817</v>
      </c>
      <c r="T44" s="333" t="s">
        <v>817</v>
      </c>
      <c r="U44" s="333" t="s">
        <v>817</v>
      </c>
      <c r="V44" s="323"/>
      <c r="W44" s="323"/>
      <c r="X44" s="323" t="s">
        <v>863</v>
      </c>
      <c r="Y44" s="323"/>
      <c r="Z44" s="323" t="s">
        <v>1786</v>
      </c>
      <c r="AA44" s="323" t="s">
        <v>864</v>
      </c>
      <c r="AB44" s="323" t="s">
        <v>864</v>
      </c>
      <c r="AC44" s="321" t="s">
        <v>1613</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1787</v>
      </c>
      <c r="D45" s="340"/>
      <c r="E45" s="326"/>
      <c r="F45" s="326"/>
      <c r="G45" s="326"/>
      <c r="H45" s="317" t="s">
        <v>1647</v>
      </c>
      <c r="I45" s="317" t="s">
        <v>1788</v>
      </c>
      <c r="J45" s="317" t="s">
        <v>1789</v>
      </c>
      <c r="K45" s="317"/>
      <c r="L45" s="317" t="s">
        <v>1790</v>
      </c>
      <c r="M45" s="317"/>
      <c r="N45" s="317" t="s">
        <v>1790</v>
      </c>
      <c r="O45" s="317"/>
      <c r="P45" s="317"/>
      <c r="Q45" s="317"/>
      <c r="R45" s="317"/>
      <c r="S45" s="327" t="s">
        <v>817</v>
      </c>
      <c r="T45" s="327" t="s">
        <v>817</v>
      </c>
      <c r="U45" s="327" t="s">
        <v>817</v>
      </c>
      <c r="V45" s="317"/>
      <c r="W45" s="317"/>
      <c r="X45" s="317" t="s">
        <v>863</v>
      </c>
      <c r="Y45" s="317"/>
      <c r="Z45" s="317" t="s">
        <v>1791</v>
      </c>
      <c r="AA45" s="317" t="s">
        <v>864</v>
      </c>
      <c r="AB45" s="317" t="s">
        <v>864</v>
      </c>
      <c r="AC45" s="332" t="s">
        <v>1613</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1792</v>
      </c>
      <c r="D46" s="339"/>
      <c r="E46" s="322"/>
      <c r="F46" s="322"/>
      <c r="G46" s="322"/>
      <c r="H46" s="323" t="s">
        <v>1793</v>
      </c>
      <c r="I46" s="323" t="s">
        <v>1794</v>
      </c>
      <c r="J46" s="330"/>
      <c r="K46" s="323"/>
      <c r="L46" s="323" t="s">
        <v>1795</v>
      </c>
      <c r="M46" s="323"/>
      <c r="N46" s="323" t="s">
        <v>1795</v>
      </c>
      <c r="O46" s="323"/>
      <c r="P46" s="323"/>
      <c r="Q46" s="323"/>
      <c r="R46" s="323"/>
      <c r="S46" s="331" t="s">
        <v>823</v>
      </c>
      <c r="T46" s="331" t="s">
        <v>823</v>
      </c>
      <c r="U46" s="331" t="s">
        <v>823</v>
      </c>
      <c r="V46" s="323"/>
      <c r="W46" s="323" t="s">
        <v>864</v>
      </c>
      <c r="X46" s="323" t="s">
        <v>1796</v>
      </c>
      <c r="Y46" s="323"/>
      <c r="Z46" s="323"/>
      <c r="AA46" s="323" t="s">
        <v>864</v>
      </c>
      <c r="AB46" s="323" t="s">
        <v>864</v>
      </c>
      <c r="AC46" s="321" t="s">
        <v>1613</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1797</v>
      </c>
      <c r="E47" s="326"/>
      <c r="F47" s="326"/>
      <c r="G47" s="326"/>
      <c r="H47" s="317" t="s">
        <v>1798</v>
      </c>
      <c r="I47" s="317" t="s">
        <v>1799</v>
      </c>
      <c r="J47" s="317" t="s">
        <v>1800</v>
      </c>
      <c r="K47" s="317"/>
      <c r="L47" s="317" t="s">
        <v>1682</v>
      </c>
      <c r="M47" s="317"/>
      <c r="N47" s="317" t="s">
        <v>1682</v>
      </c>
      <c r="O47" s="317"/>
      <c r="P47" s="317"/>
      <c r="Q47" s="317"/>
      <c r="R47" s="317"/>
      <c r="S47" s="320" t="s">
        <v>820</v>
      </c>
      <c r="T47" s="320" t="s">
        <v>820</v>
      </c>
      <c r="U47" s="320" t="s">
        <v>820</v>
      </c>
      <c r="V47" s="317"/>
      <c r="W47" s="317"/>
      <c r="X47" s="317" t="s">
        <v>863</v>
      </c>
      <c r="Y47" s="317"/>
      <c r="Z47" s="317"/>
      <c r="AA47" s="317" t="s">
        <v>864</v>
      </c>
      <c r="AB47" s="317" t="s">
        <v>864</v>
      </c>
      <c r="AC47" s="321" t="s">
        <v>1613</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1801</v>
      </c>
      <c r="E48" s="322"/>
      <c r="F48" s="322"/>
      <c r="G48" s="322"/>
      <c r="H48" s="323" t="s">
        <v>1802</v>
      </c>
      <c r="I48" s="323" t="s">
        <v>1803</v>
      </c>
      <c r="J48" s="323"/>
      <c r="K48" s="323"/>
      <c r="L48" s="323" t="s">
        <v>1804</v>
      </c>
      <c r="M48" s="323"/>
      <c r="N48" s="323" t="s">
        <v>1804</v>
      </c>
      <c r="O48" s="323"/>
      <c r="P48" s="323"/>
      <c r="Q48" s="323"/>
      <c r="R48" s="323"/>
      <c r="S48" s="323" t="s">
        <v>893</v>
      </c>
      <c r="T48" s="341" t="s">
        <v>893</v>
      </c>
      <c r="U48" s="341" t="s">
        <v>893</v>
      </c>
      <c r="V48" s="323"/>
      <c r="W48" s="323"/>
      <c r="X48" s="323" t="s">
        <v>863</v>
      </c>
      <c r="Y48" s="323"/>
      <c r="Z48" s="323"/>
      <c r="AA48" s="323" t="s">
        <v>864</v>
      </c>
      <c r="AB48" s="323" t="s">
        <v>864</v>
      </c>
      <c r="AC48" s="321" t="s">
        <v>1613</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1805</v>
      </c>
      <c r="D49" s="343"/>
      <c r="E49" s="343"/>
      <c r="F49" s="343"/>
      <c r="G49" s="343"/>
      <c r="H49" s="317" t="s">
        <v>1806</v>
      </c>
      <c r="I49" s="317" t="s">
        <v>1807</v>
      </c>
      <c r="J49" s="338"/>
      <c r="K49" s="317"/>
      <c r="L49" s="317" t="s">
        <v>1808</v>
      </c>
      <c r="M49" s="317"/>
      <c r="N49" s="317" t="s">
        <v>1808</v>
      </c>
      <c r="O49" s="317"/>
      <c r="P49" s="317"/>
      <c r="Q49" s="317"/>
      <c r="R49" s="317"/>
      <c r="S49" s="344" t="s">
        <v>823</v>
      </c>
      <c r="T49" s="344" t="s">
        <v>823</v>
      </c>
      <c r="U49" s="344" t="s">
        <v>823</v>
      </c>
      <c r="V49" s="317"/>
      <c r="W49" s="317" t="s">
        <v>864</v>
      </c>
      <c r="X49" s="317" t="s">
        <v>1809</v>
      </c>
      <c r="Y49" s="317"/>
      <c r="Z49" s="317"/>
      <c r="AA49" s="317" t="s">
        <v>864</v>
      </c>
      <c r="AB49" s="317" t="s">
        <v>864</v>
      </c>
      <c r="AC49" s="321" t="s">
        <v>1613</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1623</v>
      </c>
      <c r="E50" s="345"/>
      <c r="F50" s="345"/>
      <c r="G50" s="345"/>
      <c r="H50" s="323" t="s">
        <v>1810</v>
      </c>
      <c r="I50" s="323" t="s">
        <v>1811</v>
      </c>
      <c r="J50" s="323" t="s">
        <v>1812</v>
      </c>
      <c r="K50" s="323"/>
      <c r="L50" s="323" t="s">
        <v>1626</v>
      </c>
      <c r="M50" s="323"/>
      <c r="N50" s="323" t="s">
        <v>1626</v>
      </c>
      <c r="O50" s="323"/>
      <c r="P50" s="323"/>
      <c r="Q50" s="323"/>
      <c r="R50" s="323"/>
      <c r="S50" s="325" t="s">
        <v>820</v>
      </c>
      <c r="T50" s="325" t="s">
        <v>820</v>
      </c>
      <c r="U50" s="325" t="s">
        <v>820</v>
      </c>
      <c r="V50" s="323"/>
      <c r="W50" s="323"/>
      <c r="X50" s="323" t="s">
        <v>863</v>
      </c>
      <c r="Y50" s="323"/>
      <c r="Z50" s="323"/>
      <c r="AA50" s="323" t="s">
        <v>864</v>
      </c>
      <c r="AB50" s="323" t="s">
        <v>864</v>
      </c>
      <c r="AC50" s="332" t="s">
        <v>1613</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1813</v>
      </c>
      <c r="E51" s="346"/>
      <c r="F51" s="342"/>
      <c r="G51" s="342"/>
      <c r="H51" s="317" t="s">
        <v>1647</v>
      </c>
      <c r="I51" s="317" t="s">
        <v>1814</v>
      </c>
      <c r="J51" s="317" t="s">
        <v>1815</v>
      </c>
      <c r="K51" s="317"/>
      <c r="L51" s="317" t="s">
        <v>1816</v>
      </c>
      <c r="M51" s="317"/>
      <c r="N51" s="317" t="s">
        <v>1816</v>
      </c>
      <c r="O51" s="317"/>
      <c r="P51" s="317"/>
      <c r="Q51" s="317"/>
      <c r="R51" s="317"/>
      <c r="S51" s="327" t="s">
        <v>817</v>
      </c>
      <c r="T51" s="327" t="s">
        <v>817</v>
      </c>
      <c r="U51" s="327" t="s">
        <v>817</v>
      </c>
      <c r="V51" s="317"/>
      <c r="W51" s="317"/>
      <c r="X51" s="317" t="s">
        <v>879</v>
      </c>
      <c r="Y51" s="317"/>
      <c r="Z51" s="317" t="s">
        <v>932</v>
      </c>
      <c r="AA51" s="317" t="s">
        <v>864</v>
      </c>
      <c r="AB51" s="317" t="s">
        <v>864</v>
      </c>
      <c r="AC51" s="321" t="s">
        <v>1613</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1817</v>
      </c>
      <c r="E52" s="345"/>
      <c r="F52" s="345"/>
      <c r="G52" s="345"/>
      <c r="H52" s="323" t="s">
        <v>1647</v>
      </c>
      <c r="I52" s="323" t="s">
        <v>1818</v>
      </c>
      <c r="J52" s="323">
        <v>0</v>
      </c>
      <c r="K52" s="323"/>
      <c r="L52" s="323" t="s">
        <v>1819</v>
      </c>
      <c r="M52" s="323"/>
      <c r="N52" s="323" t="s">
        <v>1819</v>
      </c>
      <c r="O52" s="323"/>
      <c r="P52" s="323"/>
      <c r="Q52" s="323"/>
      <c r="R52" s="323"/>
      <c r="S52" s="333" t="s">
        <v>817</v>
      </c>
      <c r="T52" s="333" t="s">
        <v>817</v>
      </c>
      <c r="U52" s="333" t="s">
        <v>817</v>
      </c>
      <c r="V52" s="323"/>
      <c r="W52" s="323"/>
      <c r="X52" s="323" t="s">
        <v>1362</v>
      </c>
      <c r="Y52" s="323"/>
      <c r="Z52" s="323"/>
      <c r="AA52" s="323" t="s">
        <v>864</v>
      </c>
      <c r="AB52" s="323" t="s">
        <v>864</v>
      </c>
      <c r="AC52" s="321" t="s">
        <v>1613</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1820</v>
      </c>
      <c r="E53" s="342"/>
      <c r="F53" s="342"/>
      <c r="G53" s="342"/>
      <c r="H53" s="317" t="s">
        <v>1821</v>
      </c>
      <c r="I53" s="317" t="s">
        <v>1822</v>
      </c>
      <c r="J53" s="317">
        <v>0</v>
      </c>
      <c r="K53" s="317"/>
      <c r="L53" s="317" t="s">
        <v>1823</v>
      </c>
      <c r="M53" s="317"/>
      <c r="N53" s="317" t="s">
        <v>1823</v>
      </c>
      <c r="O53" s="317"/>
      <c r="P53" s="317"/>
      <c r="Q53" s="317"/>
      <c r="R53" s="317"/>
      <c r="S53" s="327" t="s">
        <v>817</v>
      </c>
      <c r="T53" s="329" t="s">
        <v>817</v>
      </c>
      <c r="U53" s="329" t="s">
        <v>817</v>
      </c>
      <c r="V53" s="317"/>
      <c r="W53" s="317"/>
      <c r="X53" s="317" t="s">
        <v>1362</v>
      </c>
      <c r="Y53" s="317"/>
      <c r="Z53" s="317"/>
      <c r="AA53" s="317" t="s">
        <v>864</v>
      </c>
      <c r="AB53" s="317" t="s">
        <v>864</v>
      </c>
      <c r="AC53" s="321" t="s">
        <v>1613</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1824</v>
      </c>
      <c r="E54" s="345"/>
      <c r="F54" s="345"/>
      <c r="G54" s="345"/>
      <c r="H54" s="323" t="s">
        <v>1647</v>
      </c>
      <c r="I54" s="323" t="s">
        <v>1825</v>
      </c>
      <c r="J54" s="323">
        <v>1</v>
      </c>
      <c r="K54" s="323"/>
      <c r="L54" s="323" t="s">
        <v>1826</v>
      </c>
      <c r="M54" s="323"/>
      <c r="N54" s="323" t="s">
        <v>1826</v>
      </c>
      <c r="O54" s="323"/>
      <c r="P54" s="323"/>
      <c r="Q54" s="323"/>
      <c r="R54" s="323"/>
      <c r="S54" s="333" t="s">
        <v>817</v>
      </c>
      <c r="T54" s="333" t="s">
        <v>817</v>
      </c>
      <c r="U54" s="333" t="s">
        <v>817</v>
      </c>
      <c r="V54" s="323"/>
      <c r="W54" s="323"/>
      <c r="X54" s="323" t="s">
        <v>1362</v>
      </c>
      <c r="Y54" s="323"/>
      <c r="Z54" s="323"/>
      <c r="AA54" s="323" t="s">
        <v>864</v>
      </c>
      <c r="AB54" s="323" t="s">
        <v>864</v>
      </c>
      <c r="AC54" s="321" t="s">
        <v>1613</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1827</v>
      </c>
      <c r="E55" s="342"/>
      <c r="F55" s="342"/>
      <c r="G55" s="342"/>
      <c r="H55" s="317" t="s">
        <v>1647</v>
      </c>
      <c r="I55" s="317" t="s">
        <v>1828</v>
      </c>
      <c r="J55" s="317">
        <v>0</v>
      </c>
      <c r="K55" s="317"/>
      <c r="L55" s="317" t="s">
        <v>1829</v>
      </c>
      <c r="M55" s="317"/>
      <c r="N55" s="317" t="s">
        <v>1829</v>
      </c>
      <c r="O55" s="317"/>
      <c r="P55" s="317"/>
      <c r="Q55" s="317"/>
      <c r="R55" s="317"/>
      <c r="S55" s="327" t="s">
        <v>817</v>
      </c>
      <c r="T55" s="327" t="s">
        <v>817</v>
      </c>
      <c r="U55" s="327" t="s">
        <v>817</v>
      </c>
      <c r="V55" s="317"/>
      <c r="W55" s="317"/>
      <c r="X55" s="317" t="s">
        <v>1362</v>
      </c>
      <c r="Y55" s="317"/>
      <c r="Z55" s="317"/>
      <c r="AA55" s="317" t="s">
        <v>864</v>
      </c>
      <c r="AB55" s="317" t="s">
        <v>864</v>
      </c>
      <c r="AC55" s="332" t="s">
        <v>1613</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1830</v>
      </c>
      <c r="E56" s="345"/>
      <c r="F56" s="345"/>
      <c r="G56" s="345"/>
      <c r="H56" s="323" t="s">
        <v>1647</v>
      </c>
      <c r="I56" s="323" t="s">
        <v>1831</v>
      </c>
      <c r="J56" s="323">
        <v>0</v>
      </c>
      <c r="K56" s="323"/>
      <c r="L56" s="323" t="s">
        <v>1832</v>
      </c>
      <c r="M56" s="323"/>
      <c r="N56" s="323" t="s">
        <v>1832</v>
      </c>
      <c r="O56" s="323"/>
      <c r="P56" s="323"/>
      <c r="Q56" s="323"/>
      <c r="R56" s="323"/>
      <c r="S56" s="333" t="s">
        <v>817</v>
      </c>
      <c r="T56" s="333" t="s">
        <v>817</v>
      </c>
      <c r="U56" s="333" t="s">
        <v>817</v>
      </c>
      <c r="V56" s="323"/>
      <c r="W56" s="323"/>
      <c r="X56" s="323" t="s">
        <v>1362</v>
      </c>
      <c r="Y56" s="323"/>
      <c r="Z56" s="323"/>
      <c r="AA56" s="323" t="s">
        <v>864</v>
      </c>
      <c r="AB56" s="323" t="s">
        <v>864</v>
      </c>
      <c r="AC56" s="321" t="s">
        <v>1613</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1833</v>
      </c>
      <c r="E57" s="342"/>
      <c r="F57" s="342"/>
      <c r="G57" s="342"/>
      <c r="H57" s="317" t="s">
        <v>1647</v>
      </c>
      <c r="I57" s="317" t="s">
        <v>1834</v>
      </c>
      <c r="J57" s="317">
        <v>0</v>
      </c>
      <c r="K57" s="317"/>
      <c r="L57" s="317" t="s">
        <v>1835</v>
      </c>
      <c r="M57" s="317"/>
      <c r="N57" s="317" t="s">
        <v>1835</v>
      </c>
      <c r="O57" s="317"/>
      <c r="P57" s="317"/>
      <c r="Q57" s="317"/>
      <c r="R57" s="317"/>
      <c r="S57" s="327" t="s">
        <v>817</v>
      </c>
      <c r="T57" s="327" t="s">
        <v>817</v>
      </c>
      <c r="U57" s="327" t="s">
        <v>817</v>
      </c>
      <c r="V57" s="317"/>
      <c r="W57" s="317"/>
      <c r="X57" s="317" t="s">
        <v>1362</v>
      </c>
      <c r="Y57" s="317"/>
      <c r="Z57" s="317"/>
      <c r="AA57" s="317" t="s">
        <v>864</v>
      </c>
      <c r="AB57" s="317" t="s">
        <v>864</v>
      </c>
      <c r="AC57" s="321" t="s">
        <v>1613</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1836</v>
      </c>
      <c r="D58" s="347"/>
      <c r="E58" s="347"/>
      <c r="F58" s="347"/>
      <c r="G58" s="347"/>
      <c r="H58" s="323" t="s">
        <v>1647</v>
      </c>
      <c r="I58" s="323" t="s">
        <v>1837</v>
      </c>
      <c r="J58" s="330"/>
      <c r="K58" s="323"/>
      <c r="L58" s="323" t="s">
        <v>1838</v>
      </c>
      <c r="M58" s="323"/>
      <c r="N58" s="323" t="s">
        <v>1838</v>
      </c>
      <c r="O58" s="323"/>
      <c r="P58" s="323"/>
      <c r="Q58" s="323"/>
      <c r="R58" s="323"/>
      <c r="S58" s="331" t="s">
        <v>823</v>
      </c>
      <c r="T58" s="348" t="s">
        <v>823</v>
      </c>
      <c r="U58" s="348" t="s">
        <v>823</v>
      </c>
      <c r="V58" s="323"/>
      <c r="W58" s="323" t="s">
        <v>864</v>
      </c>
      <c r="X58" s="323" t="s">
        <v>1839</v>
      </c>
      <c r="Y58" s="323"/>
      <c r="Z58" s="323"/>
      <c r="AA58" s="323" t="s">
        <v>864</v>
      </c>
      <c r="AB58" s="323" t="s">
        <v>864</v>
      </c>
      <c r="AC58" s="321" t="s">
        <v>1613</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1840</v>
      </c>
      <c r="E59" s="342"/>
      <c r="F59" s="342"/>
      <c r="G59" s="342"/>
      <c r="H59" s="317" t="s">
        <v>1647</v>
      </c>
      <c r="I59" s="317" t="s">
        <v>1841</v>
      </c>
      <c r="J59" s="317" t="s">
        <v>1842</v>
      </c>
      <c r="K59" s="317"/>
      <c r="L59" s="317" t="s">
        <v>1816</v>
      </c>
      <c r="M59" s="317"/>
      <c r="N59" s="317" t="s">
        <v>1816</v>
      </c>
      <c r="O59" s="317"/>
      <c r="P59" s="317"/>
      <c r="Q59" s="317"/>
      <c r="R59" s="317"/>
      <c r="S59" s="327" t="s">
        <v>817</v>
      </c>
      <c r="T59" s="327" t="s">
        <v>817</v>
      </c>
      <c r="U59" s="327" t="s">
        <v>817</v>
      </c>
      <c r="V59" s="317"/>
      <c r="W59" s="317"/>
      <c r="X59" s="317" t="s">
        <v>879</v>
      </c>
      <c r="Y59" s="317"/>
      <c r="Z59" s="317" t="s">
        <v>932</v>
      </c>
      <c r="AA59" s="317" t="s">
        <v>864</v>
      </c>
      <c r="AB59" s="317" t="s">
        <v>864</v>
      </c>
      <c r="AC59" s="321" t="s">
        <v>1613</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1843</v>
      </c>
      <c r="E60" s="345"/>
      <c r="F60" s="345"/>
      <c r="G60" s="345"/>
      <c r="H60" s="323" t="s">
        <v>1647</v>
      </c>
      <c r="I60" s="323" t="s">
        <v>1844</v>
      </c>
      <c r="J60" s="323">
        <v>0</v>
      </c>
      <c r="K60" s="323"/>
      <c r="L60" s="323" t="s">
        <v>1845</v>
      </c>
      <c r="M60" s="323"/>
      <c r="N60" s="323" t="s">
        <v>1845</v>
      </c>
      <c r="O60" s="323"/>
      <c r="P60" s="323"/>
      <c r="Q60" s="323"/>
      <c r="R60" s="323"/>
      <c r="S60" s="333" t="s">
        <v>817</v>
      </c>
      <c r="T60" s="333" t="s">
        <v>817</v>
      </c>
      <c r="U60" s="333" t="s">
        <v>817</v>
      </c>
      <c r="V60" s="323"/>
      <c r="W60" s="323"/>
      <c r="X60" s="323" t="s">
        <v>1362</v>
      </c>
      <c r="Y60" s="323"/>
      <c r="Z60" s="323"/>
      <c r="AA60" s="323" t="s">
        <v>864</v>
      </c>
      <c r="AB60" s="323" t="s">
        <v>864</v>
      </c>
      <c r="AC60" s="332" t="s">
        <v>1613</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1846</v>
      </c>
      <c r="E61" s="342"/>
      <c r="F61" s="342"/>
      <c r="G61" s="342"/>
      <c r="H61" s="317" t="s">
        <v>1647</v>
      </c>
      <c r="I61" s="317" t="s">
        <v>1847</v>
      </c>
      <c r="J61" s="317">
        <v>1</v>
      </c>
      <c r="K61" s="317"/>
      <c r="L61" s="317" t="s">
        <v>1848</v>
      </c>
      <c r="M61" s="317"/>
      <c r="N61" s="317" t="s">
        <v>1848</v>
      </c>
      <c r="O61" s="317"/>
      <c r="P61" s="317"/>
      <c r="Q61" s="317"/>
      <c r="R61" s="317"/>
      <c r="S61" s="327" t="s">
        <v>817</v>
      </c>
      <c r="T61" s="327" t="s">
        <v>817</v>
      </c>
      <c r="U61" s="327" t="s">
        <v>817</v>
      </c>
      <c r="V61" s="317"/>
      <c r="W61" s="317"/>
      <c r="X61" s="317" t="s">
        <v>1362</v>
      </c>
      <c r="Y61" s="317"/>
      <c r="Z61" s="317"/>
      <c r="AA61" s="317" t="s">
        <v>864</v>
      </c>
      <c r="AB61" s="317" t="s">
        <v>864</v>
      </c>
      <c r="AC61" s="321" t="s">
        <v>1613</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1849</v>
      </c>
      <c r="D62" s="322"/>
      <c r="E62" s="322"/>
      <c r="F62" s="322"/>
      <c r="G62" s="322"/>
      <c r="H62" s="323" t="s">
        <v>1850</v>
      </c>
      <c r="I62" s="323" t="s">
        <v>1851</v>
      </c>
      <c r="J62" s="330"/>
      <c r="K62" s="323" t="s">
        <v>864</v>
      </c>
      <c r="L62" s="323" t="s">
        <v>1852</v>
      </c>
      <c r="M62" s="323"/>
      <c r="N62" s="323" t="s">
        <v>1852</v>
      </c>
      <c r="O62" s="323"/>
      <c r="P62" s="323"/>
      <c r="Q62" s="323"/>
      <c r="R62" s="323"/>
      <c r="S62" s="331" t="s">
        <v>823</v>
      </c>
      <c r="T62" s="331" t="s">
        <v>823</v>
      </c>
      <c r="U62" s="331" t="s">
        <v>823</v>
      </c>
      <c r="V62" s="323"/>
      <c r="W62" s="323" t="s">
        <v>864</v>
      </c>
      <c r="X62" s="323" t="s">
        <v>1853</v>
      </c>
      <c r="Y62" s="323"/>
      <c r="Z62" s="323"/>
      <c r="AA62" s="323" t="s">
        <v>864</v>
      </c>
      <c r="AB62" s="323" t="s">
        <v>864</v>
      </c>
      <c r="AC62" s="321" t="s">
        <v>1613</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1854</v>
      </c>
      <c r="E63" s="340"/>
      <c r="F63" s="326"/>
      <c r="G63" s="326"/>
      <c r="H63" s="317" t="s">
        <v>1855</v>
      </c>
      <c r="I63" s="317" t="s">
        <v>1856</v>
      </c>
      <c r="J63" s="317" t="s">
        <v>1779</v>
      </c>
      <c r="K63" s="317" t="s">
        <v>864</v>
      </c>
      <c r="L63" s="317" t="s">
        <v>1816</v>
      </c>
      <c r="M63" s="317"/>
      <c r="N63" s="317" t="s">
        <v>1816</v>
      </c>
      <c r="O63" s="317"/>
      <c r="P63" s="317"/>
      <c r="Q63" s="317"/>
      <c r="R63" s="317"/>
      <c r="S63" s="327" t="s">
        <v>817</v>
      </c>
      <c r="T63" s="329" t="s">
        <v>817</v>
      </c>
      <c r="U63" s="329" t="s">
        <v>817</v>
      </c>
      <c r="V63" s="317"/>
      <c r="W63" s="317"/>
      <c r="X63" s="317" t="s">
        <v>879</v>
      </c>
      <c r="Y63" s="317"/>
      <c r="Z63" s="317" t="s">
        <v>932</v>
      </c>
      <c r="AA63" s="317" t="s">
        <v>864</v>
      </c>
      <c r="AB63" s="317" t="s">
        <v>864</v>
      </c>
      <c r="AC63" s="321" t="s">
        <v>1613</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1742</v>
      </c>
      <c r="E64" s="336"/>
      <c r="F64" s="336"/>
      <c r="G64" s="336"/>
      <c r="H64" s="323" t="s">
        <v>1857</v>
      </c>
      <c r="I64" s="323" t="s">
        <v>1858</v>
      </c>
      <c r="J64" s="323" t="s">
        <v>1859</v>
      </c>
      <c r="K64" s="323" t="s">
        <v>864</v>
      </c>
      <c r="L64" s="323" t="s">
        <v>1703</v>
      </c>
      <c r="M64" s="323"/>
      <c r="N64" s="323" t="s">
        <v>1703</v>
      </c>
      <c r="O64" s="323"/>
      <c r="P64" s="323"/>
      <c r="Q64" s="323"/>
      <c r="R64" s="323"/>
      <c r="S64" s="327" t="s">
        <v>817</v>
      </c>
      <c r="T64" s="325" t="s">
        <v>820</v>
      </c>
      <c r="U64" s="325" t="s">
        <v>820</v>
      </c>
      <c r="V64" s="323"/>
      <c r="W64" s="323"/>
      <c r="X64" s="323" t="s">
        <v>863</v>
      </c>
      <c r="Y64" s="323"/>
      <c r="Z64" s="323" t="s">
        <v>1860</v>
      </c>
      <c r="AA64" s="323" t="s">
        <v>864</v>
      </c>
      <c r="AB64" s="323" t="s">
        <v>864</v>
      </c>
      <c r="AC64" s="321" t="s">
        <v>1613</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1861</v>
      </c>
      <c r="E65" s="316"/>
      <c r="F65" s="316"/>
      <c r="G65" s="316"/>
      <c r="H65" s="317" t="s">
        <v>1855</v>
      </c>
      <c r="I65" s="317" t="s">
        <v>1862</v>
      </c>
      <c r="J65" s="317" t="s">
        <v>1863</v>
      </c>
      <c r="K65" s="317"/>
      <c r="L65" s="317" t="s">
        <v>1864</v>
      </c>
      <c r="M65" s="317"/>
      <c r="N65" s="317" t="s">
        <v>1864</v>
      </c>
      <c r="O65" s="317"/>
      <c r="P65" s="317"/>
      <c r="Q65" s="317"/>
      <c r="R65" s="317"/>
      <c r="S65" s="344" t="s">
        <v>823</v>
      </c>
      <c r="T65" s="344" t="s">
        <v>823</v>
      </c>
      <c r="U65" s="344" t="s">
        <v>823</v>
      </c>
      <c r="V65" s="317"/>
      <c r="W65" s="317"/>
      <c r="X65" s="317" t="s">
        <v>863</v>
      </c>
      <c r="Y65" s="317"/>
      <c r="Z65" s="317" t="s">
        <v>1865</v>
      </c>
      <c r="AA65" s="317" t="s">
        <v>864</v>
      </c>
      <c r="AB65" s="317" t="s">
        <v>864</v>
      </c>
      <c r="AC65" s="332" t="s">
        <v>1613</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1866</v>
      </c>
      <c r="E66" s="339"/>
      <c r="F66" s="322"/>
      <c r="G66" s="322"/>
      <c r="H66" s="323" t="s">
        <v>1855</v>
      </c>
      <c r="I66" s="323" t="s">
        <v>1867</v>
      </c>
      <c r="J66" s="323" t="s">
        <v>1868</v>
      </c>
      <c r="K66" s="323"/>
      <c r="L66" s="323" t="s">
        <v>1674</v>
      </c>
      <c r="M66" s="323"/>
      <c r="N66" s="323" t="s">
        <v>1674</v>
      </c>
      <c r="O66" s="323"/>
      <c r="P66" s="323"/>
      <c r="Q66" s="323"/>
      <c r="R66" s="323"/>
      <c r="S66" s="333" t="s">
        <v>817</v>
      </c>
      <c r="T66" s="333" t="s">
        <v>817</v>
      </c>
      <c r="U66" s="333" t="s">
        <v>817</v>
      </c>
      <c r="V66" s="323"/>
      <c r="W66" s="323"/>
      <c r="X66" s="323" t="s">
        <v>863</v>
      </c>
      <c r="Y66" s="323"/>
      <c r="Z66" s="323"/>
      <c r="AA66" s="323" t="s">
        <v>864</v>
      </c>
      <c r="AB66" s="323" t="s">
        <v>864</v>
      </c>
      <c r="AC66" s="321" t="s">
        <v>1613</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1869</v>
      </c>
      <c r="E67" s="339"/>
      <c r="F67" s="322"/>
      <c r="G67" s="322"/>
      <c r="H67" s="317" t="s">
        <v>1855</v>
      </c>
      <c r="I67" s="317" t="s">
        <v>1870</v>
      </c>
      <c r="J67" s="338"/>
      <c r="K67" s="317"/>
      <c r="L67" s="317" t="s">
        <v>1871</v>
      </c>
      <c r="M67" s="317"/>
      <c r="N67" s="317" t="s">
        <v>1871</v>
      </c>
      <c r="O67" s="317"/>
      <c r="P67" s="317"/>
      <c r="Q67" s="317"/>
      <c r="R67" s="317"/>
      <c r="S67" s="333" t="s">
        <v>817</v>
      </c>
      <c r="T67" s="320" t="s">
        <v>820</v>
      </c>
      <c r="U67" s="320" t="s">
        <v>820</v>
      </c>
      <c r="V67" s="317"/>
      <c r="W67" s="317" t="s">
        <v>864</v>
      </c>
      <c r="X67" s="317" t="s">
        <v>1872</v>
      </c>
      <c r="Y67" s="317"/>
      <c r="Z67" s="317"/>
      <c r="AA67" s="317" t="s">
        <v>864</v>
      </c>
      <c r="AB67" s="317" t="s">
        <v>864</v>
      </c>
      <c r="AC67" s="321" t="s">
        <v>1613</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1873</v>
      </c>
      <c r="F68" s="322"/>
      <c r="G68" s="322"/>
      <c r="H68" s="323" t="s">
        <v>1874</v>
      </c>
      <c r="I68" s="323" t="s">
        <v>1875</v>
      </c>
      <c r="J68" s="323" t="s">
        <v>1039</v>
      </c>
      <c r="K68" s="323" t="s">
        <v>864</v>
      </c>
      <c r="L68" s="323" t="s">
        <v>1876</v>
      </c>
      <c r="M68" s="323"/>
      <c r="N68" s="323" t="s">
        <v>1876</v>
      </c>
      <c r="O68" s="323"/>
      <c r="P68" s="323"/>
      <c r="Q68" s="323"/>
      <c r="R68" s="323"/>
      <c r="S68" s="333" t="s">
        <v>817</v>
      </c>
      <c r="T68" s="335" t="s">
        <v>820</v>
      </c>
      <c r="U68" s="335" t="s">
        <v>820</v>
      </c>
      <c r="V68" s="323"/>
      <c r="W68" s="323"/>
      <c r="X68" s="323" t="s">
        <v>863</v>
      </c>
      <c r="Y68" s="323"/>
      <c r="Z68" s="323"/>
      <c r="AA68" s="323" t="s">
        <v>864</v>
      </c>
      <c r="AB68" s="323" t="s">
        <v>864</v>
      </c>
      <c r="AC68" s="321" t="s">
        <v>1613</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1877</v>
      </c>
      <c r="F69" s="342"/>
      <c r="G69" s="342"/>
      <c r="H69" s="317" t="s">
        <v>1878</v>
      </c>
      <c r="I69" s="317" t="s">
        <v>1879</v>
      </c>
      <c r="J69" s="317" t="s">
        <v>1047</v>
      </c>
      <c r="K69" s="317"/>
      <c r="L69" s="317" t="s">
        <v>1691</v>
      </c>
      <c r="M69" s="317"/>
      <c r="N69" s="317" t="s">
        <v>1691</v>
      </c>
      <c r="O69" s="317"/>
      <c r="P69" s="317"/>
      <c r="Q69" s="317"/>
      <c r="R69" s="317"/>
      <c r="S69" s="327" t="s">
        <v>817</v>
      </c>
      <c r="T69" s="327" t="s">
        <v>817</v>
      </c>
      <c r="U69" s="327" t="s">
        <v>817</v>
      </c>
      <c r="V69" s="317"/>
      <c r="W69" s="317"/>
      <c r="X69" s="317" t="s">
        <v>863</v>
      </c>
      <c r="Y69" s="317"/>
      <c r="Z69" s="317"/>
      <c r="AA69" s="317" t="s">
        <v>864</v>
      </c>
      <c r="AB69" s="317" t="s">
        <v>864</v>
      </c>
      <c r="AC69" s="321" t="s">
        <v>1613</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1084</v>
      </c>
      <c r="F70" s="322"/>
      <c r="G70" s="322"/>
      <c r="H70" s="323" t="s">
        <v>1880</v>
      </c>
      <c r="I70" s="323" t="s">
        <v>1881</v>
      </c>
      <c r="J70" s="323" t="s">
        <v>1882</v>
      </c>
      <c r="K70" s="323" t="s">
        <v>864</v>
      </c>
      <c r="L70" s="323" t="s">
        <v>1703</v>
      </c>
      <c r="M70" s="323"/>
      <c r="N70" s="323" t="s">
        <v>1703</v>
      </c>
      <c r="O70" s="323"/>
      <c r="P70" s="323"/>
      <c r="Q70" s="323"/>
      <c r="R70" s="323"/>
      <c r="S70" s="333" t="s">
        <v>817</v>
      </c>
      <c r="T70" s="333" t="s">
        <v>817</v>
      </c>
      <c r="U70" s="333" t="s">
        <v>817</v>
      </c>
      <c r="V70" s="323"/>
      <c r="W70" s="323"/>
      <c r="X70" s="323" t="s">
        <v>863</v>
      </c>
      <c r="Y70" s="323"/>
      <c r="Z70" s="323"/>
      <c r="AA70" s="323" t="s">
        <v>864</v>
      </c>
      <c r="AB70" s="323" t="s">
        <v>864</v>
      </c>
      <c r="AC70" s="332" t="s">
        <v>1613</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1883</v>
      </c>
      <c r="F71" s="340"/>
      <c r="G71" s="326"/>
      <c r="H71" s="317" t="s">
        <v>1647</v>
      </c>
      <c r="I71" s="317" t="s">
        <v>1884</v>
      </c>
      <c r="J71" s="317" t="s">
        <v>1885</v>
      </c>
      <c r="K71" s="317"/>
      <c r="L71" s="317" t="s">
        <v>1886</v>
      </c>
      <c r="M71" s="317"/>
      <c r="N71" s="317" t="s">
        <v>1886</v>
      </c>
      <c r="O71" s="317"/>
      <c r="P71" s="317"/>
      <c r="Q71" s="317"/>
      <c r="R71" s="317"/>
      <c r="S71" s="327" t="s">
        <v>817</v>
      </c>
      <c r="T71" s="327" t="s">
        <v>817</v>
      </c>
      <c r="U71" s="327" t="s">
        <v>817</v>
      </c>
      <c r="V71" s="317"/>
      <c r="W71" s="317"/>
      <c r="X71" s="317" t="s">
        <v>863</v>
      </c>
      <c r="Y71" s="317"/>
      <c r="Z71" s="317"/>
      <c r="AA71" s="317" t="s">
        <v>864</v>
      </c>
      <c r="AB71" s="317" t="s">
        <v>864</v>
      </c>
      <c r="AC71" s="321" t="s">
        <v>1613</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1179</v>
      </c>
      <c r="F72" s="322"/>
      <c r="G72" s="322"/>
      <c r="H72" s="323" t="s">
        <v>1647</v>
      </c>
      <c r="I72" s="323" t="s">
        <v>1887</v>
      </c>
      <c r="J72" s="323" t="s">
        <v>1181</v>
      </c>
      <c r="K72" s="323"/>
      <c r="L72" s="323" t="s">
        <v>1888</v>
      </c>
      <c r="M72" s="323"/>
      <c r="N72" s="323" t="s">
        <v>1888</v>
      </c>
      <c r="O72" s="323"/>
      <c r="P72" s="323"/>
      <c r="Q72" s="323"/>
      <c r="R72" s="323"/>
      <c r="S72" s="333" t="s">
        <v>817</v>
      </c>
      <c r="T72" s="333" t="s">
        <v>817</v>
      </c>
      <c r="U72" s="333" t="s">
        <v>817</v>
      </c>
      <c r="V72" s="323"/>
      <c r="W72" s="323"/>
      <c r="X72" s="323" t="s">
        <v>863</v>
      </c>
      <c r="Y72" s="323"/>
      <c r="Z72" s="323"/>
      <c r="AA72" s="323" t="s">
        <v>864</v>
      </c>
      <c r="AB72" s="323" t="s">
        <v>864</v>
      </c>
      <c r="AC72" s="321" t="s">
        <v>1613</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1149</v>
      </c>
      <c r="F73" s="326"/>
      <c r="G73" s="326"/>
      <c r="H73" s="317" t="s">
        <v>771</v>
      </c>
      <c r="I73" s="317"/>
      <c r="J73" s="338"/>
      <c r="K73" s="317"/>
      <c r="L73" s="317" t="s">
        <v>1889</v>
      </c>
      <c r="M73" s="317"/>
      <c r="N73" s="317" t="s">
        <v>1889</v>
      </c>
      <c r="O73" s="317"/>
      <c r="P73" s="317"/>
      <c r="Q73" s="317"/>
      <c r="R73" s="317"/>
      <c r="S73" s="344" t="s">
        <v>823</v>
      </c>
      <c r="T73" s="349" t="s">
        <v>1890</v>
      </c>
      <c r="U73" s="349" t="s">
        <v>1890</v>
      </c>
      <c r="V73" s="317"/>
      <c r="W73" s="317" t="s">
        <v>864</v>
      </c>
      <c r="X73" s="317" t="s">
        <v>1151</v>
      </c>
      <c r="Y73" s="317"/>
      <c r="Z73" s="317"/>
      <c r="AA73" s="317" t="s">
        <v>864</v>
      </c>
      <c r="AB73" s="317" t="s">
        <v>864</v>
      </c>
      <c r="AC73" s="321" t="s">
        <v>1613</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1891</v>
      </c>
      <c r="G74" s="322"/>
      <c r="H74" s="323" t="s">
        <v>1892</v>
      </c>
      <c r="I74" s="323" t="s">
        <v>1893</v>
      </c>
      <c r="J74" s="323" t="s">
        <v>1894</v>
      </c>
      <c r="K74" s="323" t="s">
        <v>864</v>
      </c>
      <c r="L74" s="323" t="s">
        <v>1895</v>
      </c>
      <c r="M74" s="323"/>
      <c r="N74" s="323" t="s">
        <v>1895</v>
      </c>
      <c r="O74" s="323"/>
      <c r="P74" s="323"/>
      <c r="Q74" s="323"/>
      <c r="R74" s="323"/>
      <c r="S74" s="325" t="s">
        <v>820</v>
      </c>
      <c r="T74" s="325" t="s">
        <v>820</v>
      </c>
      <c r="U74" s="325" t="s">
        <v>820</v>
      </c>
      <c r="V74" s="323"/>
      <c r="W74" s="323"/>
      <c r="X74" s="323" t="s">
        <v>1074</v>
      </c>
      <c r="Y74" s="323"/>
      <c r="Z74" s="323"/>
      <c r="AA74" s="323" t="s">
        <v>864</v>
      </c>
      <c r="AB74" s="323" t="s">
        <v>864</v>
      </c>
      <c r="AC74" s="321" t="s">
        <v>1613</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1158</v>
      </c>
      <c r="G75" s="326"/>
      <c r="H75" s="317" t="s">
        <v>1896</v>
      </c>
      <c r="I75" s="317" t="s">
        <v>1897</v>
      </c>
      <c r="J75" s="318" t="s">
        <v>1898</v>
      </c>
      <c r="K75" s="317" t="s">
        <v>864</v>
      </c>
      <c r="L75" s="317" t="s">
        <v>1899</v>
      </c>
      <c r="M75" s="317"/>
      <c r="N75" s="317" t="s">
        <v>1899</v>
      </c>
      <c r="O75" s="317"/>
      <c r="P75" s="317"/>
      <c r="Q75" s="317"/>
      <c r="R75" s="317"/>
      <c r="S75" s="320" t="s">
        <v>820</v>
      </c>
      <c r="T75" s="320" t="s">
        <v>820</v>
      </c>
      <c r="U75" s="320" t="s">
        <v>820</v>
      </c>
      <c r="V75" s="317"/>
      <c r="W75" s="317"/>
      <c r="X75" s="317" t="s">
        <v>1074</v>
      </c>
      <c r="Y75" s="317"/>
      <c r="Z75" s="317"/>
      <c r="AA75" s="317" t="s">
        <v>864</v>
      </c>
      <c r="AB75" s="317" t="s">
        <v>864</v>
      </c>
      <c r="AC75" s="332" t="s">
        <v>1613</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1900</v>
      </c>
      <c r="G76" s="322"/>
      <c r="H76" s="323" t="s">
        <v>1901</v>
      </c>
      <c r="I76" s="323" t="s">
        <v>1902</v>
      </c>
      <c r="J76" s="323">
        <v>1</v>
      </c>
      <c r="K76" s="323" t="s">
        <v>864</v>
      </c>
      <c r="L76" s="323" t="s">
        <v>1903</v>
      </c>
      <c r="M76" s="323"/>
      <c r="N76" s="323" t="s">
        <v>1903</v>
      </c>
      <c r="O76" s="323"/>
      <c r="P76" s="323"/>
      <c r="Q76" s="323"/>
      <c r="R76" s="323"/>
      <c r="S76" s="333" t="s">
        <v>817</v>
      </c>
      <c r="T76" s="333" t="s">
        <v>817</v>
      </c>
      <c r="U76" s="333" t="s">
        <v>817</v>
      </c>
      <c r="V76" s="323"/>
      <c r="W76" s="323"/>
      <c r="X76" s="323" t="s">
        <v>1074</v>
      </c>
      <c r="Y76" s="323"/>
      <c r="Z76" s="323"/>
      <c r="AA76" s="323" t="s">
        <v>864</v>
      </c>
      <c r="AB76" s="323" t="s">
        <v>864</v>
      </c>
      <c r="AC76" s="321" t="s">
        <v>1613</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1401</v>
      </c>
      <c r="F77" s="326"/>
      <c r="G77" s="326"/>
      <c r="H77" s="317" t="s">
        <v>1904</v>
      </c>
      <c r="I77" s="317" t="s">
        <v>1905</v>
      </c>
      <c r="J77" s="317" t="s">
        <v>1906</v>
      </c>
      <c r="K77" s="317" t="s">
        <v>864</v>
      </c>
      <c r="L77" s="317" t="s">
        <v>1176</v>
      </c>
      <c r="M77" s="317"/>
      <c r="N77" s="317" t="s">
        <v>1176</v>
      </c>
      <c r="O77" s="317"/>
      <c r="P77" s="317"/>
      <c r="Q77" s="317"/>
      <c r="R77" s="317"/>
      <c r="S77" s="344" t="s">
        <v>823</v>
      </c>
      <c r="T77" s="344" t="s">
        <v>823</v>
      </c>
      <c r="U77" s="344" t="s">
        <v>823</v>
      </c>
      <c r="V77" s="317"/>
      <c r="W77" s="317"/>
      <c r="X77" s="317" t="s">
        <v>863</v>
      </c>
      <c r="Y77" s="317"/>
      <c r="Z77" s="317"/>
      <c r="AA77" s="317" t="s">
        <v>864</v>
      </c>
      <c r="AB77" s="317" t="s">
        <v>864</v>
      </c>
      <c r="AC77" s="321" t="s">
        <v>1613</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1907</v>
      </c>
      <c r="D78" s="322"/>
      <c r="E78" s="322"/>
      <c r="F78" s="322"/>
      <c r="G78" s="322"/>
      <c r="H78" s="323" t="s">
        <v>1647</v>
      </c>
      <c r="I78" s="323" t="s">
        <v>1908</v>
      </c>
      <c r="J78" s="323" t="s">
        <v>1909</v>
      </c>
      <c r="K78" s="323"/>
      <c r="L78" s="323" t="s">
        <v>1910</v>
      </c>
      <c r="M78" s="323"/>
      <c r="N78" s="323" t="s">
        <v>1910</v>
      </c>
      <c r="O78" s="323"/>
      <c r="P78" s="323"/>
      <c r="Q78" s="323"/>
      <c r="R78" s="323"/>
      <c r="S78" s="333" t="s">
        <v>817</v>
      </c>
      <c r="T78" s="334" t="s">
        <v>817</v>
      </c>
      <c r="U78" s="334" t="s">
        <v>817</v>
      </c>
      <c r="V78" s="323"/>
      <c r="W78" s="323"/>
      <c r="X78" s="323" t="s">
        <v>863</v>
      </c>
      <c r="Y78" s="323"/>
      <c r="Z78" s="323" t="s">
        <v>1911</v>
      </c>
      <c r="AA78" s="323" t="s">
        <v>864</v>
      </c>
      <c r="AB78" s="323" t="s">
        <v>864</v>
      </c>
      <c r="AC78" s="321" t="s">
        <v>1613</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1670</v>
      </c>
      <c r="D79" s="326"/>
      <c r="E79" s="326"/>
      <c r="F79" s="326"/>
      <c r="G79" s="326"/>
      <c r="H79" s="317" t="s">
        <v>1647</v>
      </c>
      <c r="I79" s="317" t="s">
        <v>1912</v>
      </c>
      <c r="J79" s="317" t="s">
        <v>1913</v>
      </c>
      <c r="K79" s="317" t="s">
        <v>864</v>
      </c>
      <c r="L79" s="317" t="s">
        <v>1674</v>
      </c>
      <c r="M79" s="317"/>
      <c r="N79" s="317" t="s">
        <v>1674</v>
      </c>
      <c r="O79" s="317"/>
      <c r="P79" s="317"/>
      <c r="Q79" s="317"/>
      <c r="R79" s="317"/>
      <c r="S79" s="327" t="s">
        <v>817</v>
      </c>
      <c r="T79" s="327" t="s">
        <v>817</v>
      </c>
      <c r="U79" s="327" t="s">
        <v>817</v>
      </c>
      <c r="V79" s="317"/>
      <c r="W79" s="317"/>
      <c r="X79" s="317" t="s">
        <v>863</v>
      </c>
      <c r="Y79" s="317"/>
      <c r="Z79" s="317"/>
      <c r="AA79" s="317" t="s">
        <v>864</v>
      </c>
      <c r="AB79" s="317" t="s">
        <v>864</v>
      </c>
      <c r="AC79" s="321" t="s">
        <v>1613</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1914</v>
      </c>
      <c r="C80" s="322"/>
      <c r="D80" s="322"/>
      <c r="E80" s="322"/>
      <c r="F80" s="322"/>
      <c r="G80" s="322"/>
      <c r="H80" s="323" t="s">
        <v>1915</v>
      </c>
      <c r="I80" s="323" t="s">
        <v>1916</v>
      </c>
      <c r="J80" s="330"/>
      <c r="K80" s="323"/>
      <c r="L80" s="323" t="s">
        <v>1917</v>
      </c>
      <c r="M80" s="323"/>
      <c r="N80" s="323" t="s">
        <v>1917</v>
      </c>
      <c r="O80" s="323"/>
      <c r="P80" s="323"/>
      <c r="Q80" s="323"/>
      <c r="R80" s="323"/>
      <c r="S80" s="331" t="s">
        <v>823</v>
      </c>
      <c r="T80" s="331" t="s">
        <v>823</v>
      </c>
      <c r="U80" s="331" t="s">
        <v>823</v>
      </c>
      <c r="V80" s="323"/>
      <c r="W80" s="323" t="s">
        <v>864</v>
      </c>
      <c r="X80" s="323" t="s">
        <v>1918</v>
      </c>
      <c r="Y80" s="323"/>
      <c r="Z80" s="323"/>
      <c r="AA80" s="323" t="s">
        <v>864</v>
      </c>
      <c r="AB80" s="323" t="s">
        <v>864</v>
      </c>
      <c r="AC80" s="332" t="s">
        <v>1613</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1084</v>
      </c>
      <c r="D81" s="326"/>
      <c r="E81" s="326"/>
      <c r="F81" s="326"/>
      <c r="G81" s="326"/>
      <c r="H81" s="317" t="s">
        <v>1919</v>
      </c>
      <c r="I81" s="317" t="s">
        <v>1920</v>
      </c>
      <c r="J81" s="317" t="s">
        <v>1921</v>
      </c>
      <c r="K81" s="317" t="s">
        <v>864</v>
      </c>
      <c r="L81" s="317" t="s">
        <v>1703</v>
      </c>
      <c r="M81" s="317"/>
      <c r="N81" s="317" t="s">
        <v>1703</v>
      </c>
      <c r="O81" s="317"/>
      <c r="P81" s="317"/>
      <c r="Q81" s="317"/>
      <c r="R81" s="317"/>
      <c r="S81" s="320" t="s">
        <v>820</v>
      </c>
      <c r="T81" s="320" t="s">
        <v>820</v>
      </c>
      <c r="U81" s="320" t="s">
        <v>820</v>
      </c>
      <c r="V81" s="317"/>
      <c r="W81" s="317"/>
      <c r="X81" s="317" t="s">
        <v>863</v>
      </c>
      <c r="Y81" s="317"/>
      <c r="Z81" s="317" t="s">
        <v>1922</v>
      </c>
      <c r="AA81" s="317" t="s">
        <v>864</v>
      </c>
      <c r="AB81" s="317" t="s">
        <v>864</v>
      </c>
      <c r="AC81" s="321" t="s">
        <v>1613</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1670</v>
      </c>
      <c r="D82" s="322"/>
      <c r="E82" s="322"/>
      <c r="F82" s="322"/>
      <c r="G82" s="322"/>
      <c r="H82" s="323" t="s">
        <v>1923</v>
      </c>
      <c r="I82" s="323" t="s">
        <v>1924</v>
      </c>
      <c r="J82" s="323" t="s">
        <v>1925</v>
      </c>
      <c r="K82" s="323" t="s">
        <v>864</v>
      </c>
      <c r="L82" s="323" t="s">
        <v>1674</v>
      </c>
      <c r="M82" s="323"/>
      <c r="N82" s="323" t="s">
        <v>1674</v>
      </c>
      <c r="O82" s="323"/>
      <c r="P82" s="323"/>
      <c r="Q82" s="323"/>
      <c r="R82" s="323"/>
      <c r="S82" s="333" t="s">
        <v>817</v>
      </c>
      <c r="T82" s="333" t="s">
        <v>817</v>
      </c>
      <c r="U82" s="333" t="s">
        <v>817</v>
      </c>
      <c r="V82" s="323"/>
      <c r="W82" s="323"/>
      <c r="X82" s="323" t="s">
        <v>863</v>
      </c>
      <c r="Y82" s="323"/>
      <c r="Z82" s="323"/>
      <c r="AA82" s="323" t="s">
        <v>864</v>
      </c>
      <c r="AB82" s="323" t="s">
        <v>864</v>
      </c>
      <c r="AC82" s="321" t="s">
        <v>1613</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1926</v>
      </c>
      <c r="D83" s="326"/>
      <c r="E83" s="326"/>
      <c r="F83" s="326"/>
      <c r="G83" s="326"/>
      <c r="H83" s="317" t="s">
        <v>1927</v>
      </c>
      <c r="I83" s="317" t="s">
        <v>1928</v>
      </c>
      <c r="J83" s="317" t="s">
        <v>1929</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1613</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1930</v>
      </c>
      <c r="D84" s="339"/>
      <c r="E84" s="322"/>
      <c r="F84" s="322"/>
      <c r="G84" s="322"/>
      <c r="H84" s="323" t="s">
        <v>1931</v>
      </c>
      <c r="I84" s="323" t="s">
        <v>1932</v>
      </c>
      <c r="J84" s="323" t="s">
        <v>1933</v>
      </c>
      <c r="K84" s="323" t="s">
        <v>864</v>
      </c>
      <c r="L84" s="323" t="s">
        <v>1682</v>
      </c>
      <c r="M84" s="323"/>
      <c r="N84" s="323" t="s">
        <v>1682</v>
      </c>
      <c r="O84" s="323"/>
      <c r="P84" s="323"/>
      <c r="Q84" s="323"/>
      <c r="R84" s="323"/>
      <c r="S84" s="333" t="s">
        <v>817</v>
      </c>
      <c r="T84" s="333" t="s">
        <v>817</v>
      </c>
      <c r="U84" s="333" t="s">
        <v>817</v>
      </c>
      <c r="V84" s="323"/>
      <c r="W84" s="323"/>
      <c r="X84" s="323" t="s">
        <v>863</v>
      </c>
      <c r="Y84" s="323"/>
      <c r="Z84" s="323"/>
      <c r="AA84" s="323" t="s">
        <v>864</v>
      </c>
      <c r="AB84" s="323" t="s">
        <v>864</v>
      </c>
      <c r="AC84" s="321" t="s">
        <v>1613</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1934</v>
      </c>
      <c r="D85" s="326"/>
      <c r="E85" s="326"/>
      <c r="F85" s="326"/>
      <c r="G85" s="326"/>
      <c r="H85" s="317" t="s">
        <v>1935</v>
      </c>
      <c r="I85" s="317" t="s">
        <v>1936</v>
      </c>
      <c r="J85" s="317" t="s">
        <v>1937</v>
      </c>
      <c r="K85" s="317" t="s">
        <v>864</v>
      </c>
      <c r="L85" s="317" t="s">
        <v>1691</v>
      </c>
      <c r="M85" s="317"/>
      <c r="N85" s="317" t="s">
        <v>1691</v>
      </c>
      <c r="O85" s="317"/>
      <c r="P85" s="317"/>
      <c r="Q85" s="317"/>
      <c r="R85" s="317"/>
      <c r="S85" s="327" t="s">
        <v>817</v>
      </c>
      <c r="T85" s="328" t="s">
        <v>820</v>
      </c>
      <c r="U85" s="329" t="s">
        <v>817</v>
      </c>
      <c r="V85" s="317" t="s">
        <v>864</v>
      </c>
      <c r="W85" s="317"/>
      <c r="X85" s="317" t="s">
        <v>863</v>
      </c>
      <c r="Y85" s="317"/>
      <c r="Z85" s="317"/>
      <c r="AA85" s="317" t="s">
        <v>864</v>
      </c>
      <c r="AB85" s="317" t="s">
        <v>864</v>
      </c>
      <c r="AC85" s="332" t="s">
        <v>1613</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1938</v>
      </c>
      <c r="D86" s="322"/>
      <c r="E86" s="322"/>
      <c r="F86" s="322"/>
      <c r="G86" s="322"/>
      <c r="H86" s="323" t="s">
        <v>1939</v>
      </c>
      <c r="I86" s="323" t="s">
        <v>1940</v>
      </c>
      <c r="J86" s="323" t="s">
        <v>1784</v>
      </c>
      <c r="K86" s="323" t="s">
        <v>864</v>
      </c>
      <c r="L86" s="323" t="s">
        <v>1785</v>
      </c>
      <c r="M86" s="323"/>
      <c r="N86" s="323" t="s">
        <v>1785</v>
      </c>
      <c r="O86" s="323"/>
      <c r="P86" s="323"/>
      <c r="Q86" s="323"/>
      <c r="R86" s="323"/>
      <c r="S86" s="333" t="s">
        <v>817</v>
      </c>
      <c r="T86" s="333" t="s">
        <v>817</v>
      </c>
      <c r="U86" s="333" t="s">
        <v>817</v>
      </c>
      <c r="V86" s="323"/>
      <c r="W86" s="323"/>
      <c r="X86" s="323" t="s">
        <v>863</v>
      </c>
      <c r="Y86" s="323"/>
      <c r="Z86" s="323" t="s">
        <v>1941</v>
      </c>
      <c r="AA86" s="323" t="s">
        <v>864</v>
      </c>
      <c r="AB86" s="323" t="s">
        <v>864</v>
      </c>
      <c r="AC86" s="321" t="s">
        <v>1613</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1942</v>
      </c>
      <c r="D87" s="326"/>
      <c r="E87" s="326"/>
      <c r="F87" s="326"/>
      <c r="G87" s="326"/>
      <c r="H87" s="318" t="s">
        <v>1943</v>
      </c>
      <c r="I87" s="317" t="s">
        <v>1944</v>
      </c>
      <c r="J87" s="317" t="s">
        <v>1945</v>
      </c>
      <c r="K87" s="317" t="s">
        <v>864</v>
      </c>
      <c r="L87" s="317" t="s">
        <v>1946</v>
      </c>
      <c r="M87" s="317"/>
      <c r="N87" s="317" t="s">
        <v>1946</v>
      </c>
      <c r="O87" s="317"/>
      <c r="P87" s="317"/>
      <c r="Q87" s="317"/>
      <c r="R87" s="317"/>
      <c r="S87" s="327" t="s">
        <v>817</v>
      </c>
      <c r="T87" s="328" t="s">
        <v>820</v>
      </c>
      <c r="U87" s="329" t="s">
        <v>817</v>
      </c>
      <c r="V87" s="317" t="s">
        <v>864</v>
      </c>
      <c r="W87" s="317"/>
      <c r="X87" s="317" t="s">
        <v>879</v>
      </c>
      <c r="Y87" s="317"/>
      <c r="Z87" s="317"/>
      <c r="AA87" s="317" t="s">
        <v>864</v>
      </c>
      <c r="AB87" s="317" t="s">
        <v>864</v>
      </c>
      <c r="AC87" s="321" t="s">
        <v>1613</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1947</v>
      </c>
      <c r="D88" s="322"/>
      <c r="E88" s="322"/>
      <c r="F88" s="322"/>
      <c r="G88" s="322"/>
      <c r="H88" s="323" t="s">
        <v>1948</v>
      </c>
      <c r="I88" s="323" t="s">
        <v>1949</v>
      </c>
      <c r="J88" s="323" t="s">
        <v>1950</v>
      </c>
      <c r="K88" s="323" t="s">
        <v>864</v>
      </c>
      <c r="L88" s="323" t="s">
        <v>1951</v>
      </c>
      <c r="M88" s="323"/>
      <c r="N88" s="323" t="s">
        <v>1951</v>
      </c>
      <c r="O88" s="323"/>
      <c r="P88" s="323"/>
      <c r="Q88" s="323"/>
      <c r="R88" s="323"/>
      <c r="S88" s="333" t="s">
        <v>817</v>
      </c>
      <c r="T88" s="334" t="s">
        <v>817</v>
      </c>
      <c r="U88" s="334" t="s">
        <v>817</v>
      </c>
      <c r="V88" s="323"/>
      <c r="W88" s="323"/>
      <c r="X88" s="323" t="s">
        <v>879</v>
      </c>
      <c r="Y88" s="323"/>
      <c r="Z88" s="323"/>
      <c r="AA88" s="323" t="s">
        <v>864</v>
      </c>
      <c r="AB88" s="323" t="s">
        <v>864</v>
      </c>
      <c r="AC88" s="321" t="s">
        <v>1613</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1952</v>
      </c>
      <c r="D89" s="326"/>
      <c r="E89" s="326"/>
      <c r="F89" s="326"/>
      <c r="G89" s="326"/>
      <c r="H89" s="317" t="s">
        <v>1953</v>
      </c>
      <c r="I89" s="317" t="s">
        <v>1954</v>
      </c>
      <c r="J89" s="317" t="s">
        <v>1955</v>
      </c>
      <c r="K89" s="317" t="s">
        <v>864</v>
      </c>
      <c r="L89" s="317" t="s">
        <v>1956</v>
      </c>
      <c r="M89" s="317"/>
      <c r="N89" s="317" t="s">
        <v>1956</v>
      </c>
      <c r="O89" s="317"/>
      <c r="P89" s="317"/>
      <c r="Q89" s="317"/>
      <c r="R89" s="317"/>
      <c r="S89" s="331" t="s">
        <v>823</v>
      </c>
      <c r="T89" s="331" t="s">
        <v>823</v>
      </c>
      <c r="U89" s="331" t="s">
        <v>823</v>
      </c>
      <c r="V89" s="317"/>
      <c r="W89" s="317"/>
      <c r="X89" s="317" t="s">
        <v>863</v>
      </c>
      <c r="Y89" s="317"/>
      <c r="Z89" s="317"/>
      <c r="AA89" s="317" t="s">
        <v>864</v>
      </c>
      <c r="AB89" s="317" t="s">
        <v>864</v>
      </c>
      <c r="AC89" s="321" t="s">
        <v>1613</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1957</v>
      </c>
      <c r="D90" s="336"/>
      <c r="E90" s="336"/>
      <c r="F90" s="336"/>
      <c r="G90" s="336"/>
      <c r="H90" s="323" t="s">
        <v>1958</v>
      </c>
      <c r="I90" s="323" t="s">
        <v>1959</v>
      </c>
      <c r="J90" s="323"/>
      <c r="K90" s="323" t="s">
        <v>864</v>
      </c>
      <c r="L90" s="323" t="s">
        <v>1960</v>
      </c>
      <c r="M90" s="323"/>
      <c r="N90" s="323" t="s">
        <v>1960</v>
      </c>
      <c r="O90" s="323"/>
      <c r="P90" s="323"/>
      <c r="Q90" s="323"/>
      <c r="R90" s="323"/>
      <c r="S90" s="331" t="s">
        <v>823</v>
      </c>
      <c r="T90" s="331" t="s">
        <v>823</v>
      </c>
      <c r="U90" s="331" t="s">
        <v>823</v>
      </c>
      <c r="V90" s="323"/>
      <c r="W90" s="323"/>
      <c r="X90" s="323" t="s">
        <v>863</v>
      </c>
      <c r="Y90" s="323"/>
      <c r="Z90" s="323"/>
      <c r="AA90" s="323" t="s">
        <v>864</v>
      </c>
      <c r="AB90" s="323" t="s">
        <v>864</v>
      </c>
      <c r="AC90" s="332" t="s">
        <v>1613</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1961</v>
      </c>
      <c r="D91" s="316"/>
      <c r="E91" s="316"/>
      <c r="F91" s="316"/>
      <c r="G91" s="316"/>
      <c r="H91" s="317" t="s">
        <v>1962</v>
      </c>
      <c r="I91" s="317" t="s">
        <v>1963</v>
      </c>
      <c r="J91" s="317"/>
      <c r="K91" s="317" t="s">
        <v>864</v>
      </c>
      <c r="L91" s="317" t="s">
        <v>1964</v>
      </c>
      <c r="M91" s="317"/>
      <c r="N91" s="317" t="s">
        <v>1964</v>
      </c>
      <c r="O91" s="317"/>
      <c r="P91" s="317"/>
      <c r="Q91" s="317"/>
      <c r="R91" s="317"/>
      <c r="S91" s="344" t="s">
        <v>823</v>
      </c>
      <c r="T91" s="344" t="s">
        <v>823</v>
      </c>
      <c r="U91" s="344" t="s">
        <v>823</v>
      </c>
      <c r="V91" s="317"/>
      <c r="W91" s="317"/>
      <c r="X91" s="317" t="s">
        <v>863</v>
      </c>
      <c r="Y91" s="317"/>
      <c r="Z91" s="317"/>
      <c r="AA91" s="317" t="s">
        <v>864</v>
      </c>
      <c r="AB91" s="317" t="s">
        <v>864</v>
      </c>
      <c r="AC91" s="321" t="s">
        <v>1613</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1965</v>
      </c>
      <c r="D92" s="336"/>
      <c r="E92" s="336"/>
      <c r="F92" s="336"/>
      <c r="G92" s="336"/>
      <c r="H92" s="324" t="s">
        <v>1966</v>
      </c>
      <c r="I92" s="323" t="s">
        <v>1967</v>
      </c>
      <c r="J92" s="323" t="s">
        <v>1968</v>
      </c>
      <c r="K92" s="323" t="s">
        <v>864</v>
      </c>
      <c r="L92" s="323" t="s">
        <v>1969</v>
      </c>
      <c r="M92" s="323"/>
      <c r="N92" s="323" t="s">
        <v>1969</v>
      </c>
      <c r="O92" s="323"/>
      <c r="P92" s="323"/>
      <c r="Q92" s="323"/>
      <c r="R92" s="323"/>
      <c r="S92" s="333" t="s">
        <v>817</v>
      </c>
      <c r="T92" s="333" t="s">
        <v>817</v>
      </c>
      <c r="U92" s="333" t="s">
        <v>817</v>
      </c>
      <c r="V92" s="323"/>
      <c r="W92" s="323"/>
      <c r="X92" s="323" t="s">
        <v>863</v>
      </c>
      <c r="Y92" s="323"/>
      <c r="Z92" s="323"/>
      <c r="AA92" s="323" t="s">
        <v>864</v>
      </c>
      <c r="AB92" s="323" t="s">
        <v>864</v>
      </c>
      <c r="AC92" s="321" t="s">
        <v>1613</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1970</v>
      </c>
      <c r="D93" s="326" t="s">
        <v>1971</v>
      </c>
      <c r="E93" s="326"/>
      <c r="F93" s="326"/>
      <c r="G93" s="326"/>
      <c r="H93" s="317" t="s">
        <v>1972</v>
      </c>
      <c r="I93" s="317" t="s">
        <v>1870</v>
      </c>
      <c r="J93" s="338"/>
      <c r="K93" s="317" t="s">
        <v>864</v>
      </c>
      <c r="L93" s="317" t="s">
        <v>1871</v>
      </c>
      <c r="M93" s="317"/>
      <c r="N93" s="317" t="s">
        <v>1871</v>
      </c>
      <c r="O93" s="317"/>
      <c r="P93" s="317"/>
      <c r="Q93" s="317"/>
      <c r="R93" s="317"/>
      <c r="S93" s="327" t="s">
        <v>817</v>
      </c>
      <c r="T93" s="329" t="s">
        <v>817</v>
      </c>
      <c r="U93" s="329" t="s">
        <v>817</v>
      </c>
      <c r="V93" s="317"/>
      <c r="W93" s="317" t="s">
        <v>864</v>
      </c>
      <c r="X93" s="317" t="s">
        <v>1872</v>
      </c>
      <c r="Y93" s="317"/>
      <c r="Z93" s="317"/>
      <c r="AA93" s="317" t="s">
        <v>864</v>
      </c>
      <c r="AB93" s="317" t="s">
        <v>864</v>
      </c>
      <c r="AC93" s="321" t="s">
        <v>1613</v>
      </c>
      <c r="AD93" s="317"/>
      <c r="AE93" s="317" t="s">
        <v>1973</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1974</v>
      </c>
      <c r="D94" s="322"/>
      <c r="E94" s="322"/>
      <c r="F94" s="322"/>
      <c r="G94" s="322"/>
      <c r="H94" s="323" t="s">
        <v>1975</v>
      </c>
      <c r="I94" s="323" t="s">
        <v>1976</v>
      </c>
      <c r="J94" s="323">
        <v>5</v>
      </c>
      <c r="K94" s="323" t="s">
        <v>864</v>
      </c>
      <c r="L94" s="323" t="s">
        <v>1977</v>
      </c>
      <c r="M94" s="323"/>
      <c r="N94" s="323" t="s">
        <v>1977</v>
      </c>
      <c r="O94" s="323"/>
      <c r="P94" s="323"/>
      <c r="Q94" s="323"/>
      <c r="R94" s="323"/>
      <c r="S94" s="333" t="s">
        <v>817</v>
      </c>
      <c r="T94" s="333" t="s">
        <v>817</v>
      </c>
      <c r="U94" s="333" t="s">
        <v>817</v>
      </c>
      <c r="V94" s="323"/>
      <c r="W94" s="323"/>
      <c r="X94" s="323" t="s">
        <v>863</v>
      </c>
      <c r="Y94" s="323"/>
      <c r="Z94" s="323" t="s">
        <v>1978</v>
      </c>
      <c r="AA94" s="323" t="s">
        <v>864</v>
      </c>
      <c r="AB94" s="323" t="s">
        <v>864</v>
      </c>
      <c r="AC94" s="321" t="s">
        <v>1613</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1979</v>
      </c>
      <c r="C95" s="343"/>
      <c r="D95" s="343"/>
      <c r="E95" s="343"/>
      <c r="F95" s="343"/>
      <c r="G95" s="343"/>
      <c r="H95" s="317" t="s">
        <v>1980</v>
      </c>
      <c r="I95" s="317" t="s">
        <v>1981</v>
      </c>
      <c r="J95" s="338"/>
      <c r="K95" s="317"/>
      <c r="L95" s="317" t="s">
        <v>1982</v>
      </c>
      <c r="M95" s="317"/>
      <c r="N95" s="317" t="s">
        <v>1982</v>
      </c>
      <c r="O95" s="317"/>
      <c r="P95" s="317"/>
      <c r="Q95" s="317"/>
      <c r="R95" s="317"/>
      <c r="S95" s="344" t="s">
        <v>823</v>
      </c>
      <c r="T95" s="317"/>
      <c r="U95" s="350" t="s">
        <v>823</v>
      </c>
      <c r="V95" s="317"/>
      <c r="W95" s="317" t="s">
        <v>864</v>
      </c>
      <c r="X95" s="317" t="s">
        <v>1347</v>
      </c>
      <c r="Y95" s="317"/>
      <c r="Z95" s="317"/>
      <c r="AA95" s="317" t="s">
        <v>864</v>
      </c>
      <c r="AB95" s="317" t="s">
        <v>864</v>
      </c>
      <c r="AC95" s="332" t="s">
        <v>1613</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1983</v>
      </c>
      <c r="D96" s="351"/>
      <c r="E96" s="351"/>
      <c r="F96" s="351"/>
      <c r="G96" s="351"/>
      <c r="H96" s="323" t="s">
        <v>1984</v>
      </c>
      <c r="I96" s="323" t="s">
        <v>1985</v>
      </c>
      <c r="J96" s="330"/>
      <c r="K96" s="323" t="s">
        <v>864</v>
      </c>
      <c r="L96" s="323" t="s">
        <v>1986</v>
      </c>
      <c r="M96" s="323"/>
      <c r="N96" s="323" t="s">
        <v>1986</v>
      </c>
      <c r="O96" s="323"/>
      <c r="P96" s="323"/>
      <c r="Q96" s="323"/>
      <c r="R96" s="323"/>
      <c r="S96" s="325" t="s">
        <v>820</v>
      </c>
      <c r="T96" s="323"/>
      <c r="U96" s="352" t="s">
        <v>820</v>
      </c>
      <c r="V96" s="323"/>
      <c r="W96" s="323" t="s">
        <v>864</v>
      </c>
      <c r="X96" s="323" t="s">
        <v>1987</v>
      </c>
      <c r="Y96" s="323"/>
      <c r="Z96" s="323"/>
      <c r="AA96" s="323" t="s">
        <v>864</v>
      </c>
      <c r="AB96" s="323" t="s">
        <v>864</v>
      </c>
      <c r="AC96" s="321" t="s">
        <v>1613</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1988</v>
      </c>
      <c r="E97" s="354"/>
      <c r="F97" s="353"/>
      <c r="G97" s="353"/>
      <c r="H97" s="317" t="s">
        <v>1989</v>
      </c>
      <c r="I97" s="317" t="s">
        <v>1990</v>
      </c>
      <c r="J97" s="317" t="s">
        <v>1991</v>
      </c>
      <c r="K97" s="317"/>
      <c r="L97" s="317" t="s">
        <v>1992</v>
      </c>
      <c r="M97" s="317"/>
      <c r="N97" s="317" t="s">
        <v>1992</v>
      </c>
      <c r="O97" s="317"/>
      <c r="P97" s="317"/>
      <c r="Q97" s="317"/>
      <c r="R97" s="317"/>
      <c r="S97" s="317" t="s">
        <v>893</v>
      </c>
      <c r="T97" s="317"/>
      <c r="U97" s="355" t="s">
        <v>893</v>
      </c>
      <c r="V97" s="317"/>
      <c r="W97" s="317"/>
      <c r="X97" s="317" t="s">
        <v>863</v>
      </c>
      <c r="Y97" s="317"/>
      <c r="Z97" s="317" t="s">
        <v>1993</v>
      </c>
      <c r="AA97" s="317" t="s">
        <v>864</v>
      </c>
      <c r="AB97" s="317" t="s">
        <v>864</v>
      </c>
      <c r="AC97" s="321" t="s">
        <v>1613</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1994</v>
      </c>
      <c r="E98" s="345"/>
      <c r="F98" s="345"/>
      <c r="G98" s="345"/>
      <c r="H98" s="323" t="s">
        <v>1995</v>
      </c>
      <c r="I98" s="323" t="s">
        <v>1996</v>
      </c>
      <c r="J98" s="323"/>
      <c r="K98" s="323"/>
      <c r="L98" s="323" t="s">
        <v>1997</v>
      </c>
      <c r="M98" s="323"/>
      <c r="N98" s="323" t="s">
        <v>1997</v>
      </c>
      <c r="O98" s="323"/>
      <c r="P98" s="323"/>
      <c r="Q98" s="323"/>
      <c r="R98" s="323"/>
      <c r="S98" s="331" t="s">
        <v>823</v>
      </c>
      <c r="T98" s="341"/>
      <c r="U98" s="356" t="s">
        <v>823</v>
      </c>
      <c r="V98" s="323"/>
      <c r="W98" s="323"/>
      <c r="X98" s="323" t="s">
        <v>863</v>
      </c>
      <c r="Y98" s="323"/>
      <c r="Z98" s="323" t="s">
        <v>1998</v>
      </c>
      <c r="AA98" s="323" t="s">
        <v>864</v>
      </c>
      <c r="AB98" s="323" t="s">
        <v>864</v>
      </c>
      <c r="AC98" s="321" t="s">
        <v>1613</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1999</v>
      </c>
      <c r="E99" s="342"/>
      <c r="F99" s="342"/>
      <c r="G99" s="342"/>
      <c r="H99" s="317" t="s">
        <v>2000</v>
      </c>
      <c r="I99" s="317" t="s">
        <v>2001</v>
      </c>
      <c r="J99" s="317"/>
      <c r="K99" s="317"/>
      <c r="L99" s="317" t="s">
        <v>2002</v>
      </c>
      <c r="M99" s="317"/>
      <c r="N99" s="317" t="s">
        <v>2002</v>
      </c>
      <c r="O99" s="317"/>
      <c r="P99" s="317"/>
      <c r="Q99" s="317"/>
      <c r="R99" s="317"/>
      <c r="S99" s="344" t="s">
        <v>823</v>
      </c>
      <c r="T99" s="317"/>
      <c r="U99" s="350" t="s">
        <v>823</v>
      </c>
      <c r="V99" s="317"/>
      <c r="W99" s="317"/>
      <c r="X99" s="317" t="s">
        <v>863</v>
      </c>
      <c r="Y99" s="317"/>
      <c r="Z99" s="317"/>
      <c r="AA99" s="317" t="s">
        <v>864</v>
      </c>
      <c r="AB99" s="317" t="s">
        <v>864</v>
      </c>
      <c r="AC99" s="321" t="s">
        <v>1613</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2003</v>
      </c>
      <c r="D100" s="351"/>
      <c r="E100" s="351"/>
      <c r="F100" s="351"/>
      <c r="G100" s="351"/>
      <c r="H100" s="323" t="s">
        <v>2004</v>
      </c>
      <c r="I100" s="323" t="s">
        <v>2005</v>
      </c>
      <c r="J100" s="323" t="s">
        <v>1955</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2006</v>
      </c>
      <c r="AA100" s="323" t="s">
        <v>864</v>
      </c>
      <c r="AB100" s="323" t="s">
        <v>864</v>
      </c>
      <c r="AC100" s="332" t="s">
        <v>1613</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1930</v>
      </c>
      <c r="D101" s="354"/>
      <c r="E101" s="353"/>
      <c r="F101" s="353"/>
      <c r="G101" s="353"/>
      <c r="H101" s="317" t="s">
        <v>2007</v>
      </c>
      <c r="I101" s="317" t="s">
        <v>2008</v>
      </c>
      <c r="J101" s="317" t="s">
        <v>1933</v>
      </c>
      <c r="K101" s="317" t="s">
        <v>864</v>
      </c>
      <c r="L101" s="317" t="s">
        <v>1682</v>
      </c>
      <c r="M101" s="317"/>
      <c r="N101" s="317" t="s">
        <v>1682</v>
      </c>
      <c r="O101" s="317"/>
      <c r="P101" s="317"/>
      <c r="Q101" s="317"/>
      <c r="R101" s="317"/>
      <c r="S101" s="327" t="s">
        <v>817</v>
      </c>
      <c r="T101" s="317"/>
      <c r="U101" s="358" t="s">
        <v>817</v>
      </c>
      <c r="V101" s="317"/>
      <c r="W101" s="317"/>
      <c r="X101" s="317" t="s">
        <v>863</v>
      </c>
      <c r="Y101" s="317"/>
      <c r="Z101" s="317"/>
      <c r="AA101" s="317" t="s">
        <v>864</v>
      </c>
      <c r="AB101" s="317" t="s">
        <v>864</v>
      </c>
      <c r="AC101" s="321" t="s">
        <v>1613</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2009</v>
      </c>
      <c r="D102" s="351"/>
      <c r="E102" s="351"/>
      <c r="F102" s="351"/>
      <c r="G102" s="351"/>
      <c r="H102" s="323" t="s">
        <v>2010</v>
      </c>
      <c r="I102" s="323" t="s">
        <v>2011</v>
      </c>
      <c r="J102" s="323" t="s">
        <v>2012</v>
      </c>
      <c r="K102" s="323" t="s">
        <v>864</v>
      </c>
      <c r="L102" s="323" t="s">
        <v>1691</v>
      </c>
      <c r="M102" s="323"/>
      <c r="N102" s="323" t="s">
        <v>1691</v>
      </c>
      <c r="O102" s="323"/>
      <c r="P102" s="323"/>
      <c r="Q102" s="323"/>
      <c r="R102" s="323"/>
      <c r="S102" s="333" t="s">
        <v>817</v>
      </c>
      <c r="T102" s="323"/>
      <c r="U102" s="357" t="s">
        <v>817</v>
      </c>
      <c r="V102" s="323"/>
      <c r="W102" s="323"/>
      <c r="X102" s="323" t="s">
        <v>863</v>
      </c>
      <c r="Y102" s="323"/>
      <c r="Z102" s="323"/>
      <c r="AA102" s="323" t="s">
        <v>864</v>
      </c>
      <c r="AB102" s="323" t="s">
        <v>864</v>
      </c>
      <c r="AC102" s="321" t="s">
        <v>1613</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2013</v>
      </c>
      <c r="D103" s="353"/>
      <c r="E103" s="353"/>
      <c r="F103" s="353"/>
      <c r="G103" s="353"/>
      <c r="H103" s="317" t="s">
        <v>2014</v>
      </c>
      <c r="I103" s="317"/>
      <c r="J103" s="317"/>
      <c r="K103" s="317" t="s">
        <v>864</v>
      </c>
      <c r="L103" s="317" t="s">
        <v>1674</v>
      </c>
      <c r="M103" s="317"/>
      <c r="N103" s="317" t="s">
        <v>1674</v>
      </c>
      <c r="O103" s="317"/>
      <c r="P103" s="317"/>
      <c r="Q103" s="317"/>
      <c r="R103" s="317"/>
      <c r="S103" s="327" t="s">
        <v>817</v>
      </c>
      <c r="T103" s="349"/>
      <c r="U103" s="358" t="s">
        <v>817</v>
      </c>
      <c r="V103" s="317"/>
      <c r="W103" s="317"/>
      <c r="X103" s="317" t="s">
        <v>863</v>
      </c>
      <c r="Y103" s="317"/>
      <c r="Z103" s="317"/>
      <c r="AA103" s="317" t="s">
        <v>864</v>
      </c>
      <c r="AB103" s="317" t="s">
        <v>864</v>
      </c>
      <c r="AC103" s="321" t="s">
        <v>1613</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2015</v>
      </c>
      <c r="D104" s="351"/>
      <c r="E104" s="351"/>
      <c r="F104" s="351"/>
      <c r="G104" s="351"/>
      <c r="H104" s="323" t="s">
        <v>2016</v>
      </c>
      <c r="I104" s="323" t="s">
        <v>2017</v>
      </c>
      <c r="J104" s="330"/>
      <c r="K104" s="323" t="s">
        <v>864</v>
      </c>
      <c r="L104" s="323" t="s">
        <v>2018</v>
      </c>
      <c r="M104" s="323"/>
      <c r="N104" s="323" t="s">
        <v>2018</v>
      </c>
      <c r="O104" s="323"/>
      <c r="P104" s="323"/>
      <c r="Q104" s="323"/>
      <c r="R104" s="323"/>
      <c r="S104" s="331" t="s">
        <v>823</v>
      </c>
      <c r="T104" s="323"/>
      <c r="U104" s="356" t="s">
        <v>823</v>
      </c>
      <c r="V104" s="323"/>
      <c r="W104" s="323" t="s">
        <v>864</v>
      </c>
      <c r="X104" s="323" t="s">
        <v>2019</v>
      </c>
      <c r="Y104" s="323"/>
      <c r="Z104" s="323"/>
      <c r="AA104" s="323" t="s">
        <v>864</v>
      </c>
      <c r="AB104" s="323" t="s">
        <v>864</v>
      </c>
      <c r="AC104" s="321" t="s">
        <v>1613</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2020</v>
      </c>
      <c r="E105" s="354"/>
      <c r="F105" s="353"/>
      <c r="G105" s="353"/>
      <c r="H105" s="317" t="s">
        <v>2021</v>
      </c>
      <c r="I105" s="317" t="s">
        <v>2022</v>
      </c>
      <c r="J105" s="317" t="s">
        <v>2023</v>
      </c>
      <c r="K105" s="317" t="s">
        <v>864</v>
      </c>
      <c r="L105" s="317" t="s">
        <v>1816</v>
      </c>
      <c r="M105" s="317"/>
      <c r="N105" s="317" t="s">
        <v>1816</v>
      </c>
      <c r="O105" s="317"/>
      <c r="P105" s="317"/>
      <c r="Q105" s="317"/>
      <c r="R105" s="317"/>
      <c r="S105" s="327" t="s">
        <v>817</v>
      </c>
      <c r="T105" s="317"/>
      <c r="U105" s="358" t="s">
        <v>817</v>
      </c>
      <c r="V105" s="317"/>
      <c r="W105" s="317"/>
      <c r="X105" s="317" t="s">
        <v>879</v>
      </c>
      <c r="Y105" s="317"/>
      <c r="Z105" s="317"/>
      <c r="AA105" s="317" t="s">
        <v>864</v>
      </c>
      <c r="AB105" s="317" t="s">
        <v>864</v>
      </c>
      <c r="AC105" s="332" t="s">
        <v>1613</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1742</v>
      </c>
      <c r="E106" s="351"/>
      <c r="F106" s="351"/>
      <c r="G106" s="351"/>
      <c r="H106" s="323" t="s">
        <v>2024</v>
      </c>
      <c r="I106" s="323" t="s">
        <v>2025</v>
      </c>
      <c r="J106" s="323" t="s">
        <v>2026</v>
      </c>
      <c r="K106" s="323" t="s">
        <v>864</v>
      </c>
      <c r="L106" s="323" t="s">
        <v>1703</v>
      </c>
      <c r="M106" s="323"/>
      <c r="N106" s="323" t="s">
        <v>1703</v>
      </c>
      <c r="O106" s="323"/>
      <c r="P106" s="323"/>
      <c r="Q106" s="323"/>
      <c r="R106" s="323"/>
      <c r="S106" s="325" t="s">
        <v>820</v>
      </c>
      <c r="T106" s="323"/>
      <c r="U106" s="352" t="s">
        <v>820</v>
      </c>
      <c r="V106" s="323"/>
      <c r="W106" s="323"/>
      <c r="X106" s="323" t="s">
        <v>863</v>
      </c>
      <c r="Y106" s="323"/>
      <c r="Z106" s="323" t="s">
        <v>2027</v>
      </c>
      <c r="AA106" s="323" t="s">
        <v>864</v>
      </c>
      <c r="AB106" s="323" t="s">
        <v>864</v>
      </c>
      <c r="AC106" s="321" t="s">
        <v>1613</v>
      </c>
      <c r="AD106" s="323"/>
      <c r="AE106" s="323"/>
      <c r="AF106" s="323"/>
      <c r="AG106" s="323"/>
      <c r="AH106" s="323">
        <v>1</v>
      </c>
      <c r="AI106" s="325" t="s">
        <v>820</v>
      </c>
      <c r="AJ106" s="533" t="s">
        <v>2028</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1696</v>
      </c>
      <c r="E107" s="353"/>
      <c r="F107" s="353"/>
      <c r="G107" s="353"/>
      <c r="H107" s="317" t="s">
        <v>2029</v>
      </c>
      <c r="I107" s="317"/>
      <c r="J107" s="317" t="s">
        <v>2030</v>
      </c>
      <c r="K107" s="317" t="s">
        <v>864</v>
      </c>
      <c r="L107" s="317" t="s">
        <v>1674</v>
      </c>
      <c r="M107" s="317"/>
      <c r="N107" s="317" t="s">
        <v>1674</v>
      </c>
      <c r="O107" s="317"/>
      <c r="P107" s="317"/>
      <c r="Q107" s="317"/>
      <c r="R107" s="317"/>
      <c r="S107" s="327" t="s">
        <v>817</v>
      </c>
      <c r="T107" s="317"/>
      <c r="U107" s="358" t="s">
        <v>817</v>
      </c>
      <c r="V107" s="317"/>
      <c r="W107" s="317"/>
      <c r="X107" s="317" t="s">
        <v>863</v>
      </c>
      <c r="Y107" s="317"/>
      <c r="Z107" s="317"/>
      <c r="AA107" s="317" t="s">
        <v>864</v>
      </c>
      <c r="AB107" s="317" t="s">
        <v>864</v>
      </c>
      <c r="AC107" s="321" t="s">
        <v>1613</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2031</v>
      </c>
      <c r="E108" s="351"/>
      <c r="F108" s="351"/>
      <c r="G108" s="351"/>
      <c r="H108" s="323" t="s">
        <v>2032</v>
      </c>
      <c r="I108" s="323" t="s">
        <v>2033</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1613</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2034</v>
      </c>
      <c r="E109" s="354" t="s">
        <v>1971</v>
      </c>
      <c r="F109" s="353"/>
      <c r="G109" s="353"/>
      <c r="H109" s="317" t="s">
        <v>2035</v>
      </c>
      <c r="I109" s="317" t="s">
        <v>2036</v>
      </c>
      <c r="J109" s="338"/>
      <c r="K109" s="317" t="s">
        <v>864</v>
      </c>
      <c r="L109" s="317" t="s">
        <v>1871</v>
      </c>
      <c r="M109" s="317"/>
      <c r="N109" s="317" t="s">
        <v>1871</v>
      </c>
      <c r="O109" s="317"/>
      <c r="P109" s="317"/>
      <c r="Q109" s="317"/>
      <c r="R109" s="317"/>
      <c r="S109" s="344" t="s">
        <v>823</v>
      </c>
      <c r="T109" s="317"/>
      <c r="U109" s="350" t="s">
        <v>823</v>
      </c>
      <c r="V109" s="317"/>
      <c r="W109" s="317" t="s">
        <v>864</v>
      </c>
      <c r="X109" s="317" t="s">
        <v>1872</v>
      </c>
      <c r="Y109" s="317"/>
      <c r="Z109" s="317"/>
      <c r="AA109" s="317" t="s">
        <v>864</v>
      </c>
      <c r="AB109" s="317" t="s">
        <v>864</v>
      </c>
      <c r="AC109" s="321" t="s">
        <v>1613</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2037</v>
      </c>
      <c r="D110" s="345"/>
      <c r="E110" s="345"/>
      <c r="F110" s="345"/>
      <c r="G110" s="345"/>
      <c r="H110" s="323" t="s">
        <v>2038</v>
      </c>
      <c r="I110" s="323" t="s">
        <v>2039</v>
      </c>
      <c r="J110" s="323">
        <v>1</v>
      </c>
      <c r="K110" s="323"/>
      <c r="L110" s="323" t="s">
        <v>2040</v>
      </c>
      <c r="M110" s="323"/>
      <c r="N110" s="323" t="s">
        <v>2040</v>
      </c>
      <c r="O110" s="323"/>
      <c r="P110" s="323"/>
      <c r="Q110" s="323"/>
      <c r="R110" s="323"/>
      <c r="S110" s="333" t="s">
        <v>817</v>
      </c>
      <c r="T110" s="323"/>
      <c r="U110" s="357" t="s">
        <v>817</v>
      </c>
      <c r="V110" s="323"/>
      <c r="W110" s="323"/>
      <c r="X110" s="323" t="s">
        <v>1074</v>
      </c>
      <c r="Y110" s="323"/>
      <c r="Z110" s="323"/>
      <c r="AA110" s="323" t="s">
        <v>864</v>
      </c>
      <c r="AB110" s="323" t="s">
        <v>864</v>
      </c>
      <c r="AC110" s="332" t="s">
        <v>1613</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2041</v>
      </c>
      <c r="D111" s="346"/>
      <c r="E111" s="342"/>
      <c r="F111" s="342"/>
      <c r="G111" s="342"/>
      <c r="H111" s="317" t="s">
        <v>2042</v>
      </c>
      <c r="I111" s="317" t="s">
        <v>2043</v>
      </c>
      <c r="J111" s="317"/>
      <c r="K111" s="317"/>
      <c r="L111" s="317" t="s">
        <v>2044</v>
      </c>
      <c r="M111" s="317"/>
      <c r="N111" s="317" t="s">
        <v>2044</v>
      </c>
      <c r="O111" s="317"/>
      <c r="P111" s="317"/>
      <c r="Q111" s="317"/>
      <c r="R111" s="317"/>
      <c r="S111" s="327" t="s">
        <v>817</v>
      </c>
      <c r="T111" s="317"/>
      <c r="U111" s="358" t="s">
        <v>817</v>
      </c>
      <c r="V111" s="317"/>
      <c r="W111" s="317"/>
      <c r="X111" s="317" t="s">
        <v>863</v>
      </c>
      <c r="Y111" s="317"/>
      <c r="Z111" s="317" t="s">
        <v>2045</v>
      </c>
      <c r="AA111" s="317" t="s">
        <v>864</v>
      </c>
      <c r="AB111" s="317" t="s">
        <v>864</v>
      </c>
      <c r="AC111" s="321" t="s">
        <v>1613</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2046</v>
      </c>
      <c r="D112" s="351"/>
      <c r="E112" s="351"/>
      <c r="F112" s="351"/>
      <c r="G112" s="351"/>
      <c r="H112" s="323" t="s">
        <v>2047</v>
      </c>
      <c r="I112" s="323" t="s">
        <v>2048</v>
      </c>
      <c r="J112" s="323" t="s">
        <v>2049</v>
      </c>
      <c r="K112" s="323" t="s">
        <v>864</v>
      </c>
      <c r="L112" s="323" t="s">
        <v>1785</v>
      </c>
      <c r="M112" s="323"/>
      <c r="N112" s="323" t="s">
        <v>1785</v>
      </c>
      <c r="O112" s="323"/>
      <c r="P112" s="323"/>
      <c r="Q112" s="323"/>
      <c r="R112" s="323"/>
      <c r="S112" s="333" t="s">
        <v>817</v>
      </c>
      <c r="T112" s="323"/>
      <c r="U112" s="357" t="s">
        <v>817</v>
      </c>
      <c r="V112" s="323"/>
      <c r="W112" s="323"/>
      <c r="X112" s="323" t="s">
        <v>863</v>
      </c>
      <c r="Y112" s="323"/>
      <c r="Z112" s="323" t="s">
        <v>2050</v>
      </c>
      <c r="AA112" s="323" t="s">
        <v>864</v>
      </c>
      <c r="AB112" s="323" t="s">
        <v>864</v>
      </c>
      <c r="AC112" s="321" t="s">
        <v>1613</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2051</v>
      </c>
      <c r="D113" s="342"/>
      <c r="E113" s="342"/>
      <c r="F113" s="342"/>
      <c r="G113" s="342"/>
      <c r="H113" s="317" t="s">
        <v>2052</v>
      </c>
      <c r="I113" s="317" t="s">
        <v>2053</v>
      </c>
      <c r="J113" s="317" t="s">
        <v>1263</v>
      </c>
      <c r="K113" s="317"/>
      <c r="L113" s="317" t="s">
        <v>2054</v>
      </c>
      <c r="M113" s="317"/>
      <c r="N113" s="317" t="s">
        <v>2054</v>
      </c>
      <c r="O113" s="317"/>
      <c r="P113" s="317"/>
      <c r="Q113" s="317"/>
      <c r="R113" s="317"/>
      <c r="S113" s="327" t="s">
        <v>817</v>
      </c>
      <c r="T113" s="349"/>
      <c r="U113" s="358" t="s">
        <v>817</v>
      </c>
      <c r="V113" s="317"/>
      <c r="W113" s="317"/>
      <c r="X113" s="317" t="s">
        <v>863</v>
      </c>
      <c r="Y113" s="317"/>
      <c r="Z113" s="317"/>
      <c r="AA113" s="317" t="s">
        <v>864</v>
      </c>
      <c r="AB113" s="317" t="s">
        <v>864</v>
      </c>
      <c r="AC113" s="321" t="s">
        <v>1613</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2055</v>
      </c>
      <c r="D114" s="347"/>
      <c r="E114" s="347"/>
      <c r="F114" s="347"/>
      <c r="G114" s="347"/>
      <c r="H114" s="323" t="s">
        <v>2056</v>
      </c>
      <c r="I114" s="323" t="s">
        <v>2057</v>
      </c>
      <c r="J114" s="330"/>
      <c r="K114" s="323" t="s">
        <v>864</v>
      </c>
      <c r="L114" s="323" t="s">
        <v>2058</v>
      </c>
      <c r="M114" s="323"/>
      <c r="N114" s="323" t="s">
        <v>2058</v>
      </c>
      <c r="O114" s="323"/>
      <c r="P114" s="323"/>
      <c r="Q114" s="323"/>
      <c r="R114" s="323"/>
      <c r="S114" s="331" t="s">
        <v>823</v>
      </c>
      <c r="T114" s="323"/>
      <c r="U114" s="356" t="s">
        <v>823</v>
      </c>
      <c r="V114" s="323"/>
      <c r="W114" s="323" t="s">
        <v>864</v>
      </c>
      <c r="X114" s="323" t="s">
        <v>1245</v>
      </c>
      <c r="Y114" s="323"/>
      <c r="Z114" s="323"/>
      <c r="AA114" s="323" t="s">
        <v>864</v>
      </c>
      <c r="AB114" s="323" t="s">
        <v>864</v>
      </c>
      <c r="AC114" s="321" t="s">
        <v>1613</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2059</v>
      </c>
      <c r="E115" s="342"/>
      <c r="F115" s="342"/>
      <c r="G115" s="342"/>
      <c r="H115" s="317" t="s">
        <v>2060</v>
      </c>
      <c r="I115" s="317" t="s">
        <v>2061</v>
      </c>
      <c r="J115" s="317" t="s">
        <v>1249</v>
      </c>
      <c r="K115" s="317" t="s">
        <v>864</v>
      </c>
      <c r="L115" s="317" t="s">
        <v>1703</v>
      </c>
      <c r="M115" s="317"/>
      <c r="N115" s="317" t="s">
        <v>1703</v>
      </c>
      <c r="O115" s="317"/>
      <c r="P115" s="317"/>
      <c r="Q115" s="317"/>
      <c r="R115" s="317"/>
      <c r="S115" s="320" t="s">
        <v>820</v>
      </c>
      <c r="T115" s="317"/>
      <c r="U115" s="359" t="s">
        <v>820</v>
      </c>
      <c r="V115" s="317"/>
      <c r="W115" s="317"/>
      <c r="X115" s="317" t="s">
        <v>863</v>
      </c>
      <c r="Y115" s="317"/>
      <c r="Z115" s="317" t="s">
        <v>1250</v>
      </c>
      <c r="AA115" s="317" t="s">
        <v>864</v>
      </c>
      <c r="AB115" s="317" t="s">
        <v>864</v>
      </c>
      <c r="AC115" s="332" t="s">
        <v>1613</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2062</v>
      </c>
      <c r="E116" s="345"/>
      <c r="F116" s="345"/>
      <c r="G116" s="345"/>
      <c r="H116" s="323" t="s">
        <v>2063</v>
      </c>
      <c r="I116" s="323" t="s">
        <v>2064</v>
      </c>
      <c r="J116" s="376">
        <v>606070707</v>
      </c>
      <c r="K116" s="323" t="s">
        <v>864</v>
      </c>
      <c r="L116" s="323" t="s">
        <v>2065</v>
      </c>
      <c r="M116" s="323"/>
      <c r="N116" s="323" t="s">
        <v>2065</v>
      </c>
      <c r="O116" s="323"/>
      <c r="P116" s="323"/>
      <c r="Q116" s="323"/>
      <c r="R116" s="323"/>
      <c r="S116" s="325" t="s">
        <v>820</v>
      </c>
      <c r="T116" s="323"/>
      <c r="U116" s="352" t="s">
        <v>820</v>
      </c>
      <c r="V116" s="323"/>
      <c r="W116" s="323"/>
      <c r="X116" s="323" t="s">
        <v>863</v>
      </c>
      <c r="Y116" s="323"/>
      <c r="Z116" s="323"/>
      <c r="AA116" s="323" t="s">
        <v>864</v>
      </c>
      <c r="AB116" s="323" t="s">
        <v>864</v>
      </c>
      <c r="AC116" s="321" t="s">
        <v>1613</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1613</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61"/>
  <sheetViews>
    <sheetView zoomScale="85" zoomScaleNormal="85" workbookViewId="0">
      <pane xSplit="7" ySplit="8" topLeftCell="H9" activePane="bottomRight" state="frozen"/>
      <selection pane="topRight" activeCell="H1" sqref="H1"/>
      <selection pane="bottomLeft" activeCell="A9" sqref="A9"/>
      <selection pane="bottomRight" activeCell="K23" sqref="K23"/>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5.25" style="96" customWidth="1"/>
    <col min="8" max="8" width="63.875" style="96" customWidth="1"/>
    <col min="9" max="9" width="33.5" style="225" customWidth="1"/>
    <col min="10" max="10" width="17.875" style="159" customWidth="1"/>
    <col min="11" max="11" width="10.5" style="96" customWidth="1"/>
    <col min="12" max="12" width="6" style="96"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25" style="96" customWidth="1"/>
    <col min="25" max="1005" width="9.5" style="128"/>
    <col min="1006" max="1006" width="9" style="128" customWidth="1"/>
    <col min="1007" max="1008" width="9" customWidth="1"/>
  </cols>
  <sheetData>
    <row r="1" spans="1:1006" ht="13.5" customHeight="1">
      <c r="A1" s="228"/>
      <c r="C1" s="129"/>
      <c r="E1" s="150"/>
      <c r="F1" s="157"/>
      <c r="G1" s="128"/>
      <c r="H1" s="758"/>
      <c r="I1" s="758"/>
      <c r="X1" s="128"/>
      <c r="ALR1"/>
    </row>
    <row r="2" spans="1:1006" ht="13.5" customHeight="1">
      <c r="C2" s="141"/>
      <c r="D2" s="285"/>
      <c r="E2" s="152"/>
      <c r="F2" s="157"/>
      <c r="G2" s="128"/>
      <c r="H2" s="758"/>
      <c r="I2" s="758"/>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48"/>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61" t="s">
        <v>829</v>
      </c>
      <c r="Q7" s="761"/>
      <c r="W7" s="734"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2492</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538"/>
      <c r="E9" s="538"/>
      <c r="F9" s="538"/>
      <c r="G9" s="538"/>
      <c r="H9" s="542" t="s">
        <v>1596</v>
      </c>
      <c r="I9" s="317" t="s">
        <v>1597</v>
      </c>
      <c r="J9" s="539" t="s">
        <v>919</v>
      </c>
      <c r="K9" s="542" t="s">
        <v>820</v>
      </c>
      <c r="L9" s="542"/>
      <c r="M9" s="542" t="s">
        <v>863</v>
      </c>
      <c r="N9" s="541"/>
      <c r="O9" s="542"/>
      <c r="P9" s="543"/>
      <c r="Q9" s="543"/>
      <c r="R9" s="232"/>
      <c r="S9" s="544"/>
      <c r="T9" s="542"/>
      <c r="U9" s="545"/>
      <c r="V9" s="542"/>
      <c r="W9" s="541">
        <v>1</v>
      </c>
    </row>
    <row r="10" spans="1:1006" s="224" customFormat="1" ht="13.5" customHeight="1">
      <c r="A10" s="225">
        <v>2</v>
      </c>
      <c r="B10" s="217" t="s">
        <v>2518</v>
      </c>
      <c r="C10" s="240"/>
      <c r="D10" s="241"/>
      <c r="E10" s="241"/>
      <c r="F10" s="241"/>
      <c r="G10" s="241"/>
      <c r="H10" s="736" t="s">
        <v>2516</v>
      </c>
      <c r="I10" s="735"/>
      <c r="J10" s="635"/>
      <c r="K10" s="542" t="s">
        <v>820</v>
      </c>
      <c r="L10" s="633"/>
      <c r="M10" s="633"/>
      <c r="N10" s="636"/>
      <c r="O10" s="633"/>
      <c r="P10" s="637"/>
      <c r="Q10" s="637"/>
      <c r="R10" s="232"/>
      <c r="S10" s="622"/>
      <c r="T10" s="633"/>
      <c r="U10" s="638"/>
      <c r="V10" s="633"/>
      <c r="W10" s="636"/>
    </row>
    <row r="11" spans="1:1006" s="224" customFormat="1" ht="13.5" customHeight="1">
      <c r="A11" s="225">
        <v>3</v>
      </c>
      <c r="B11" s="217" t="s">
        <v>2513</v>
      </c>
      <c r="C11" s="240"/>
      <c r="D11" s="241"/>
      <c r="E11" s="241"/>
      <c r="F11" s="241"/>
      <c r="G11" s="241"/>
      <c r="H11" s="736" t="s">
        <v>2514</v>
      </c>
      <c r="I11" s="737" t="s">
        <v>2515</v>
      </c>
      <c r="J11" s="738"/>
      <c r="K11" s="542" t="s">
        <v>820</v>
      </c>
      <c r="L11" s="736"/>
      <c r="M11" s="736" t="s">
        <v>2517</v>
      </c>
      <c r="N11" s="739"/>
      <c r="O11" s="736"/>
      <c r="P11" s="740"/>
      <c r="Q11" s="740"/>
      <c r="R11" s="232"/>
      <c r="S11" s="741"/>
      <c r="T11" s="736"/>
      <c r="U11" s="742"/>
      <c r="V11" s="736"/>
      <c r="W11" s="739"/>
    </row>
    <row r="12" spans="1:1006" s="224" customFormat="1" ht="13.5" customHeight="1">
      <c r="A12" s="225">
        <v>4</v>
      </c>
      <c r="B12" s="217" t="s">
        <v>2519</v>
      </c>
      <c r="C12" s="240"/>
      <c r="D12" s="241"/>
      <c r="E12" s="241"/>
      <c r="F12" s="241"/>
      <c r="G12" s="241"/>
      <c r="H12" s="633" t="s">
        <v>2494</v>
      </c>
      <c r="I12" s="539" t="s">
        <v>930</v>
      </c>
      <c r="J12" s="542" t="s">
        <v>949</v>
      </c>
      <c r="K12" s="736" t="s">
        <v>817</v>
      </c>
      <c r="L12" s="736"/>
      <c r="M12" s="542" t="s">
        <v>863</v>
      </c>
      <c r="N12" s="739"/>
      <c r="O12" s="633" t="s">
        <v>932</v>
      </c>
      <c r="P12" s="740"/>
      <c r="Q12" s="740"/>
      <c r="R12" s="232"/>
      <c r="S12" s="741"/>
      <c r="T12" s="736"/>
      <c r="U12" s="742"/>
      <c r="V12" s="736"/>
      <c r="W12" s="739"/>
    </row>
    <row r="13" spans="1:1006" s="224" customFormat="1" ht="13.5" customHeight="1">
      <c r="A13" s="225">
        <v>5</v>
      </c>
      <c r="B13" s="217"/>
      <c r="C13" s="217" t="s">
        <v>2493</v>
      </c>
      <c r="D13" s="241"/>
      <c r="E13" s="241"/>
      <c r="F13" s="241"/>
      <c r="G13" s="241"/>
      <c r="H13" s="736" t="s">
        <v>2521</v>
      </c>
      <c r="I13" s="737"/>
      <c r="J13" s="738"/>
      <c r="K13" s="736" t="s">
        <v>820</v>
      </c>
      <c r="L13" s="736"/>
      <c r="M13" s="736"/>
      <c r="N13" s="739"/>
      <c r="O13" s="736"/>
      <c r="P13" s="740"/>
      <c r="Q13" s="740"/>
      <c r="R13" s="232"/>
      <c r="S13" s="741"/>
      <c r="T13" s="736"/>
      <c r="U13" s="742"/>
      <c r="V13" s="736"/>
      <c r="W13" s="739"/>
    </row>
    <row r="14" spans="1:1006" s="224" customFormat="1" ht="13.5" customHeight="1">
      <c r="A14" s="780"/>
      <c r="B14" s="217"/>
      <c r="C14" s="789" t="s">
        <v>2540</v>
      </c>
      <c r="D14" s="781"/>
      <c r="E14" s="781"/>
      <c r="F14" s="781"/>
      <c r="G14" s="781"/>
      <c r="H14" s="779"/>
      <c r="I14" s="790"/>
      <c r="J14" s="782"/>
      <c r="K14" s="779"/>
      <c r="L14" s="779"/>
      <c r="M14" s="779"/>
      <c r="N14" s="783"/>
      <c r="O14" s="779"/>
      <c r="P14" s="784"/>
      <c r="Q14" s="784"/>
      <c r="R14" s="232"/>
      <c r="S14" s="785"/>
      <c r="T14" s="779"/>
      <c r="U14" s="786"/>
      <c r="V14" s="779"/>
      <c r="W14" s="783"/>
    </row>
    <row r="15" spans="1:1006" s="224" customFormat="1" ht="13.5" customHeight="1">
      <c r="A15" s="225">
        <v>6</v>
      </c>
      <c r="B15" s="217"/>
      <c r="C15" s="253" t="s">
        <v>2508</v>
      </c>
      <c r="D15" s="221"/>
      <c r="E15" s="221"/>
      <c r="F15" s="221"/>
      <c r="G15" s="221"/>
      <c r="H15" s="736"/>
      <c r="I15" s="131"/>
      <c r="J15" s="539"/>
      <c r="K15" s="736" t="s">
        <v>820</v>
      </c>
      <c r="L15" s="542"/>
      <c r="M15" s="542"/>
      <c r="N15" s="636" t="s">
        <v>864</v>
      </c>
      <c r="O15" s="542"/>
      <c r="P15" s="543"/>
      <c r="Q15" s="543"/>
      <c r="R15" s="232"/>
      <c r="S15" s="622" t="s">
        <v>2496</v>
      </c>
      <c r="T15" s="542"/>
      <c r="U15" s="545"/>
      <c r="V15" s="542"/>
      <c r="W15" s="541"/>
    </row>
    <row r="16" spans="1:1006" s="224" customFormat="1" ht="13.5" customHeight="1">
      <c r="A16" s="225">
        <v>7</v>
      </c>
      <c r="B16" s="217"/>
      <c r="C16" s="217" t="s">
        <v>2520</v>
      </c>
      <c r="D16" s="241"/>
      <c r="E16" s="241"/>
      <c r="F16" s="241"/>
      <c r="G16" s="241"/>
      <c r="H16" s="736"/>
      <c r="I16" s="738"/>
      <c r="J16" s="738"/>
      <c r="K16" s="736" t="s">
        <v>817</v>
      </c>
      <c r="L16" s="542"/>
      <c r="M16" s="736"/>
      <c r="N16" s="542"/>
      <c r="O16" s="736"/>
      <c r="P16" s="540"/>
      <c r="Q16" s="543"/>
      <c r="R16" s="232"/>
      <c r="S16" s="542"/>
      <c r="T16" s="541"/>
      <c r="U16" s="638"/>
      <c r="V16" s="543"/>
      <c r="W16" s="543"/>
      <c r="X16" s="232"/>
      <c r="Y16" s="544"/>
      <c r="Z16" s="542"/>
      <c r="AA16" s="545"/>
      <c r="AB16" s="542"/>
      <c r="AC16" s="541"/>
      <c r="AD16" s="541"/>
      <c r="AE16" s="543"/>
    </row>
    <row r="17" spans="1:31" s="224" customFormat="1" ht="13.5" customHeight="1">
      <c r="A17" s="225">
        <v>8</v>
      </c>
      <c r="B17" s="217" t="s">
        <v>2506</v>
      </c>
      <c r="C17" s="696"/>
      <c r="D17" s="241"/>
      <c r="E17" s="241"/>
      <c r="F17" s="241"/>
      <c r="G17" s="241"/>
      <c r="H17" s="736"/>
      <c r="I17" s="738"/>
      <c r="J17" s="738"/>
      <c r="K17" s="736" t="s">
        <v>817</v>
      </c>
      <c r="L17" s="736"/>
      <c r="M17" s="736"/>
      <c r="N17" s="739"/>
      <c r="O17" s="736"/>
      <c r="P17" s="740"/>
      <c r="Q17" s="740"/>
      <c r="R17" s="232"/>
      <c r="S17" s="741"/>
      <c r="T17" s="736"/>
      <c r="U17" s="742"/>
      <c r="V17" s="736"/>
      <c r="W17" s="739"/>
      <c r="X17" s="232"/>
      <c r="Y17" s="544"/>
      <c r="Z17" s="542"/>
      <c r="AA17" s="539"/>
      <c r="AB17" s="542"/>
      <c r="AC17" s="541"/>
      <c r="AD17" s="541"/>
      <c r="AE17" s="541"/>
    </row>
    <row r="18" spans="1:31" s="224" customFormat="1" ht="13.5" customHeight="1">
      <c r="A18" s="225">
        <v>9</v>
      </c>
      <c r="B18" s="217"/>
      <c r="C18" s="696" t="s">
        <v>2509</v>
      </c>
      <c r="D18" s="241"/>
      <c r="E18" s="241"/>
      <c r="F18" s="241"/>
      <c r="G18" s="241"/>
      <c r="H18" s="736" t="s">
        <v>2527</v>
      </c>
      <c r="I18" s="738"/>
      <c r="J18" s="738"/>
      <c r="K18" s="736" t="s">
        <v>820</v>
      </c>
      <c r="L18" s="736"/>
      <c r="M18" s="736"/>
      <c r="N18" s="739"/>
      <c r="O18" s="736"/>
      <c r="P18" s="740"/>
      <c r="Q18" s="740"/>
      <c r="R18" s="232"/>
      <c r="S18" s="741"/>
      <c r="T18" s="736"/>
      <c r="U18" s="742"/>
      <c r="V18" s="736"/>
      <c r="W18" s="739"/>
      <c r="X18" s="232"/>
      <c r="Y18" s="544"/>
      <c r="Z18" s="542"/>
      <c r="AA18" s="539"/>
      <c r="AB18" s="542"/>
      <c r="AC18" s="541"/>
      <c r="AD18" s="541"/>
      <c r="AE18" s="541"/>
    </row>
    <row r="19" spans="1:31" s="224" customFormat="1" ht="13.5" customHeight="1">
      <c r="A19" s="225">
        <v>10</v>
      </c>
      <c r="B19" s="217"/>
      <c r="C19" s="696" t="s">
        <v>2507</v>
      </c>
      <c r="D19" s="241"/>
      <c r="E19" s="241"/>
      <c r="F19" s="241"/>
      <c r="G19" s="241"/>
      <c r="H19" s="736" t="s">
        <v>2528</v>
      </c>
      <c r="I19" s="738"/>
      <c r="J19" s="738"/>
      <c r="K19" s="736" t="s">
        <v>817</v>
      </c>
      <c r="L19" s="736"/>
      <c r="M19" s="736"/>
      <c r="N19" s="739"/>
      <c r="O19" s="736"/>
      <c r="P19" s="740"/>
      <c r="Q19" s="740"/>
      <c r="R19" s="232"/>
      <c r="S19" s="741"/>
      <c r="T19" s="736"/>
      <c r="U19" s="742"/>
      <c r="V19" s="736"/>
      <c r="W19" s="739"/>
      <c r="X19" s="232"/>
      <c r="Y19" s="544"/>
      <c r="Z19" s="542"/>
      <c r="AA19" s="539"/>
      <c r="AB19" s="542"/>
      <c r="AC19" s="541"/>
      <c r="AD19" s="541"/>
      <c r="AE19" s="541"/>
    </row>
    <row r="20" spans="1:31" s="224" customFormat="1" ht="14.25" customHeight="1">
      <c r="A20" s="225">
        <v>11</v>
      </c>
      <c r="B20" s="217" t="s">
        <v>2530</v>
      </c>
      <c r="C20" s="240"/>
      <c r="D20" s="241"/>
      <c r="E20" s="241"/>
      <c r="F20" s="241"/>
      <c r="G20" s="241"/>
      <c r="H20" s="736" t="s">
        <v>2529</v>
      </c>
      <c r="I20" s="539"/>
      <c r="J20" s="635" t="s">
        <v>2497</v>
      </c>
      <c r="K20" s="633" t="s">
        <v>823</v>
      </c>
      <c r="L20" s="542"/>
      <c r="M20" s="542" t="s">
        <v>863</v>
      </c>
      <c r="N20" s="541"/>
      <c r="O20" s="542"/>
      <c r="P20" s="543"/>
      <c r="Q20" s="543"/>
      <c r="R20" s="232"/>
      <c r="S20" s="544"/>
      <c r="T20" s="542"/>
      <c r="U20" s="545"/>
      <c r="V20" s="542"/>
      <c r="W20" s="541"/>
    </row>
    <row r="21" spans="1:31" s="224" customFormat="1" ht="13.5" customHeight="1">
      <c r="A21" s="225">
        <v>12</v>
      </c>
      <c r="B21" s="217"/>
      <c r="C21" s="743" t="s">
        <v>831</v>
      </c>
      <c r="D21" s="241"/>
      <c r="E21" s="241"/>
      <c r="F21" s="241"/>
      <c r="G21" s="241"/>
      <c r="H21" s="633" t="s">
        <v>2499</v>
      </c>
      <c r="I21" s="539"/>
      <c r="J21" s="539"/>
      <c r="K21" s="736" t="s">
        <v>820</v>
      </c>
      <c r="L21" s="542"/>
      <c r="M21" s="243"/>
      <c r="N21" s="541"/>
      <c r="O21" s="542"/>
      <c r="P21" s="543"/>
      <c r="Q21" s="543"/>
      <c r="R21" s="232"/>
      <c r="S21" s="544"/>
      <c r="T21" s="542"/>
      <c r="U21" s="545"/>
      <c r="V21" s="542"/>
      <c r="W21" s="541"/>
    </row>
    <row r="22" spans="1:31" s="224" customFormat="1" ht="13.5" customHeight="1">
      <c r="A22" s="225">
        <v>13</v>
      </c>
      <c r="B22" s="217"/>
      <c r="C22" s="241" t="s">
        <v>1086</v>
      </c>
      <c r="D22" s="241"/>
      <c r="E22" s="241"/>
      <c r="F22" s="241"/>
      <c r="G22" s="241"/>
      <c r="H22" s="633" t="s">
        <v>2500</v>
      </c>
      <c r="I22" s="539"/>
      <c r="J22" s="539"/>
      <c r="K22" s="736" t="s">
        <v>817</v>
      </c>
      <c r="L22" s="542"/>
      <c r="M22" s="542"/>
      <c r="N22" s="541"/>
      <c r="O22" s="542"/>
      <c r="P22" s="543"/>
      <c r="Q22" s="543"/>
      <c r="R22" s="232"/>
      <c r="S22" s="544"/>
      <c r="T22" s="542"/>
      <c r="U22" s="545"/>
      <c r="V22" s="542"/>
      <c r="W22" s="541"/>
    </row>
    <row r="23" spans="1:31" s="224" customFormat="1" ht="13.5" customHeight="1">
      <c r="A23" s="225">
        <v>14</v>
      </c>
      <c r="B23" s="217"/>
      <c r="C23" s="241" t="s">
        <v>1084</v>
      </c>
      <c r="D23" s="241"/>
      <c r="E23" s="241"/>
      <c r="F23" s="241"/>
      <c r="G23" s="241"/>
      <c r="H23" s="633" t="s">
        <v>2538</v>
      </c>
      <c r="I23" s="635"/>
      <c r="J23" s="635"/>
      <c r="K23" s="736" t="s">
        <v>820</v>
      </c>
      <c r="L23" s="633"/>
      <c r="M23" s="633"/>
      <c r="N23" s="636"/>
      <c r="O23" s="633"/>
      <c r="P23" s="637"/>
      <c r="Q23" s="637"/>
      <c r="R23" s="232"/>
      <c r="S23" s="622"/>
      <c r="T23" s="633"/>
      <c r="U23" s="638"/>
      <c r="V23" s="633"/>
      <c r="W23" s="636"/>
    </row>
    <row r="24" spans="1:31" s="224" customFormat="1" ht="13.5" customHeight="1">
      <c r="A24" s="225">
        <v>15</v>
      </c>
      <c r="B24" s="217"/>
      <c r="C24" s="241" t="s">
        <v>1930</v>
      </c>
      <c r="D24" s="241"/>
      <c r="E24" s="241"/>
      <c r="F24" s="241"/>
      <c r="G24" s="241"/>
      <c r="H24" s="633" t="s">
        <v>2504</v>
      </c>
      <c r="I24" s="635"/>
      <c r="J24" s="635"/>
      <c r="K24" s="736" t="s">
        <v>817</v>
      </c>
      <c r="L24" s="633"/>
      <c r="M24" s="633"/>
      <c r="N24" s="636"/>
      <c r="O24" s="633"/>
      <c r="P24" s="637"/>
      <c r="Q24" s="637"/>
      <c r="R24" s="232"/>
      <c r="S24" s="622"/>
      <c r="T24" s="633"/>
      <c r="U24" s="638"/>
      <c r="V24" s="633"/>
      <c r="W24" s="636"/>
    </row>
    <row r="25" spans="1:31" s="224" customFormat="1" ht="13.5" customHeight="1">
      <c r="A25" s="225">
        <v>16</v>
      </c>
      <c r="B25" s="217"/>
      <c r="C25" s="781" t="s">
        <v>2536</v>
      </c>
      <c r="D25" s="781"/>
      <c r="E25" s="781"/>
      <c r="F25" s="781"/>
      <c r="G25" s="781"/>
      <c r="H25" s="779"/>
      <c r="I25" s="782"/>
      <c r="J25" s="782"/>
      <c r="K25" s="779" t="s">
        <v>817</v>
      </c>
      <c r="L25" s="779"/>
      <c r="M25" s="779"/>
      <c r="N25" s="783"/>
      <c r="O25" s="779"/>
      <c r="P25" s="784"/>
      <c r="Q25" s="784"/>
      <c r="R25" s="232"/>
      <c r="S25" s="785"/>
      <c r="T25" s="779"/>
      <c r="U25" s="786"/>
      <c r="V25" s="779"/>
      <c r="W25" s="783"/>
    </row>
    <row r="26" spans="1:31" s="224" customFormat="1" ht="13.5" customHeight="1">
      <c r="A26" s="225">
        <v>17</v>
      </c>
      <c r="B26" s="217"/>
      <c r="C26" s="781"/>
      <c r="D26" s="781" t="s">
        <v>1084</v>
      </c>
      <c r="E26" s="781"/>
      <c r="F26" s="781"/>
      <c r="G26" s="781"/>
      <c r="H26" s="779" t="s">
        <v>2537</v>
      </c>
      <c r="I26" s="782"/>
      <c r="J26" s="782"/>
      <c r="K26" s="779" t="s">
        <v>817</v>
      </c>
      <c r="L26" s="779"/>
      <c r="M26" s="779"/>
      <c r="N26" s="783"/>
      <c r="O26" s="779"/>
      <c r="P26" s="784"/>
      <c r="Q26" s="784"/>
      <c r="R26" s="232"/>
      <c r="S26" s="785"/>
      <c r="T26" s="779"/>
      <c r="U26" s="786"/>
      <c r="V26" s="779"/>
      <c r="W26" s="783"/>
    </row>
    <row r="27" spans="1:31" s="224" customFormat="1" ht="13.5" customHeight="1">
      <c r="A27" s="225">
        <v>18</v>
      </c>
      <c r="B27" s="217"/>
      <c r="C27" s="781"/>
      <c r="D27" s="781" t="s">
        <v>1086</v>
      </c>
      <c r="E27" s="781"/>
      <c r="F27" s="781"/>
      <c r="G27" s="781"/>
      <c r="H27" s="779"/>
      <c r="I27" s="782"/>
      <c r="J27" s="782"/>
      <c r="K27" s="779" t="s">
        <v>817</v>
      </c>
      <c r="L27" s="779"/>
      <c r="M27" s="779"/>
      <c r="N27" s="783"/>
      <c r="O27" s="779"/>
      <c r="P27" s="784"/>
      <c r="Q27" s="784"/>
      <c r="R27" s="232"/>
      <c r="S27" s="785"/>
      <c r="T27" s="779"/>
      <c r="U27" s="786"/>
      <c r="V27" s="779"/>
      <c r="W27" s="783"/>
    </row>
    <row r="28" spans="1:31" s="224" customFormat="1" ht="13.5" customHeight="1">
      <c r="A28" s="225">
        <v>19</v>
      </c>
      <c r="B28" s="217"/>
      <c r="C28" s="217" t="s">
        <v>2531</v>
      </c>
      <c r="D28" s="241"/>
      <c r="E28" s="241"/>
      <c r="F28" s="241"/>
      <c r="G28" s="241"/>
      <c r="H28" s="736"/>
      <c r="I28" s="738"/>
      <c r="J28" s="738"/>
      <c r="K28" s="736" t="s">
        <v>817</v>
      </c>
      <c r="L28" s="736"/>
      <c r="M28" s="736"/>
      <c r="N28" s="739"/>
      <c r="O28" s="736"/>
      <c r="P28" s="740"/>
      <c r="Q28" s="740"/>
      <c r="R28" s="232"/>
      <c r="S28" s="741"/>
      <c r="T28" s="736"/>
      <c r="U28" s="742"/>
      <c r="V28" s="736"/>
      <c r="W28" s="739"/>
    </row>
    <row r="29" spans="1:31" s="224" customFormat="1" ht="13.5" customHeight="1">
      <c r="A29" s="225">
        <v>20</v>
      </c>
      <c r="B29" s="217"/>
      <c r="C29" s="217"/>
      <c r="D29" s="241" t="s">
        <v>2523</v>
      </c>
      <c r="E29" s="241"/>
      <c r="F29" s="241"/>
      <c r="G29" s="241"/>
      <c r="H29" s="736"/>
      <c r="I29" s="738"/>
      <c r="J29" s="738"/>
      <c r="K29" s="736" t="s">
        <v>817</v>
      </c>
      <c r="L29" s="736"/>
      <c r="M29" s="736"/>
      <c r="N29" s="739"/>
      <c r="O29" s="736"/>
      <c r="P29" s="740"/>
      <c r="Q29" s="740"/>
      <c r="R29" s="232"/>
      <c r="S29" s="741"/>
      <c r="T29" s="736"/>
      <c r="U29" s="742"/>
      <c r="V29" s="736"/>
      <c r="W29" s="739"/>
    </row>
    <row r="30" spans="1:31" s="224" customFormat="1" ht="13.5" customHeight="1">
      <c r="A30" s="225">
        <v>21</v>
      </c>
      <c r="B30" s="217"/>
      <c r="C30" s="217"/>
      <c r="D30" s="241" t="s">
        <v>2522</v>
      </c>
      <c r="E30" s="241"/>
      <c r="F30" s="241"/>
      <c r="G30" s="241"/>
      <c r="H30" s="736" t="s">
        <v>2525</v>
      </c>
      <c r="I30" s="738"/>
      <c r="J30" s="738"/>
      <c r="K30" s="736" t="s">
        <v>817</v>
      </c>
      <c r="L30" s="736"/>
      <c r="M30" s="736"/>
      <c r="N30" s="739"/>
      <c r="O30" s="736"/>
      <c r="P30" s="740"/>
      <c r="Q30" s="740"/>
      <c r="R30" s="232"/>
      <c r="S30" s="741"/>
      <c r="T30" s="736"/>
      <c r="U30" s="742"/>
      <c r="V30" s="736"/>
      <c r="W30" s="739"/>
    </row>
    <row r="31" spans="1:31" s="224" customFormat="1" ht="13.5" customHeight="1">
      <c r="A31" s="225">
        <v>22</v>
      </c>
      <c r="B31" s="217"/>
      <c r="C31" s="217"/>
      <c r="D31" s="241" t="s">
        <v>2524</v>
      </c>
      <c r="E31" s="241"/>
      <c r="F31" s="241"/>
      <c r="G31" s="241"/>
      <c r="H31" s="736" t="s">
        <v>2526</v>
      </c>
      <c r="I31" s="738"/>
      <c r="J31" s="738"/>
      <c r="K31" s="736" t="s">
        <v>817</v>
      </c>
      <c r="L31" s="736"/>
      <c r="M31" s="736"/>
      <c r="N31" s="739"/>
      <c r="O31" s="736"/>
      <c r="P31" s="740"/>
      <c r="Q31" s="740"/>
      <c r="R31" s="232"/>
      <c r="S31" s="741"/>
      <c r="T31" s="736"/>
      <c r="U31" s="742"/>
      <c r="V31" s="736"/>
      <c r="W31" s="739"/>
    </row>
    <row r="32" spans="1:31" s="224" customFormat="1" ht="13.5" customHeight="1">
      <c r="A32" s="225">
        <v>23</v>
      </c>
      <c r="B32" s="217"/>
      <c r="C32" s="217" t="s">
        <v>1240</v>
      </c>
      <c r="D32" s="241"/>
      <c r="E32" s="241"/>
      <c r="F32" s="241"/>
      <c r="G32" s="241"/>
      <c r="H32" s="736"/>
      <c r="I32" s="738"/>
      <c r="J32" s="738"/>
      <c r="K32" s="736" t="s">
        <v>817</v>
      </c>
      <c r="L32" s="736"/>
      <c r="M32" s="736"/>
      <c r="N32" s="739"/>
      <c r="O32" s="736"/>
      <c r="P32" s="740"/>
      <c r="Q32" s="740"/>
      <c r="R32" s="232"/>
      <c r="S32" s="741"/>
      <c r="T32" s="736"/>
      <c r="U32" s="742"/>
      <c r="V32" s="736"/>
      <c r="W32" s="739"/>
    </row>
    <row r="33" spans="1:23" s="224" customFormat="1" ht="13.5" customHeight="1">
      <c r="A33" s="225">
        <v>24</v>
      </c>
      <c r="B33" s="217"/>
      <c r="C33" s="743"/>
      <c r="D33" s="241" t="s">
        <v>2059</v>
      </c>
      <c r="E33" s="241"/>
      <c r="F33" s="241"/>
      <c r="G33" s="241"/>
      <c r="H33" s="736"/>
      <c r="I33" s="738"/>
      <c r="J33" s="738"/>
      <c r="K33" s="736" t="s">
        <v>817</v>
      </c>
      <c r="L33" s="736"/>
      <c r="M33" s="736"/>
      <c r="N33" s="739"/>
      <c r="O33" s="736"/>
      <c r="P33" s="740"/>
      <c r="Q33" s="740"/>
      <c r="R33" s="232"/>
      <c r="S33" s="741"/>
      <c r="T33" s="736"/>
      <c r="U33" s="742"/>
      <c r="V33" s="736"/>
      <c r="W33" s="739"/>
    </row>
    <row r="34" spans="1:23" s="224" customFormat="1" ht="13.5" customHeight="1">
      <c r="A34" s="225">
        <v>25</v>
      </c>
      <c r="B34" s="217"/>
      <c r="C34" s="743"/>
      <c r="D34" s="217" t="s">
        <v>2062</v>
      </c>
      <c r="E34" s="241"/>
      <c r="F34" s="241"/>
      <c r="G34" s="241"/>
      <c r="H34" s="736"/>
      <c r="I34" s="738"/>
      <c r="J34" s="738"/>
      <c r="K34" s="736" t="s">
        <v>817</v>
      </c>
      <c r="L34" s="736"/>
      <c r="M34" s="736"/>
      <c r="N34" s="739"/>
      <c r="O34" s="736"/>
      <c r="P34" s="740"/>
      <c r="Q34" s="740"/>
      <c r="R34" s="232"/>
      <c r="S34" s="741"/>
      <c r="T34" s="736"/>
      <c r="U34" s="742"/>
      <c r="V34" s="736"/>
      <c r="W34" s="739"/>
    </row>
    <row r="35" spans="1:23" s="224" customFormat="1" ht="13.5" customHeight="1">
      <c r="A35" s="225">
        <v>26</v>
      </c>
      <c r="B35" s="217"/>
      <c r="C35" s="743"/>
      <c r="D35" s="241"/>
      <c r="E35" s="241"/>
      <c r="F35" s="241"/>
      <c r="G35" s="241"/>
      <c r="H35" s="736"/>
      <c r="I35" s="738"/>
      <c r="J35" s="738"/>
      <c r="K35" s="736"/>
      <c r="L35" s="736"/>
      <c r="M35" s="736"/>
      <c r="N35" s="739"/>
      <c r="O35" s="736"/>
      <c r="P35" s="740"/>
      <c r="Q35" s="740"/>
      <c r="R35" s="232"/>
      <c r="S35" s="741"/>
      <c r="T35" s="736"/>
      <c r="U35" s="742"/>
      <c r="V35" s="736"/>
      <c r="W35" s="739"/>
    </row>
    <row r="36" spans="1:23" s="224" customFormat="1" ht="13.5" customHeight="1">
      <c r="A36" s="225">
        <v>27</v>
      </c>
      <c r="B36" s="217"/>
      <c r="C36" s="743"/>
      <c r="D36" s="241"/>
      <c r="E36" s="241"/>
      <c r="F36" s="241"/>
      <c r="G36" s="241"/>
      <c r="H36" s="736"/>
      <c r="I36" s="738"/>
      <c r="J36" s="738"/>
      <c r="K36" s="736"/>
      <c r="L36" s="736"/>
      <c r="M36" s="736"/>
      <c r="N36" s="739"/>
      <c r="O36" s="736"/>
      <c r="P36" s="740"/>
      <c r="Q36" s="740"/>
      <c r="R36" s="232"/>
      <c r="S36" s="741"/>
      <c r="T36" s="736"/>
      <c r="U36" s="742"/>
      <c r="V36" s="736"/>
      <c r="W36" s="739"/>
    </row>
    <row r="37" spans="1:23" s="224" customFormat="1" ht="13.5" customHeight="1">
      <c r="A37" s="225">
        <v>28</v>
      </c>
      <c r="B37" s="217"/>
      <c r="C37" s="217"/>
      <c r="D37" s="241"/>
      <c r="E37" s="241"/>
      <c r="F37" s="241"/>
      <c r="G37" s="241"/>
      <c r="H37" s="633"/>
      <c r="I37" s="635"/>
      <c r="J37" s="635"/>
      <c r="K37" s="633"/>
      <c r="L37" s="633"/>
      <c r="M37" s="633"/>
      <c r="N37" s="636"/>
      <c r="O37" s="633"/>
      <c r="P37" s="637"/>
      <c r="Q37" s="637"/>
      <c r="R37" s="232"/>
      <c r="S37" s="622"/>
      <c r="T37" s="633"/>
      <c r="U37" s="638"/>
      <c r="V37" s="633"/>
      <c r="W37" s="636"/>
    </row>
    <row r="38" spans="1:23" s="224" customFormat="1" ht="13.5" customHeight="1">
      <c r="A38" s="225">
        <v>29</v>
      </c>
      <c r="B38" s="217"/>
      <c r="C38" s="217"/>
      <c r="D38" s="241"/>
      <c r="E38" s="241"/>
      <c r="F38" s="241"/>
      <c r="G38" s="241"/>
      <c r="H38" s="633"/>
      <c r="I38" s="635"/>
      <c r="J38" s="635"/>
      <c r="K38" s="633"/>
      <c r="L38" s="633"/>
      <c r="M38" s="633"/>
      <c r="N38" s="636"/>
      <c r="O38" s="633"/>
      <c r="P38" s="637"/>
      <c r="Q38" s="637"/>
      <c r="R38" s="232"/>
      <c r="S38" s="622"/>
      <c r="T38" s="633"/>
      <c r="U38" s="638"/>
      <c r="V38" s="633"/>
      <c r="W38" s="636"/>
    </row>
    <row r="39" spans="1:23" s="224" customFormat="1" ht="13.5" customHeight="1">
      <c r="A39" s="225">
        <v>30</v>
      </c>
      <c r="B39" s="217"/>
      <c r="C39" s="217"/>
      <c r="D39" s="241"/>
      <c r="E39" s="241"/>
      <c r="F39" s="241"/>
      <c r="G39" s="241"/>
      <c r="H39" s="633"/>
      <c r="I39" s="635"/>
      <c r="J39" s="635"/>
      <c r="K39" s="633"/>
      <c r="L39" s="633"/>
      <c r="M39" s="633"/>
      <c r="N39" s="636"/>
      <c r="O39" s="633"/>
      <c r="P39" s="637"/>
      <c r="Q39" s="637"/>
      <c r="R39" s="232"/>
      <c r="S39" s="622"/>
      <c r="T39" s="633"/>
      <c r="U39" s="638"/>
      <c r="V39" s="633"/>
      <c r="W39" s="636"/>
    </row>
    <row r="40" spans="1:23" s="224" customFormat="1" ht="13.5" customHeight="1">
      <c r="A40" s="225">
        <v>31</v>
      </c>
      <c r="B40" s="217"/>
      <c r="C40" s="696"/>
      <c r="D40" s="217"/>
      <c r="E40" s="217"/>
      <c r="F40" s="217"/>
      <c r="G40" s="217"/>
      <c r="H40" s="217"/>
      <c r="I40" s="635"/>
      <c r="J40" s="635"/>
      <c r="K40" s="633"/>
      <c r="L40" s="633"/>
      <c r="M40" s="633"/>
      <c r="N40" s="636"/>
      <c r="O40" s="633"/>
      <c r="P40" s="637"/>
      <c r="Q40" s="637"/>
      <c r="R40" s="232"/>
      <c r="S40" s="622"/>
      <c r="T40" s="633"/>
      <c r="U40" s="638"/>
      <c r="V40" s="633"/>
      <c r="W40" s="636"/>
    </row>
    <row r="41" spans="1:23" s="224" customFormat="1" ht="13.5" customHeight="1">
      <c r="A41" s="225">
        <v>32</v>
      </c>
      <c r="B41" s="217"/>
      <c r="C41" s="696"/>
      <c r="D41" s="217"/>
      <c r="E41" s="218"/>
      <c r="F41" s="217"/>
      <c r="G41" s="217"/>
      <c r="H41" s="217"/>
      <c r="I41" s="635"/>
      <c r="J41" s="635"/>
      <c r="K41" s="633"/>
      <c r="L41" s="633"/>
      <c r="M41" s="633"/>
      <c r="N41" s="636"/>
      <c r="O41" s="633"/>
      <c r="P41" s="637"/>
      <c r="Q41" s="637"/>
      <c r="R41" s="232"/>
      <c r="S41" s="622"/>
      <c r="T41" s="633"/>
      <c r="U41" s="638"/>
      <c r="V41" s="633"/>
      <c r="W41" s="636"/>
    </row>
    <row r="42" spans="1:23" s="224" customFormat="1" ht="13.5" customHeight="1">
      <c r="A42" s="225">
        <v>33</v>
      </c>
      <c r="B42" s="217"/>
      <c r="C42" s="696"/>
      <c r="D42" s="217"/>
      <c r="E42" s="218"/>
      <c r="F42" s="241"/>
      <c r="G42" s="241"/>
      <c r="H42" s="633"/>
      <c r="I42" s="635"/>
      <c r="J42" s="635"/>
      <c r="K42" s="633"/>
      <c r="L42" s="633"/>
      <c r="M42" s="633"/>
      <c r="N42" s="636"/>
      <c r="O42" s="633"/>
      <c r="P42" s="637"/>
      <c r="Q42" s="637"/>
      <c r="R42" s="232"/>
      <c r="S42" s="622"/>
      <c r="T42" s="633"/>
      <c r="U42" s="638"/>
      <c r="V42" s="633"/>
      <c r="W42" s="636"/>
    </row>
    <row r="43" spans="1:23" s="224" customFormat="1" ht="13.5" customHeight="1">
      <c r="A43" s="225">
        <v>34</v>
      </c>
      <c r="B43" s="217"/>
      <c r="C43" s="696"/>
      <c r="D43" s="217"/>
      <c r="E43" s="218"/>
      <c r="F43" s="241"/>
      <c r="G43" s="241"/>
      <c r="H43" s="633"/>
      <c r="I43" s="635"/>
      <c r="J43" s="635"/>
      <c r="K43" s="633"/>
      <c r="L43" s="633"/>
      <c r="M43" s="633"/>
      <c r="N43" s="636"/>
      <c r="O43" s="633"/>
      <c r="P43" s="637"/>
      <c r="Q43" s="637"/>
      <c r="R43" s="232"/>
      <c r="S43" s="622"/>
      <c r="T43" s="633"/>
      <c r="U43" s="638"/>
      <c r="V43" s="633"/>
      <c r="W43" s="636"/>
    </row>
    <row r="44" spans="1:23" s="224" customFormat="1" ht="13.5" customHeight="1">
      <c r="A44" s="225">
        <v>35</v>
      </c>
      <c r="B44" s="217"/>
      <c r="C44" s="696"/>
      <c r="D44" s="217"/>
      <c r="E44" s="218"/>
      <c r="F44" s="241"/>
      <c r="G44" s="241"/>
      <c r="H44" s="633"/>
      <c r="I44" s="635"/>
      <c r="J44" s="635"/>
      <c r="K44" s="633"/>
      <c r="L44" s="633"/>
      <c r="M44" s="633"/>
      <c r="N44" s="636"/>
      <c r="O44" s="633"/>
      <c r="P44" s="637"/>
      <c r="Q44" s="637"/>
      <c r="R44" s="232"/>
      <c r="S44" s="622"/>
      <c r="T44" s="633"/>
      <c r="U44" s="638"/>
      <c r="V44" s="633"/>
      <c r="W44" s="636"/>
    </row>
    <row r="45" spans="1:23" s="224" customFormat="1" ht="13.5" customHeight="1">
      <c r="A45" s="225">
        <v>36</v>
      </c>
      <c r="B45" s="217"/>
      <c r="C45" s="696"/>
      <c r="D45" s="217"/>
      <c r="E45" s="218"/>
      <c r="F45" s="241"/>
      <c r="G45" s="241"/>
      <c r="H45" s="633"/>
      <c r="I45" s="635"/>
      <c r="J45" s="635"/>
      <c r="K45" s="633"/>
      <c r="L45" s="633"/>
      <c r="M45" s="633"/>
      <c r="N45" s="636"/>
      <c r="O45" s="633"/>
      <c r="P45" s="637"/>
      <c r="Q45" s="637"/>
      <c r="R45" s="232"/>
      <c r="S45" s="622"/>
      <c r="T45" s="633"/>
      <c r="U45" s="638"/>
      <c r="V45" s="633"/>
      <c r="W45" s="636"/>
    </row>
    <row r="46" spans="1:23" s="224" customFormat="1" ht="13.5" customHeight="1">
      <c r="A46" s="225">
        <v>37</v>
      </c>
      <c r="B46" s="217"/>
      <c r="C46" s="696"/>
      <c r="D46" s="241"/>
      <c r="E46" s="241"/>
      <c r="F46" s="241"/>
      <c r="G46" s="241"/>
      <c r="H46" s="633"/>
      <c r="I46" s="635"/>
      <c r="J46" s="635"/>
      <c r="K46" s="633"/>
      <c r="L46" s="633"/>
      <c r="M46" s="633"/>
      <c r="N46" s="636"/>
      <c r="O46" s="633"/>
      <c r="P46" s="637"/>
      <c r="Q46" s="637"/>
      <c r="R46" s="232"/>
      <c r="S46" s="622"/>
      <c r="T46" s="633"/>
      <c r="U46" s="638"/>
      <c r="V46" s="633"/>
      <c r="W46" s="636"/>
    </row>
    <row r="47" spans="1:23" s="224" customFormat="1" ht="12.95" customHeight="1">
      <c r="A47" s="225">
        <v>38</v>
      </c>
      <c r="B47" s="217"/>
      <c r="C47" s="538"/>
      <c r="D47" s="241"/>
      <c r="E47" s="241"/>
      <c r="F47" s="241"/>
      <c r="G47" s="241"/>
      <c r="H47" s="542"/>
      <c r="I47" s="539"/>
      <c r="J47" s="539"/>
      <c r="K47" s="542"/>
      <c r="L47" s="542"/>
      <c r="M47" s="542"/>
      <c r="N47" s="541"/>
      <c r="O47" s="542"/>
      <c r="P47" s="543"/>
      <c r="Q47" s="543"/>
      <c r="R47" s="232"/>
      <c r="S47" s="544"/>
      <c r="T47" s="542"/>
      <c r="U47" s="545"/>
      <c r="V47" s="542"/>
      <c r="W47" s="541"/>
    </row>
    <row r="48" spans="1:23" s="224" customFormat="1" ht="12.95" customHeight="1">
      <c r="A48" s="225">
        <v>39</v>
      </c>
      <c r="B48" s="217"/>
      <c r="C48" s="538"/>
      <c r="D48" s="241"/>
      <c r="E48" s="241"/>
      <c r="F48" s="241"/>
      <c r="G48" s="241"/>
      <c r="H48" s="542"/>
      <c r="I48" s="539"/>
      <c r="J48" s="539"/>
      <c r="K48" s="542"/>
      <c r="L48" s="542"/>
      <c r="M48" s="542"/>
      <c r="N48" s="541"/>
      <c r="O48" s="542"/>
      <c r="P48" s="543"/>
      <c r="Q48" s="543" t="s">
        <v>864</v>
      </c>
      <c r="R48" s="232"/>
      <c r="S48" s="544"/>
      <c r="T48" s="542"/>
      <c r="U48" s="545"/>
      <c r="V48" s="542"/>
      <c r="W48" s="541"/>
    </row>
    <row r="49" spans="1:1009" s="224" customFormat="1" ht="13.5" customHeight="1">
      <c r="A49" s="225">
        <v>40</v>
      </c>
      <c r="B49" s="217"/>
      <c r="C49" s="538"/>
      <c r="D49" s="241"/>
      <c r="E49" s="241"/>
      <c r="F49" s="241"/>
      <c r="G49" s="241"/>
      <c r="H49" s="542"/>
      <c r="I49" s="539"/>
      <c r="J49" s="539"/>
      <c r="K49" s="542"/>
      <c r="L49" s="542"/>
      <c r="M49" s="542"/>
      <c r="N49" s="541"/>
      <c r="O49" s="542"/>
      <c r="P49" s="542"/>
      <c r="Q49" s="542" t="s">
        <v>864</v>
      </c>
      <c r="R49" s="232"/>
      <c r="S49" s="544"/>
      <c r="T49" s="542"/>
      <c r="U49" s="545"/>
      <c r="V49" s="542"/>
      <c r="W49" s="541"/>
    </row>
    <row r="50" spans="1:1009" s="224" customFormat="1" ht="12" customHeight="1">
      <c r="A50" s="225">
        <f>SUBTOTAL(103,createCase1418[ID])</f>
        <v>40</v>
      </c>
      <c r="C50" s="225">
        <f>SUBTOTAL(103,createCase1418[Donnée (Niveau 2)])</f>
        <v>13</v>
      </c>
      <c r="D50" s="225">
        <f>SUBTOTAL(103,createCase1418[Donnée (Niveau 3)])</f>
        <v>7</v>
      </c>
      <c r="E50" s="225">
        <f>SUBTOTAL(103,createCase1418[Donnée (Niveau 4)])</f>
        <v>0</v>
      </c>
      <c r="F50" s="225">
        <f>SUBTOTAL(103,createCase1418[Donnée (Niveau 5)])</f>
        <v>0</v>
      </c>
      <c r="G50" s="225">
        <f>SUBTOTAL(103,createCase1418[Donnée (Niveau 6)])</f>
        <v>0</v>
      </c>
      <c r="H50" s="225">
        <f>SUBTOTAL(103,createCase1418[Description])</f>
        <v>15</v>
      </c>
      <c r="I50" s="225">
        <f>SUBTOTAL(103,createCase1418[Exemples])</f>
        <v>3</v>
      </c>
      <c r="J50" s="239">
        <f>SUBTOTAL(103,createCase1418[Balise])</f>
        <v>3</v>
      </c>
      <c r="K50" s="225"/>
      <c r="L50" s="225">
        <f>SUBTOTAL(103,createCase1418[Objet])</f>
        <v>0</v>
      </c>
      <c r="M50" s="225">
        <f>SUBTOTAL(103,createCase1418[Format (ou type)])</f>
        <v>4</v>
      </c>
      <c r="N50" s="274"/>
      <c r="O50" s="225"/>
      <c r="P50" s="225"/>
      <c r="Q50" s="225"/>
      <c r="S50" s="271">
        <f>SUBTOTAL(103,createCase1418[Commentaire Hub Santé])</f>
        <v>1</v>
      </c>
      <c r="T50" s="225">
        <f>SUBTOTAL(103,createCase1418[Commentaire Philippe Dreyfus])</f>
        <v>0</v>
      </c>
      <c r="U50" s="239"/>
      <c r="V50" s="225">
        <f>SUBTOTAL(103,createCase1418[Commentaire Yann Penverne])</f>
        <v>0</v>
      </c>
      <c r="W50" s="225">
        <f>SUBTOTAL(103,createCase1418[Métier])-COUNTIFS(createCase1418[Métier],"=X")</f>
        <v>1</v>
      </c>
    </row>
    <row r="51" spans="1:1009" s="128" customFormat="1" ht="12" customHeight="1">
      <c r="A51" s="3"/>
      <c r="B51" s="3"/>
      <c r="C51" s="131"/>
      <c r="D51" s="131"/>
      <c r="E51" s="131"/>
      <c r="F51" s="131"/>
      <c r="G51" s="5"/>
      <c r="H51" s="155"/>
      <c r="I51" s="225"/>
      <c r="J51" s="155"/>
      <c r="K51" s="5"/>
      <c r="L51" s="5"/>
      <c r="M51" s="5"/>
      <c r="N51" s="56"/>
      <c r="O51" s="56"/>
      <c r="P51" s="542"/>
      <c r="Q51" s="542"/>
      <c r="R51"/>
      <c r="S51" s="178"/>
      <c r="T51" s="5"/>
      <c r="U51" s="159"/>
      <c r="V51" s="56"/>
      <c r="W51" s="56"/>
      <c r="ALS51"/>
      <c r="ALT51"/>
      <c r="ALU51"/>
    </row>
    <row r="52" spans="1:1009" s="128" customFormat="1" ht="12" customHeight="1">
      <c r="A52" s="129"/>
      <c r="B52" s="129"/>
      <c r="C52" s="129"/>
      <c r="D52" s="129"/>
      <c r="E52" s="129"/>
      <c r="F52" s="129"/>
      <c r="G52" s="96"/>
      <c r="H52" s="96"/>
      <c r="I52" s="225"/>
      <c r="J52" s="159"/>
      <c r="K52" s="96"/>
      <c r="L52" s="96"/>
      <c r="M52" s="96"/>
      <c r="N52" s="278"/>
      <c r="O52" s="96"/>
      <c r="P52" s="96"/>
      <c r="Q52" s="96"/>
      <c r="R52"/>
      <c r="S52" s="179"/>
      <c r="T52" s="96"/>
      <c r="U52" s="159"/>
      <c r="V52" s="96"/>
      <c r="W52" s="96"/>
      <c r="ALS52"/>
      <c r="ALT52"/>
      <c r="ALU52"/>
    </row>
    <row r="53" spans="1:1009" s="128" customFormat="1" ht="12" customHeight="1">
      <c r="I53" s="224"/>
      <c r="L53" s="96"/>
      <c r="M53" s="96"/>
      <c r="N53" s="278"/>
      <c r="O53" s="96"/>
      <c r="P53" s="96"/>
      <c r="Q53" s="96"/>
      <c r="R53"/>
      <c r="S53" s="179"/>
      <c r="T53" s="96"/>
      <c r="U53" s="159"/>
      <c r="V53" s="96"/>
      <c r="W53" s="96"/>
      <c r="ALS53"/>
      <c r="ALT53"/>
      <c r="ALU53"/>
    </row>
    <row r="54" spans="1:1009" s="128" customFormat="1" ht="12" customHeight="1">
      <c r="I54" s="224"/>
      <c r="L54" s="96"/>
      <c r="M54" s="96"/>
      <c r="N54" s="278"/>
      <c r="O54" s="96"/>
      <c r="P54" s="96"/>
      <c r="Q54" s="96"/>
      <c r="R54"/>
      <c r="S54" s="179"/>
      <c r="T54" s="96"/>
      <c r="U54" s="159"/>
      <c r="V54" s="96"/>
      <c r="W54" s="96"/>
      <c r="ALS54"/>
      <c r="ALT54"/>
      <c r="ALU54"/>
    </row>
    <row r="55" spans="1:1009" ht="12" customHeight="1">
      <c r="A55" s="123"/>
      <c r="B55" s="123"/>
      <c r="C55" s="123"/>
      <c r="D55" s="123"/>
      <c r="E55" s="123"/>
      <c r="F55" s="123"/>
      <c r="G55" s="112"/>
      <c r="H55" s="112"/>
      <c r="I55" s="277"/>
      <c r="J55" s="161"/>
      <c r="K55" s="112"/>
      <c r="L55" s="112"/>
      <c r="M55" s="112"/>
      <c r="N55" s="125"/>
      <c r="O55" s="112"/>
      <c r="P55" s="112"/>
      <c r="Q55" s="112"/>
      <c r="S55" s="180"/>
      <c r="T55" s="112"/>
      <c r="V55" s="112"/>
      <c r="W55" s="112"/>
    </row>
    <row r="56" spans="1:1009" ht="12" customHeight="1">
      <c r="A56" s="123"/>
      <c r="B56" s="123"/>
      <c r="C56" s="123"/>
      <c r="D56" s="123"/>
      <c r="E56" s="123"/>
      <c r="F56" s="123"/>
      <c r="G56" s="112"/>
      <c r="H56" s="112"/>
      <c r="I56" s="277"/>
      <c r="J56" s="161"/>
      <c r="K56" s="112"/>
      <c r="L56" s="112"/>
      <c r="M56" s="112"/>
      <c r="N56" s="125"/>
      <c r="O56" s="112"/>
      <c r="P56" s="112"/>
      <c r="Q56" s="112"/>
      <c r="S56" s="180"/>
      <c r="T56" s="112"/>
      <c r="V56" s="112"/>
      <c r="W56" s="112"/>
    </row>
    <row r="57" spans="1:1009" ht="12" customHeight="1">
      <c r="A57" s="130"/>
      <c r="B57" s="130"/>
      <c r="C57" s="130"/>
      <c r="D57" s="130"/>
      <c r="E57" s="130"/>
      <c r="F57" s="130"/>
    </row>
    <row r="58" spans="1:1009" ht="12" customHeight="1">
      <c r="A58" s="130"/>
      <c r="B58" s="130"/>
      <c r="C58" s="130"/>
      <c r="D58" s="130"/>
      <c r="E58" s="130"/>
      <c r="F58" s="130"/>
    </row>
    <row r="59" spans="1:1009" s="96" customFormat="1" ht="12" customHeight="1">
      <c r="A59" s="130"/>
      <c r="B59" s="130"/>
      <c r="C59" s="130"/>
      <c r="D59" s="130"/>
      <c r="E59" s="130"/>
      <c r="F59" s="130"/>
      <c r="I59" s="225"/>
      <c r="J59" s="159"/>
      <c r="N59" s="278"/>
      <c r="R59"/>
      <c r="S59" s="179"/>
      <c r="U59" s="159"/>
      <c r="X59"/>
      <c r="Y59" s="128"/>
      <c r="Z59" s="128"/>
      <c r="AA59" s="128"/>
      <c r="AB59" s="128"/>
      <c r="AC59" s="128"/>
      <c r="AD59" s="128"/>
      <c r="AE59" s="128"/>
      <c r="AF59" s="128"/>
      <c r="AG59" s="128"/>
      <c r="AH59" s="128"/>
      <c r="AI59" s="128"/>
      <c r="AJ59" s="128"/>
      <c r="AK59" s="128"/>
      <c r="AL59" s="128"/>
      <c r="AM59" s="128"/>
      <c r="AN59" s="128"/>
      <c r="AO59" s="128"/>
      <c r="AP59" s="128"/>
      <c r="AQ59" s="128"/>
      <c r="AR59" s="128"/>
      <c r="AS59" s="128"/>
      <c r="AT59" s="128"/>
      <c r="AU59" s="128"/>
      <c r="AV59" s="128"/>
      <c r="AW59" s="128"/>
      <c r="AX59" s="128"/>
      <c r="AY59" s="128"/>
      <c r="AZ59" s="128"/>
      <c r="BA59" s="128"/>
      <c r="BB59" s="128"/>
      <c r="BC59" s="128"/>
      <c r="BD59" s="128"/>
      <c r="BE59" s="128"/>
      <c r="BF59" s="128"/>
      <c r="BG59" s="128"/>
      <c r="BH59" s="128"/>
      <c r="BI59" s="128"/>
      <c r="BJ59" s="128"/>
      <c r="BK59" s="128"/>
      <c r="BL59" s="128"/>
      <c r="BM59" s="128"/>
      <c r="BN59" s="128"/>
      <c r="BO59" s="128"/>
      <c r="BP59" s="128"/>
      <c r="BQ59" s="128"/>
      <c r="BR59" s="128"/>
      <c r="BS59" s="128"/>
      <c r="BT59" s="128"/>
      <c r="BU59" s="128"/>
      <c r="BV59" s="128"/>
      <c r="BW59" s="128"/>
      <c r="BX59" s="128"/>
      <c r="BY59" s="128"/>
      <c r="BZ59" s="128"/>
      <c r="CA59" s="128"/>
      <c r="CB59" s="128"/>
      <c r="CC59" s="128"/>
      <c r="CD59" s="128"/>
      <c r="CE59" s="128"/>
      <c r="CF59" s="128"/>
      <c r="CG59" s="128"/>
      <c r="CH59" s="128"/>
      <c r="CI59" s="128"/>
      <c r="CJ59" s="128"/>
      <c r="CK59" s="128"/>
      <c r="CL59" s="128"/>
      <c r="CM59" s="128"/>
      <c r="CN59" s="128"/>
      <c r="CO59" s="128"/>
      <c r="CP59" s="128"/>
      <c r="CQ59" s="128"/>
      <c r="CR59" s="128"/>
      <c r="CS59" s="128"/>
      <c r="CT59" s="128"/>
      <c r="CU59" s="128"/>
      <c r="CV59" s="128"/>
      <c r="CW59" s="128"/>
      <c r="CX59" s="128"/>
      <c r="CY59" s="128"/>
      <c r="CZ59" s="128"/>
      <c r="DA59" s="128"/>
      <c r="DB59" s="128"/>
      <c r="DC59" s="128"/>
      <c r="DD59" s="128"/>
      <c r="DE59" s="128"/>
      <c r="DF59" s="128"/>
      <c r="DG59" s="128"/>
      <c r="DH59" s="128"/>
      <c r="DI59" s="128"/>
      <c r="DJ59" s="128"/>
      <c r="DK59" s="128"/>
      <c r="DL59" s="128"/>
      <c r="DM59" s="128"/>
      <c r="DN59" s="128"/>
      <c r="DO59" s="128"/>
      <c r="DP59" s="128"/>
      <c r="DQ59" s="128"/>
      <c r="DR59" s="128"/>
      <c r="DS59" s="128"/>
      <c r="DT59" s="128"/>
      <c r="DU59" s="128"/>
      <c r="DV59" s="128"/>
      <c r="DW59" s="128"/>
      <c r="DX59" s="128"/>
      <c r="DY59" s="128"/>
      <c r="DZ59" s="128"/>
      <c r="EA59" s="128"/>
      <c r="EB59" s="128"/>
      <c r="EC59" s="128"/>
      <c r="ED59" s="128"/>
      <c r="EE59" s="128"/>
      <c r="EF59" s="128"/>
      <c r="EG59" s="128"/>
      <c r="EH59" s="128"/>
      <c r="EI59" s="128"/>
      <c r="EJ59" s="128"/>
      <c r="EK59" s="128"/>
      <c r="EL59" s="128"/>
      <c r="EM59" s="128"/>
      <c r="EN59" s="128"/>
      <c r="EO59" s="128"/>
      <c r="EP59" s="128"/>
      <c r="EQ59" s="128"/>
      <c r="ER59" s="128"/>
      <c r="ES59" s="128"/>
      <c r="ET59" s="128"/>
      <c r="EU59" s="128"/>
      <c r="EV59" s="128"/>
      <c r="EW59" s="128"/>
      <c r="EX59" s="128"/>
      <c r="EY59" s="128"/>
      <c r="EZ59" s="128"/>
      <c r="FA59" s="128"/>
      <c r="FB59" s="128"/>
      <c r="FC59" s="128"/>
      <c r="FD59" s="128"/>
      <c r="FE59" s="128"/>
      <c r="FF59" s="128"/>
      <c r="FG59" s="128"/>
      <c r="FH59" s="128"/>
      <c r="FI59" s="128"/>
      <c r="FJ59" s="128"/>
      <c r="FK59" s="128"/>
      <c r="FL59" s="128"/>
      <c r="FM59" s="128"/>
      <c r="FN59" s="128"/>
      <c r="FO59" s="128"/>
      <c r="FP59" s="128"/>
      <c r="FQ59" s="128"/>
      <c r="FR59" s="128"/>
      <c r="FS59" s="128"/>
      <c r="FT59" s="128"/>
      <c r="FU59" s="128"/>
      <c r="FV59" s="128"/>
      <c r="FW59" s="128"/>
      <c r="FX59" s="128"/>
      <c r="FY59" s="128"/>
      <c r="FZ59" s="128"/>
      <c r="GA59" s="128"/>
      <c r="GB59" s="128"/>
      <c r="GC59" s="128"/>
      <c r="GD59" s="128"/>
      <c r="GE59" s="128"/>
      <c r="GF59" s="128"/>
      <c r="GG59" s="128"/>
      <c r="GH59" s="128"/>
      <c r="GI59" s="128"/>
      <c r="GJ59" s="128"/>
      <c r="GK59" s="128"/>
      <c r="GL59" s="128"/>
      <c r="GM59" s="128"/>
      <c r="GN59" s="128"/>
      <c r="GO59" s="128"/>
      <c r="GP59" s="128"/>
      <c r="GQ59" s="128"/>
      <c r="GR59" s="128"/>
      <c r="GS59" s="128"/>
      <c r="GT59" s="128"/>
      <c r="GU59" s="128"/>
      <c r="GV59" s="128"/>
      <c r="GW59" s="128"/>
      <c r="GX59" s="128"/>
      <c r="GY59" s="128"/>
      <c r="GZ59" s="128"/>
      <c r="HA59" s="128"/>
      <c r="HB59" s="128"/>
      <c r="HC59" s="128"/>
      <c r="HD59" s="128"/>
      <c r="HE59" s="128"/>
      <c r="HF59" s="128"/>
      <c r="HG59" s="128"/>
      <c r="HH59" s="128"/>
      <c r="HI59" s="128"/>
      <c r="HJ59" s="128"/>
      <c r="HK59" s="128"/>
      <c r="HL59" s="128"/>
      <c r="HM59" s="128"/>
      <c r="HN59" s="128"/>
      <c r="HO59" s="128"/>
      <c r="HP59" s="128"/>
      <c r="HQ59" s="128"/>
      <c r="HR59" s="128"/>
      <c r="HS59" s="128"/>
      <c r="HT59" s="128"/>
      <c r="HU59" s="128"/>
      <c r="HV59" s="128"/>
      <c r="HW59" s="128"/>
      <c r="HX59" s="128"/>
      <c r="HY59" s="128"/>
      <c r="HZ59" s="128"/>
      <c r="IA59" s="128"/>
      <c r="IB59" s="128"/>
      <c r="IC59" s="128"/>
      <c r="ID59" s="128"/>
      <c r="IE59" s="128"/>
      <c r="IF59" s="128"/>
      <c r="IG59" s="128"/>
      <c r="IH59" s="128"/>
      <c r="II59" s="128"/>
      <c r="IJ59" s="128"/>
      <c r="IK59" s="128"/>
      <c r="IL59" s="128"/>
      <c r="IM59" s="128"/>
      <c r="IN59" s="128"/>
      <c r="IO59" s="128"/>
      <c r="IP59" s="128"/>
      <c r="IQ59" s="128"/>
      <c r="IR59" s="128"/>
      <c r="IS59" s="128"/>
      <c r="IT59" s="128"/>
      <c r="IU59" s="128"/>
      <c r="IV59" s="128"/>
      <c r="IW59" s="128"/>
      <c r="IX59" s="128"/>
      <c r="IY59" s="128"/>
      <c r="IZ59" s="128"/>
      <c r="JA59" s="128"/>
      <c r="JB59" s="128"/>
      <c r="JC59" s="128"/>
      <c r="JD59" s="128"/>
      <c r="JE59" s="128"/>
      <c r="JF59" s="128"/>
      <c r="JG59" s="128"/>
      <c r="JH59" s="128"/>
      <c r="JI59" s="128"/>
      <c r="JJ59" s="128"/>
      <c r="JK59" s="128"/>
      <c r="JL59" s="128"/>
      <c r="JM59" s="128"/>
      <c r="JN59" s="128"/>
      <c r="JO59" s="128"/>
      <c r="JP59" s="128"/>
      <c r="JQ59" s="128"/>
      <c r="JR59" s="128"/>
      <c r="JS59" s="128"/>
      <c r="JT59" s="128"/>
      <c r="JU59" s="128"/>
      <c r="JV59" s="128"/>
      <c r="JW59" s="128"/>
      <c r="JX59" s="128"/>
      <c r="JY59" s="128"/>
      <c r="JZ59" s="128"/>
      <c r="KA59" s="128"/>
      <c r="KB59" s="128"/>
      <c r="KC59" s="128"/>
      <c r="KD59" s="128"/>
      <c r="KE59" s="128"/>
      <c r="KF59" s="128"/>
      <c r="KG59" s="128"/>
      <c r="KH59" s="128"/>
      <c r="KI59" s="128"/>
      <c r="KJ59" s="128"/>
      <c r="KK59" s="128"/>
      <c r="KL59" s="128"/>
      <c r="KM59" s="128"/>
      <c r="KN59" s="128"/>
      <c r="KO59" s="128"/>
      <c r="KP59" s="128"/>
      <c r="KQ59" s="128"/>
      <c r="KR59" s="128"/>
      <c r="KS59" s="128"/>
      <c r="KT59" s="128"/>
      <c r="KU59" s="128"/>
      <c r="KV59" s="128"/>
      <c r="KW59" s="128"/>
      <c r="KX59" s="128"/>
      <c r="KY59" s="128"/>
      <c r="KZ59" s="128"/>
      <c r="LA59" s="128"/>
      <c r="LB59" s="128"/>
      <c r="LC59" s="128"/>
      <c r="LD59" s="128"/>
      <c r="LE59" s="128"/>
      <c r="LF59" s="128"/>
      <c r="LG59" s="128"/>
      <c r="LH59" s="128"/>
      <c r="LI59" s="128"/>
      <c r="LJ59" s="128"/>
      <c r="LK59" s="128"/>
      <c r="LL59" s="128"/>
      <c r="LM59" s="128"/>
      <c r="LN59" s="128"/>
      <c r="LO59" s="128"/>
      <c r="LP59" s="128"/>
      <c r="LQ59" s="128"/>
      <c r="LR59" s="128"/>
      <c r="LS59" s="128"/>
      <c r="LT59" s="128"/>
      <c r="LU59" s="128"/>
      <c r="LV59" s="128"/>
      <c r="LW59" s="128"/>
      <c r="LX59" s="128"/>
      <c r="LY59" s="128"/>
      <c r="LZ59" s="128"/>
      <c r="MA59" s="128"/>
      <c r="MB59" s="128"/>
      <c r="MC59" s="128"/>
      <c r="MD59" s="128"/>
      <c r="ME59" s="128"/>
      <c r="MF59" s="128"/>
      <c r="MG59" s="128"/>
      <c r="MH59" s="128"/>
      <c r="MI59" s="128"/>
      <c r="MJ59" s="128"/>
      <c r="MK59" s="128"/>
      <c r="ML59" s="128"/>
      <c r="MM59" s="128"/>
      <c r="MN59" s="128"/>
      <c r="MO59" s="128"/>
      <c r="MP59" s="128"/>
      <c r="MQ59" s="128"/>
      <c r="MR59" s="128"/>
      <c r="MS59" s="128"/>
      <c r="MT59" s="128"/>
      <c r="MU59" s="128"/>
      <c r="MV59" s="128"/>
      <c r="MW59" s="128"/>
      <c r="MX59" s="128"/>
      <c r="MY59" s="128"/>
      <c r="MZ59" s="128"/>
      <c r="NA59" s="128"/>
      <c r="NB59" s="128"/>
      <c r="NC59" s="128"/>
      <c r="ND59" s="128"/>
      <c r="NE59" s="128"/>
      <c r="NF59" s="128"/>
      <c r="NG59" s="128"/>
      <c r="NH59" s="128"/>
      <c r="NI59" s="128"/>
      <c r="NJ59" s="128"/>
      <c r="NK59" s="128"/>
      <c r="NL59" s="128"/>
      <c r="NM59" s="128"/>
      <c r="NN59" s="128"/>
      <c r="NO59" s="128"/>
      <c r="NP59" s="128"/>
      <c r="NQ59" s="128"/>
      <c r="NR59" s="128"/>
      <c r="NS59" s="128"/>
      <c r="NT59" s="128"/>
      <c r="NU59" s="128"/>
      <c r="NV59" s="128"/>
      <c r="NW59" s="128"/>
      <c r="NX59" s="128"/>
      <c r="NY59" s="128"/>
      <c r="NZ59" s="128"/>
      <c r="OA59" s="128"/>
      <c r="OB59" s="128"/>
      <c r="OC59" s="128"/>
      <c r="OD59" s="128"/>
      <c r="OE59" s="128"/>
      <c r="OF59" s="128"/>
      <c r="OG59" s="128"/>
      <c r="OH59" s="128"/>
      <c r="OI59" s="128"/>
      <c r="OJ59" s="128"/>
      <c r="OK59" s="128"/>
      <c r="OL59" s="128"/>
      <c r="OM59" s="128"/>
      <c r="ON59" s="128"/>
      <c r="OO59" s="128"/>
      <c r="OP59" s="128"/>
      <c r="OQ59" s="128"/>
      <c r="OR59" s="128"/>
      <c r="OS59" s="128"/>
      <c r="OT59" s="128"/>
      <c r="OU59" s="128"/>
      <c r="OV59" s="128"/>
      <c r="OW59" s="128"/>
      <c r="OX59" s="128"/>
      <c r="OY59" s="128"/>
      <c r="OZ59" s="128"/>
      <c r="PA59" s="128"/>
      <c r="PB59" s="128"/>
      <c r="PC59" s="128"/>
      <c r="PD59" s="128"/>
      <c r="PE59" s="128"/>
      <c r="PF59" s="128"/>
      <c r="PG59" s="128"/>
      <c r="PH59" s="128"/>
      <c r="PI59" s="128"/>
      <c r="PJ59" s="128"/>
      <c r="PK59" s="128"/>
      <c r="PL59" s="128"/>
      <c r="PM59" s="128"/>
      <c r="PN59" s="128"/>
      <c r="PO59" s="128"/>
      <c r="PP59" s="128"/>
      <c r="PQ59" s="128"/>
      <c r="PR59" s="128"/>
      <c r="PS59" s="128"/>
      <c r="PT59" s="128"/>
      <c r="PU59" s="128"/>
      <c r="PV59" s="128"/>
      <c r="PW59" s="128"/>
      <c r="PX59" s="128"/>
      <c r="PY59" s="128"/>
      <c r="PZ59" s="128"/>
      <c r="QA59" s="128"/>
      <c r="QB59" s="128"/>
      <c r="QC59" s="128"/>
      <c r="QD59" s="128"/>
      <c r="QE59" s="128"/>
      <c r="QF59" s="128"/>
      <c r="QG59" s="128"/>
      <c r="QH59" s="128"/>
      <c r="QI59" s="128"/>
      <c r="QJ59" s="128"/>
      <c r="QK59" s="128"/>
      <c r="QL59" s="128"/>
      <c r="QM59" s="128"/>
      <c r="QN59" s="128"/>
      <c r="QO59" s="128"/>
      <c r="QP59" s="128"/>
      <c r="QQ59" s="128"/>
      <c r="QR59" s="128"/>
      <c r="QS59" s="128"/>
      <c r="QT59" s="128"/>
      <c r="QU59" s="128"/>
      <c r="QV59" s="128"/>
      <c r="QW59" s="128"/>
      <c r="QX59" s="128"/>
      <c r="QY59" s="128"/>
      <c r="QZ59" s="128"/>
      <c r="RA59" s="128"/>
      <c r="RB59" s="128"/>
      <c r="RC59" s="128"/>
      <c r="RD59" s="128"/>
      <c r="RE59" s="128"/>
      <c r="RF59" s="128"/>
      <c r="RG59" s="128"/>
      <c r="RH59" s="128"/>
      <c r="RI59" s="128"/>
      <c r="RJ59" s="128"/>
      <c r="RK59" s="128"/>
      <c r="RL59" s="128"/>
      <c r="RM59" s="128"/>
      <c r="RN59" s="128"/>
      <c r="RO59" s="128"/>
      <c r="RP59" s="128"/>
      <c r="RQ59" s="128"/>
      <c r="RR59" s="128"/>
      <c r="RS59" s="128"/>
      <c r="RT59" s="128"/>
      <c r="RU59" s="128"/>
      <c r="RV59" s="128"/>
      <c r="RW59" s="128"/>
      <c r="RX59" s="128"/>
      <c r="RY59" s="128"/>
      <c r="RZ59" s="128"/>
      <c r="SA59" s="128"/>
      <c r="SB59" s="128"/>
      <c r="SC59" s="128"/>
      <c r="SD59" s="128"/>
      <c r="SE59" s="128"/>
      <c r="SF59" s="128"/>
      <c r="SG59" s="128"/>
      <c r="SH59" s="128"/>
      <c r="SI59" s="128"/>
      <c r="SJ59" s="128"/>
      <c r="SK59" s="128"/>
      <c r="SL59" s="128"/>
      <c r="SM59" s="128"/>
      <c r="SN59" s="128"/>
      <c r="SO59" s="128"/>
      <c r="SP59" s="128"/>
      <c r="SQ59" s="128"/>
      <c r="SR59" s="128"/>
      <c r="SS59" s="128"/>
      <c r="ST59" s="128"/>
      <c r="SU59" s="128"/>
      <c r="SV59" s="128"/>
      <c r="SW59" s="128"/>
      <c r="SX59" s="128"/>
      <c r="SY59" s="128"/>
      <c r="SZ59" s="128"/>
      <c r="TA59" s="128"/>
      <c r="TB59" s="128"/>
      <c r="TC59" s="128"/>
      <c r="TD59" s="128"/>
      <c r="TE59" s="128"/>
      <c r="TF59" s="128"/>
      <c r="TG59" s="128"/>
      <c r="TH59" s="128"/>
      <c r="TI59" s="128"/>
      <c r="TJ59" s="128"/>
      <c r="TK59" s="128"/>
      <c r="TL59" s="128"/>
      <c r="TM59" s="128"/>
      <c r="TN59" s="128"/>
      <c r="TO59" s="128"/>
      <c r="TP59" s="128"/>
      <c r="TQ59" s="128"/>
      <c r="TR59" s="128"/>
      <c r="TS59" s="128"/>
      <c r="TT59" s="128"/>
      <c r="TU59" s="128"/>
      <c r="TV59" s="128"/>
      <c r="TW59" s="128"/>
      <c r="TX59" s="128"/>
      <c r="TY59" s="128"/>
      <c r="TZ59" s="128"/>
      <c r="UA59" s="128"/>
      <c r="UB59" s="128"/>
      <c r="UC59" s="128"/>
      <c r="UD59" s="128"/>
      <c r="UE59" s="128"/>
      <c r="UF59" s="128"/>
      <c r="UG59" s="128"/>
      <c r="UH59" s="128"/>
      <c r="UI59" s="128"/>
      <c r="UJ59" s="128"/>
      <c r="UK59" s="128"/>
      <c r="UL59" s="128"/>
      <c r="UM59" s="128"/>
      <c r="UN59" s="128"/>
      <c r="UO59" s="128"/>
      <c r="UP59" s="128"/>
      <c r="UQ59" s="128"/>
      <c r="UR59" s="128"/>
      <c r="US59" s="128"/>
      <c r="UT59" s="128"/>
      <c r="UU59" s="128"/>
      <c r="UV59" s="128"/>
      <c r="UW59" s="128"/>
      <c r="UX59" s="128"/>
      <c r="UY59" s="128"/>
      <c r="UZ59" s="128"/>
      <c r="VA59" s="128"/>
      <c r="VB59" s="128"/>
      <c r="VC59" s="128"/>
      <c r="VD59" s="128"/>
      <c r="VE59" s="128"/>
      <c r="VF59" s="128"/>
      <c r="VG59" s="128"/>
      <c r="VH59" s="128"/>
      <c r="VI59" s="128"/>
      <c r="VJ59" s="128"/>
      <c r="VK59" s="128"/>
      <c r="VL59" s="128"/>
      <c r="VM59" s="128"/>
      <c r="VN59" s="128"/>
      <c r="VO59" s="128"/>
      <c r="VP59" s="128"/>
      <c r="VQ59" s="128"/>
      <c r="VR59" s="128"/>
      <c r="VS59" s="128"/>
      <c r="VT59" s="128"/>
      <c r="VU59" s="128"/>
      <c r="VV59" s="128"/>
      <c r="VW59" s="128"/>
      <c r="VX59" s="128"/>
      <c r="VY59" s="128"/>
      <c r="VZ59" s="128"/>
      <c r="WA59" s="128"/>
      <c r="WB59" s="128"/>
      <c r="WC59" s="128"/>
      <c r="WD59" s="128"/>
      <c r="WE59" s="128"/>
      <c r="WF59" s="128"/>
      <c r="WG59" s="128"/>
      <c r="WH59" s="128"/>
      <c r="WI59" s="128"/>
      <c r="WJ59" s="128"/>
      <c r="WK59" s="128"/>
      <c r="WL59" s="128"/>
      <c r="WM59" s="128"/>
      <c r="WN59" s="128"/>
      <c r="WO59" s="128"/>
      <c r="WP59" s="128"/>
      <c r="WQ59" s="128"/>
      <c r="WR59" s="128"/>
      <c r="WS59" s="128"/>
      <c r="WT59" s="128"/>
      <c r="WU59" s="128"/>
      <c r="WV59" s="128"/>
      <c r="WW59" s="128"/>
      <c r="WX59" s="128"/>
      <c r="WY59" s="128"/>
      <c r="WZ59" s="128"/>
      <c r="XA59" s="128"/>
      <c r="XB59" s="128"/>
      <c r="XC59" s="128"/>
      <c r="XD59" s="128"/>
      <c r="XE59" s="128"/>
      <c r="XF59" s="128"/>
      <c r="XG59" s="128"/>
      <c r="XH59" s="128"/>
      <c r="XI59" s="128"/>
      <c r="XJ59" s="128"/>
      <c r="XK59" s="128"/>
      <c r="XL59" s="128"/>
      <c r="XM59" s="128"/>
      <c r="XN59" s="128"/>
      <c r="XO59" s="128"/>
      <c r="XP59" s="128"/>
      <c r="XQ59" s="128"/>
      <c r="XR59" s="128"/>
      <c r="XS59" s="128"/>
      <c r="XT59" s="128"/>
      <c r="XU59" s="128"/>
      <c r="XV59" s="128"/>
      <c r="XW59" s="128"/>
      <c r="XX59" s="128"/>
      <c r="XY59" s="128"/>
      <c r="XZ59" s="128"/>
      <c r="YA59" s="128"/>
      <c r="YB59" s="128"/>
      <c r="YC59" s="128"/>
      <c r="YD59" s="128"/>
      <c r="YE59" s="128"/>
      <c r="YF59" s="128"/>
      <c r="YG59" s="128"/>
      <c r="YH59" s="128"/>
      <c r="YI59" s="128"/>
      <c r="YJ59" s="128"/>
      <c r="YK59" s="128"/>
      <c r="YL59" s="128"/>
      <c r="YM59" s="128"/>
      <c r="YN59" s="128"/>
      <c r="YO59" s="128"/>
      <c r="YP59" s="128"/>
      <c r="YQ59" s="128"/>
      <c r="YR59" s="128"/>
      <c r="YS59" s="128"/>
      <c r="YT59" s="128"/>
      <c r="YU59" s="128"/>
      <c r="YV59" s="128"/>
      <c r="YW59" s="128"/>
      <c r="YX59" s="128"/>
      <c r="YY59" s="128"/>
      <c r="YZ59" s="128"/>
      <c r="ZA59" s="128"/>
      <c r="ZB59" s="128"/>
      <c r="ZC59" s="128"/>
      <c r="ZD59" s="128"/>
      <c r="ZE59" s="128"/>
      <c r="ZF59" s="128"/>
      <c r="ZG59" s="128"/>
      <c r="ZH59" s="128"/>
      <c r="ZI59" s="128"/>
      <c r="ZJ59" s="128"/>
      <c r="ZK59" s="128"/>
      <c r="ZL59" s="128"/>
      <c r="ZM59" s="128"/>
      <c r="ZN59" s="128"/>
      <c r="ZO59" s="128"/>
      <c r="ZP59" s="128"/>
      <c r="ZQ59" s="128"/>
      <c r="ZR59" s="128"/>
      <c r="ZS59" s="128"/>
      <c r="ZT59" s="128"/>
      <c r="ZU59" s="128"/>
      <c r="ZV59" s="128"/>
      <c r="ZW59" s="128"/>
      <c r="ZX59" s="128"/>
      <c r="ZY59" s="128"/>
      <c r="ZZ59" s="128"/>
      <c r="AAA59" s="128"/>
      <c r="AAB59" s="128"/>
      <c r="AAC59" s="128"/>
      <c r="AAD59" s="128"/>
      <c r="AAE59" s="128"/>
      <c r="AAF59" s="128"/>
      <c r="AAG59" s="128"/>
      <c r="AAH59" s="128"/>
      <c r="AAI59" s="128"/>
      <c r="AAJ59" s="128"/>
      <c r="AAK59" s="128"/>
      <c r="AAL59" s="128"/>
      <c r="AAM59" s="128"/>
      <c r="AAN59" s="128"/>
      <c r="AAO59" s="128"/>
      <c r="AAP59" s="128"/>
      <c r="AAQ59" s="128"/>
      <c r="AAR59" s="128"/>
      <c r="AAS59" s="128"/>
      <c r="AAT59" s="128"/>
      <c r="AAU59" s="128"/>
      <c r="AAV59" s="128"/>
      <c r="AAW59" s="128"/>
      <c r="AAX59" s="128"/>
      <c r="AAY59" s="128"/>
      <c r="AAZ59" s="128"/>
      <c r="ABA59" s="128"/>
      <c r="ABB59" s="128"/>
      <c r="ABC59" s="128"/>
      <c r="ABD59" s="128"/>
      <c r="ABE59" s="128"/>
      <c r="ABF59" s="128"/>
      <c r="ABG59" s="128"/>
      <c r="ABH59" s="128"/>
      <c r="ABI59" s="128"/>
      <c r="ABJ59" s="128"/>
      <c r="ABK59" s="128"/>
      <c r="ABL59" s="128"/>
      <c r="ABM59" s="128"/>
      <c r="ABN59" s="128"/>
      <c r="ABO59" s="128"/>
      <c r="ABP59" s="128"/>
      <c r="ABQ59" s="128"/>
      <c r="ABR59" s="128"/>
      <c r="ABS59" s="128"/>
      <c r="ABT59" s="128"/>
      <c r="ABU59" s="128"/>
      <c r="ABV59" s="128"/>
      <c r="ABW59" s="128"/>
      <c r="ABX59" s="128"/>
      <c r="ABY59" s="128"/>
      <c r="ABZ59" s="128"/>
      <c r="ACA59" s="128"/>
      <c r="ACB59" s="128"/>
      <c r="ACC59" s="128"/>
      <c r="ACD59" s="128"/>
      <c r="ACE59" s="128"/>
      <c r="ACF59" s="128"/>
      <c r="ACG59" s="128"/>
      <c r="ACH59" s="128"/>
      <c r="ACI59" s="128"/>
      <c r="ACJ59" s="128"/>
      <c r="ACK59" s="128"/>
      <c r="ACL59" s="128"/>
      <c r="ACM59" s="128"/>
      <c r="ACN59" s="128"/>
      <c r="ACO59" s="128"/>
      <c r="ACP59" s="128"/>
      <c r="ACQ59" s="128"/>
      <c r="ACR59" s="128"/>
      <c r="ACS59" s="128"/>
      <c r="ACT59" s="128"/>
      <c r="ACU59" s="128"/>
      <c r="ACV59" s="128"/>
      <c r="ACW59" s="128"/>
      <c r="ACX59" s="128"/>
      <c r="ACY59" s="128"/>
      <c r="ACZ59" s="128"/>
      <c r="ADA59" s="128"/>
      <c r="ADB59" s="128"/>
      <c r="ADC59" s="128"/>
      <c r="ADD59" s="128"/>
      <c r="ADE59" s="128"/>
      <c r="ADF59" s="128"/>
      <c r="ADG59" s="128"/>
      <c r="ADH59" s="128"/>
      <c r="ADI59" s="128"/>
      <c r="ADJ59" s="128"/>
      <c r="ADK59" s="128"/>
      <c r="ADL59" s="128"/>
      <c r="ADM59" s="128"/>
      <c r="ADN59" s="128"/>
      <c r="ADO59" s="128"/>
      <c r="ADP59" s="128"/>
      <c r="ADQ59" s="128"/>
      <c r="ADR59" s="128"/>
      <c r="ADS59" s="128"/>
      <c r="ADT59" s="128"/>
      <c r="ADU59" s="128"/>
      <c r="ADV59" s="128"/>
      <c r="ADW59" s="128"/>
      <c r="ADX59" s="128"/>
      <c r="ADY59" s="128"/>
      <c r="ADZ59" s="128"/>
      <c r="AEA59" s="128"/>
      <c r="AEB59" s="128"/>
      <c r="AEC59" s="128"/>
      <c r="AED59" s="128"/>
      <c r="AEE59" s="128"/>
      <c r="AEF59" s="128"/>
      <c r="AEG59" s="128"/>
      <c r="AEH59" s="128"/>
      <c r="AEI59" s="128"/>
      <c r="AEJ59" s="128"/>
      <c r="AEK59" s="128"/>
      <c r="AEL59" s="128"/>
      <c r="AEM59" s="128"/>
      <c r="AEN59" s="128"/>
      <c r="AEO59" s="128"/>
      <c r="AEP59" s="128"/>
      <c r="AEQ59" s="128"/>
      <c r="AER59" s="128"/>
      <c r="AES59" s="128"/>
      <c r="AET59" s="128"/>
      <c r="AEU59" s="128"/>
      <c r="AEV59" s="128"/>
      <c r="AEW59" s="128"/>
      <c r="AEX59" s="128"/>
      <c r="AEY59" s="128"/>
      <c r="AEZ59" s="128"/>
      <c r="AFA59" s="128"/>
      <c r="AFB59" s="128"/>
      <c r="AFC59" s="128"/>
      <c r="AFD59" s="128"/>
      <c r="AFE59" s="128"/>
      <c r="AFF59" s="128"/>
      <c r="AFG59" s="128"/>
      <c r="AFH59" s="128"/>
      <c r="AFI59" s="128"/>
      <c r="AFJ59" s="128"/>
      <c r="AFK59" s="128"/>
      <c r="AFL59" s="128"/>
      <c r="AFM59" s="128"/>
      <c r="AFN59" s="128"/>
      <c r="AFO59" s="128"/>
      <c r="AFP59" s="128"/>
      <c r="AFQ59" s="128"/>
      <c r="AFR59" s="128"/>
      <c r="AFS59" s="128"/>
      <c r="AFT59" s="128"/>
      <c r="AFU59" s="128"/>
      <c r="AFV59" s="128"/>
      <c r="AFW59" s="128"/>
      <c r="AFX59" s="128"/>
      <c r="AFY59" s="128"/>
      <c r="AFZ59" s="128"/>
      <c r="AGA59" s="128"/>
      <c r="AGB59" s="128"/>
      <c r="AGC59" s="128"/>
      <c r="AGD59" s="128"/>
      <c r="AGE59" s="128"/>
      <c r="AGF59" s="128"/>
      <c r="AGG59" s="128"/>
      <c r="AGH59" s="128"/>
      <c r="AGI59" s="128"/>
      <c r="AGJ59" s="128"/>
      <c r="AGK59" s="128"/>
      <c r="AGL59" s="128"/>
      <c r="AGM59" s="128"/>
      <c r="AGN59" s="128"/>
      <c r="AGO59" s="128"/>
      <c r="AGP59" s="128"/>
      <c r="AGQ59" s="128"/>
      <c r="AGR59" s="128"/>
      <c r="AGS59" s="128"/>
      <c r="AGT59" s="128"/>
      <c r="AGU59" s="128"/>
      <c r="AGV59" s="128"/>
      <c r="AGW59" s="128"/>
      <c r="AGX59" s="128"/>
      <c r="AGY59" s="128"/>
      <c r="AGZ59" s="128"/>
      <c r="AHA59" s="128"/>
      <c r="AHB59" s="128"/>
      <c r="AHC59" s="128"/>
      <c r="AHD59" s="128"/>
      <c r="AHE59" s="128"/>
      <c r="AHF59" s="128"/>
      <c r="AHG59" s="128"/>
      <c r="AHH59" s="128"/>
      <c r="AHI59" s="128"/>
      <c r="AHJ59" s="128"/>
      <c r="AHK59" s="128"/>
      <c r="AHL59" s="128"/>
      <c r="AHM59" s="128"/>
      <c r="AHN59" s="128"/>
      <c r="AHO59" s="128"/>
      <c r="AHP59" s="128"/>
      <c r="AHQ59" s="128"/>
      <c r="AHR59" s="128"/>
      <c r="AHS59" s="128"/>
      <c r="AHT59" s="128"/>
      <c r="AHU59" s="128"/>
      <c r="AHV59" s="128"/>
      <c r="AHW59" s="128"/>
      <c r="AHX59" s="128"/>
      <c r="AHY59" s="128"/>
      <c r="AHZ59" s="128"/>
      <c r="AIA59" s="128"/>
      <c r="AIB59" s="128"/>
      <c r="AIC59" s="128"/>
      <c r="AID59" s="128"/>
      <c r="AIE59" s="128"/>
      <c r="AIF59" s="128"/>
      <c r="AIG59" s="128"/>
      <c r="AIH59" s="128"/>
      <c r="AII59" s="128"/>
      <c r="AIJ59" s="128"/>
      <c r="AIK59" s="128"/>
      <c r="AIL59" s="128"/>
      <c r="AIM59" s="128"/>
      <c r="AIN59" s="128"/>
      <c r="AIO59" s="128"/>
      <c r="AIP59" s="128"/>
      <c r="AIQ59" s="128"/>
      <c r="AIR59" s="128"/>
      <c r="AIS59" s="128"/>
      <c r="AIT59" s="128"/>
      <c r="AIU59" s="128"/>
      <c r="AIV59" s="128"/>
      <c r="AIW59" s="128"/>
      <c r="AIX59" s="128"/>
      <c r="AIY59" s="128"/>
      <c r="AIZ59" s="128"/>
      <c r="AJA59" s="128"/>
      <c r="AJB59" s="128"/>
      <c r="AJC59" s="128"/>
      <c r="AJD59" s="128"/>
      <c r="AJE59" s="128"/>
      <c r="AJF59" s="128"/>
      <c r="AJG59" s="128"/>
      <c r="AJH59" s="128"/>
      <c r="AJI59" s="128"/>
      <c r="AJJ59" s="128"/>
      <c r="AJK59" s="128"/>
      <c r="AJL59" s="128"/>
      <c r="AJM59" s="128"/>
      <c r="AJN59" s="128"/>
      <c r="AJO59" s="128"/>
      <c r="AJP59" s="128"/>
      <c r="AJQ59" s="128"/>
      <c r="AJR59" s="128"/>
      <c r="AJS59" s="128"/>
      <c r="AJT59" s="128"/>
      <c r="AJU59" s="128"/>
      <c r="AJV59" s="128"/>
      <c r="AJW59" s="128"/>
      <c r="AJX59" s="128"/>
      <c r="AJY59" s="128"/>
      <c r="AJZ59" s="128"/>
      <c r="AKA59" s="128"/>
      <c r="AKB59" s="128"/>
      <c r="AKC59" s="128"/>
      <c r="AKD59" s="128"/>
      <c r="AKE59" s="128"/>
      <c r="AKF59" s="128"/>
      <c r="AKG59" s="128"/>
      <c r="AKH59" s="128"/>
      <c r="AKI59" s="128"/>
      <c r="AKJ59" s="128"/>
      <c r="AKK59" s="128"/>
      <c r="AKL59" s="128"/>
      <c r="AKM59" s="128"/>
      <c r="AKN59" s="128"/>
      <c r="AKO59" s="128"/>
      <c r="AKP59" s="128"/>
      <c r="AKQ59" s="128"/>
      <c r="AKR59" s="128"/>
      <c r="AKS59" s="128"/>
      <c r="AKT59" s="128"/>
      <c r="AKU59" s="128"/>
      <c r="AKV59" s="128"/>
      <c r="AKW59" s="128"/>
      <c r="AKX59" s="128"/>
      <c r="AKY59" s="128"/>
      <c r="AKZ59" s="128"/>
      <c r="ALA59" s="128"/>
      <c r="ALB59" s="128"/>
      <c r="ALC59" s="128"/>
      <c r="ALD59" s="128"/>
      <c r="ALE59" s="128"/>
      <c r="ALF59" s="128"/>
      <c r="ALG59" s="128"/>
      <c r="ALH59" s="128"/>
      <c r="ALI59" s="128"/>
      <c r="ALJ59" s="128"/>
      <c r="ALK59" s="128"/>
      <c r="ALL59" s="128"/>
      <c r="ALM59" s="128"/>
      <c r="ALN59" s="128"/>
      <c r="ALO59" s="128"/>
      <c r="ALP59" s="128"/>
      <c r="ALQ59" s="128"/>
      <c r="ALR59" s="128"/>
      <c r="ALS59"/>
      <c r="ALT59"/>
      <c r="ALU59"/>
    </row>
    <row r="60" spans="1:1009" s="96" customFormat="1" ht="12" customHeight="1">
      <c r="A60" s="136"/>
      <c r="B60" s="136"/>
      <c r="C60" s="136"/>
      <c r="D60" s="136"/>
      <c r="E60" s="136"/>
      <c r="F60" s="136"/>
      <c r="I60" s="225"/>
      <c r="J60" s="159"/>
      <c r="N60" s="278"/>
      <c r="R60"/>
      <c r="S60" s="179"/>
      <c r="U60" s="159"/>
      <c r="X60"/>
      <c r="Y60" s="128"/>
      <c r="Z60" s="128"/>
      <c r="AA60" s="128"/>
      <c r="AB60" s="128"/>
      <c r="AC60" s="128"/>
      <c r="AD60" s="128"/>
      <c r="AE60" s="128"/>
      <c r="AF60" s="128"/>
      <c r="AG60" s="128"/>
      <c r="AH60" s="128"/>
      <c r="AI60" s="128"/>
      <c r="AJ60" s="128"/>
      <c r="AK60" s="128"/>
      <c r="AL60" s="128"/>
      <c r="AM60" s="128"/>
      <c r="AN60" s="128"/>
      <c r="AO60" s="128"/>
      <c r="AP60" s="128"/>
      <c r="AQ60" s="128"/>
      <c r="AR60" s="128"/>
      <c r="AS60" s="128"/>
      <c r="AT60" s="128"/>
      <c r="AU60" s="128"/>
      <c r="AV60" s="128"/>
      <c r="AW60" s="128"/>
      <c r="AX60" s="128"/>
      <c r="AY60" s="128"/>
      <c r="AZ60" s="128"/>
      <c r="BA60" s="128"/>
      <c r="BB60" s="128"/>
      <c r="BC60" s="128"/>
      <c r="BD60" s="128"/>
      <c r="BE60" s="128"/>
      <c r="BF60" s="128"/>
      <c r="BG60" s="128"/>
      <c r="BH60" s="128"/>
      <c r="BI60" s="128"/>
      <c r="BJ60" s="128"/>
      <c r="BK60" s="128"/>
      <c r="BL60" s="128"/>
      <c r="BM60" s="128"/>
      <c r="BN60" s="128"/>
      <c r="BO60" s="128"/>
      <c r="BP60" s="128"/>
      <c r="BQ60" s="128"/>
      <c r="BR60" s="128"/>
      <c r="BS60" s="128"/>
      <c r="BT60" s="128"/>
      <c r="BU60" s="128"/>
      <c r="BV60" s="128"/>
      <c r="BW60" s="128"/>
      <c r="BX60" s="128"/>
      <c r="BY60" s="128"/>
      <c r="BZ60" s="128"/>
      <c r="CA60" s="128"/>
      <c r="CB60" s="128"/>
      <c r="CC60" s="128"/>
      <c r="CD60" s="128"/>
      <c r="CE60" s="128"/>
      <c r="CF60" s="128"/>
      <c r="CG60" s="128"/>
      <c r="CH60" s="128"/>
      <c r="CI60" s="128"/>
      <c r="CJ60" s="128"/>
      <c r="CK60" s="128"/>
      <c r="CL60" s="128"/>
      <c r="CM60" s="128"/>
      <c r="CN60" s="128"/>
      <c r="CO60" s="128"/>
      <c r="CP60" s="128"/>
      <c r="CQ60" s="128"/>
      <c r="CR60" s="128"/>
      <c r="CS60" s="128"/>
      <c r="CT60" s="128"/>
      <c r="CU60" s="128"/>
      <c r="CV60" s="128"/>
      <c r="CW60" s="128"/>
      <c r="CX60" s="128"/>
      <c r="CY60" s="128"/>
      <c r="CZ60" s="128"/>
      <c r="DA60" s="128"/>
      <c r="DB60" s="128"/>
      <c r="DC60" s="128"/>
      <c r="DD60" s="128"/>
      <c r="DE60" s="128"/>
      <c r="DF60" s="128"/>
      <c r="DG60" s="128"/>
      <c r="DH60" s="128"/>
      <c r="DI60" s="128"/>
      <c r="DJ60" s="128"/>
      <c r="DK60" s="128"/>
      <c r="DL60" s="128"/>
      <c r="DM60" s="128"/>
      <c r="DN60" s="128"/>
      <c r="DO60" s="128"/>
      <c r="DP60" s="128"/>
      <c r="DQ60" s="128"/>
      <c r="DR60" s="128"/>
      <c r="DS60" s="128"/>
      <c r="DT60" s="128"/>
      <c r="DU60" s="128"/>
      <c r="DV60" s="128"/>
      <c r="DW60" s="128"/>
      <c r="DX60" s="128"/>
      <c r="DY60" s="128"/>
      <c r="DZ60" s="128"/>
      <c r="EA60" s="128"/>
      <c r="EB60" s="128"/>
      <c r="EC60" s="128"/>
      <c r="ED60" s="128"/>
      <c r="EE60" s="128"/>
      <c r="EF60" s="128"/>
      <c r="EG60" s="128"/>
      <c r="EH60" s="128"/>
      <c r="EI60" s="128"/>
      <c r="EJ60" s="128"/>
      <c r="EK60" s="128"/>
      <c r="EL60" s="128"/>
      <c r="EM60" s="128"/>
      <c r="EN60" s="128"/>
      <c r="EO60" s="128"/>
      <c r="EP60" s="128"/>
      <c r="EQ60" s="128"/>
      <c r="ER60" s="128"/>
      <c r="ES60" s="128"/>
      <c r="ET60" s="128"/>
      <c r="EU60" s="128"/>
      <c r="EV60" s="128"/>
      <c r="EW60" s="128"/>
      <c r="EX60" s="128"/>
      <c r="EY60" s="128"/>
      <c r="EZ60" s="128"/>
      <c r="FA60" s="128"/>
      <c r="FB60" s="128"/>
      <c r="FC60" s="128"/>
      <c r="FD60" s="128"/>
      <c r="FE60" s="128"/>
      <c r="FF60" s="128"/>
      <c r="FG60" s="128"/>
      <c r="FH60" s="128"/>
      <c r="FI60" s="128"/>
      <c r="FJ60" s="128"/>
      <c r="FK60" s="128"/>
      <c r="FL60" s="128"/>
      <c r="FM60" s="128"/>
      <c r="FN60" s="128"/>
      <c r="FO60" s="128"/>
      <c r="FP60" s="128"/>
      <c r="FQ60" s="128"/>
      <c r="FR60" s="128"/>
      <c r="FS60" s="128"/>
      <c r="FT60" s="128"/>
      <c r="FU60" s="128"/>
      <c r="FV60" s="128"/>
      <c r="FW60" s="128"/>
      <c r="FX60" s="128"/>
      <c r="FY60" s="128"/>
      <c r="FZ60" s="128"/>
      <c r="GA60" s="128"/>
      <c r="GB60" s="128"/>
      <c r="GC60" s="128"/>
      <c r="GD60" s="128"/>
      <c r="GE60" s="128"/>
      <c r="GF60" s="128"/>
      <c r="GG60" s="128"/>
      <c r="GH60" s="128"/>
      <c r="GI60" s="128"/>
      <c r="GJ60" s="128"/>
      <c r="GK60" s="128"/>
      <c r="GL60" s="128"/>
      <c r="GM60" s="128"/>
      <c r="GN60" s="128"/>
      <c r="GO60" s="128"/>
      <c r="GP60" s="128"/>
      <c r="GQ60" s="128"/>
      <c r="GR60" s="128"/>
      <c r="GS60" s="128"/>
      <c r="GT60" s="128"/>
      <c r="GU60" s="128"/>
      <c r="GV60" s="128"/>
      <c r="GW60" s="128"/>
      <c r="GX60" s="128"/>
      <c r="GY60" s="128"/>
      <c r="GZ60" s="128"/>
      <c r="HA60" s="128"/>
      <c r="HB60" s="128"/>
      <c r="HC60" s="128"/>
      <c r="HD60" s="128"/>
      <c r="HE60" s="128"/>
      <c r="HF60" s="128"/>
      <c r="HG60" s="128"/>
      <c r="HH60" s="128"/>
      <c r="HI60" s="128"/>
      <c r="HJ60" s="128"/>
      <c r="HK60" s="128"/>
      <c r="HL60" s="128"/>
      <c r="HM60" s="128"/>
      <c r="HN60" s="128"/>
      <c r="HO60" s="128"/>
      <c r="HP60" s="128"/>
      <c r="HQ60" s="128"/>
      <c r="HR60" s="128"/>
      <c r="HS60" s="128"/>
      <c r="HT60" s="128"/>
      <c r="HU60" s="128"/>
      <c r="HV60" s="128"/>
      <c r="HW60" s="128"/>
      <c r="HX60" s="128"/>
      <c r="HY60" s="128"/>
      <c r="HZ60" s="128"/>
      <c r="IA60" s="128"/>
      <c r="IB60" s="128"/>
      <c r="IC60" s="128"/>
      <c r="ID60" s="128"/>
      <c r="IE60" s="128"/>
      <c r="IF60" s="128"/>
      <c r="IG60" s="128"/>
      <c r="IH60" s="128"/>
      <c r="II60" s="128"/>
      <c r="IJ60" s="128"/>
      <c r="IK60" s="128"/>
      <c r="IL60" s="128"/>
      <c r="IM60" s="128"/>
      <c r="IN60" s="128"/>
      <c r="IO60" s="128"/>
      <c r="IP60" s="128"/>
      <c r="IQ60" s="128"/>
      <c r="IR60" s="128"/>
      <c r="IS60" s="128"/>
      <c r="IT60" s="128"/>
      <c r="IU60" s="128"/>
      <c r="IV60" s="128"/>
      <c r="IW60" s="128"/>
      <c r="IX60" s="128"/>
      <c r="IY60" s="128"/>
      <c r="IZ60" s="128"/>
      <c r="JA60" s="128"/>
      <c r="JB60" s="128"/>
      <c r="JC60" s="128"/>
      <c r="JD60" s="128"/>
      <c r="JE60" s="128"/>
      <c r="JF60" s="128"/>
      <c r="JG60" s="128"/>
      <c r="JH60" s="128"/>
      <c r="JI60" s="128"/>
      <c r="JJ60" s="128"/>
      <c r="JK60" s="128"/>
      <c r="JL60" s="128"/>
      <c r="JM60" s="128"/>
      <c r="JN60" s="128"/>
      <c r="JO60" s="128"/>
      <c r="JP60" s="128"/>
      <c r="JQ60" s="128"/>
      <c r="JR60" s="128"/>
      <c r="JS60" s="128"/>
      <c r="JT60" s="128"/>
      <c r="JU60" s="128"/>
      <c r="JV60" s="128"/>
      <c r="JW60" s="128"/>
      <c r="JX60" s="128"/>
      <c r="JY60" s="128"/>
      <c r="JZ60" s="128"/>
      <c r="KA60" s="128"/>
      <c r="KB60" s="128"/>
      <c r="KC60" s="128"/>
      <c r="KD60" s="128"/>
      <c r="KE60" s="128"/>
      <c r="KF60" s="128"/>
      <c r="KG60" s="128"/>
      <c r="KH60" s="128"/>
      <c r="KI60" s="128"/>
      <c r="KJ60" s="128"/>
      <c r="KK60" s="128"/>
      <c r="KL60" s="128"/>
      <c r="KM60" s="128"/>
      <c r="KN60" s="128"/>
      <c r="KO60" s="128"/>
      <c r="KP60" s="128"/>
      <c r="KQ60" s="128"/>
      <c r="KR60" s="128"/>
      <c r="KS60" s="128"/>
      <c r="KT60" s="128"/>
      <c r="KU60" s="128"/>
      <c r="KV60" s="128"/>
      <c r="KW60" s="128"/>
      <c r="KX60" s="128"/>
      <c r="KY60" s="128"/>
      <c r="KZ60" s="128"/>
      <c r="LA60" s="128"/>
      <c r="LB60" s="128"/>
      <c r="LC60" s="128"/>
      <c r="LD60" s="128"/>
      <c r="LE60" s="128"/>
      <c r="LF60" s="128"/>
      <c r="LG60" s="128"/>
      <c r="LH60" s="128"/>
      <c r="LI60" s="128"/>
      <c r="LJ60" s="128"/>
      <c r="LK60" s="128"/>
      <c r="LL60" s="128"/>
      <c r="LM60" s="128"/>
      <c r="LN60" s="128"/>
      <c r="LO60" s="128"/>
      <c r="LP60" s="128"/>
      <c r="LQ60" s="128"/>
      <c r="LR60" s="128"/>
      <c r="LS60" s="128"/>
      <c r="LT60" s="128"/>
      <c r="LU60" s="128"/>
      <c r="LV60" s="128"/>
      <c r="LW60" s="128"/>
      <c r="LX60" s="128"/>
      <c r="LY60" s="128"/>
      <c r="LZ60" s="128"/>
      <c r="MA60" s="128"/>
      <c r="MB60" s="128"/>
      <c r="MC60" s="128"/>
      <c r="MD60" s="128"/>
      <c r="ME60" s="128"/>
      <c r="MF60" s="128"/>
      <c r="MG60" s="128"/>
      <c r="MH60" s="128"/>
      <c r="MI60" s="128"/>
      <c r="MJ60" s="128"/>
      <c r="MK60" s="128"/>
      <c r="ML60" s="128"/>
      <c r="MM60" s="128"/>
      <c r="MN60" s="128"/>
      <c r="MO60" s="128"/>
      <c r="MP60" s="128"/>
      <c r="MQ60" s="128"/>
      <c r="MR60" s="128"/>
      <c r="MS60" s="128"/>
      <c r="MT60" s="128"/>
      <c r="MU60" s="128"/>
      <c r="MV60" s="128"/>
      <c r="MW60" s="128"/>
      <c r="MX60" s="128"/>
      <c r="MY60" s="128"/>
      <c r="MZ60" s="128"/>
      <c r="NA60" s="128"/>
      <c r="NB60" s="128"/>
      <c r="NC60" s="128"/>
      <c r="ND60" s="128"/>
      <c r="NE60" s="128"/>
      <c r="NF60" s="128"/>
      <c r="NG60" s="128"/>
      <c r="NH60" s="128"/>
      <c r="NI60" s="128"/>
      <c r="NJ60" s="128"/>
      <c r="NK60" s="128"/>
      <c r="NL60" s="128"/>
      <c r="NM60" s="128"/>
      <c r="NN60" s="128"/>
      <c r="NO60" s="128"/>
      <c r="NP60" s="128"/>
      <c r="NQ60" s="128"/>
      <c r="NR60" s="128"/>
      <c r="NS60" s="128"/>
      <c r="NT60" s="128"/>
      <c r="NU60" s="128"/>
      <c r="NV60" s="128"/>
      <c r="NW60" s="128"/>
      <c r="NX60" s="128"/>
      <c r="NY60" s="128"/>
      <c r="NZ60" s="128"/>
      <c r="OA60" s="128"/>
      <c r="OB60" s="128"/>
      <c r="OC60" s="128"/>
      <c r="OD60" s="128"/>
      <c r="OE60" s="128"/>
      <c r="OF60" s="128"/>
      <c r="OG60" s="128"/>
      <c r="OH60" s="128"/>
      <c r="OI60" s="128"/>
      <c r="OJ60" s="128"/>
      <c r="OK60" s="128"/>
      <c r="OL60" s="128"/>
      <c r="OM60" s="128"/>
      <c r="ON60" s="128"/>
      <c r="OO60" s="128"/>
      <c r="OP60" s="128"/>
      <c r="OQ60" s="128"/>
      <c r="OR60" s="128"/>
      <c r="OS60" s="128"/>
      <c r="OT60" s="128"/>
      <c r="OU60" s="128"/>
      <c r="OV60" s="128"/>
      <c r="OW60" s="128"/>
      <c r="OX60" s="128"/>
      <c r="OY60" s="128"/>
      <c r="OZ60" s="128"/>
      <c r="PA60" s="128"/>
      <c r="PB60" s="128"/>
      <c r="PC60" s="128"/>
      <c r="PD60" s="128"/>
      <c r="PE60" s="128"/>
      <c r="PF60" s="128"/>
      <c r="PG60" s="128"/>
      <c r="PH60" s="128"/>
      <c r="PI60" s="128"/>
      <c r="PJ60" s="128"/>
      <c r="PK60" s="128"/>
      <c r="PL60" s="128"/>
      <c r="PM60" s="128"/>
      <c r="PN60" s="128"/>
      <c r="PO60" s="128"/>
      <c r="PP60" s="128"/>
      <c r="PQ60" s="128"/>
      <c r="PR60" s="128"/>
      <c r="PS60" s="128"/>
      <c r="PT60" s="128"/>
      <c r="PU60" s="128"/>
      <c r="PV60" s="128"/>
      <c r="PW60" s="128"/>
      <c r="PX60" s="128"/>
      <c r="PY60" s="128"/>
      <c r="PZ60" s="128"/>
      <c r="QA60" s="128"/>
      <c r="QB60" s="128"/>
      <c r="QC60" s="128"/>
      <c r="QD60" s="128"/>
      <c r="QE60" s="128"/>
      <c r="QF60" s="128"/>
      <c r="QG60" s="128"/>
      <c r="QH60" s="128"/>
      <c r="QI60" s="128"/>
      <c r="QJ60" s="128"/>
      <c r="QK60" s="128"/>
      <c r="QL60" s="128"/>
      <c r="QM60" s="128"/>
      <c r="QN60" s="128"/>
      <c r="QO60" s="128"/>
      <c r="QP60" s="128"/>
      <c r="QQ60" s="128"/>
      <c r="QR60" s="128"/>
      <c r="QS60" s="128"/>
      <c r="QT60" s="128"/>
      <c r="QU60" s="128"/>
      <c r="QV60" s="128"/>
      <c r="QW60" s="128"/>
      <c r="QX60" s="128"/>
      <c r="QY60" s="128"/>
      <c r="QZ60" s="128"/>
      <c r="RA60" s="128"/>
      <c r="RB60" s="128"/>
      <c r="RC60" s="128"/>
      <c r="RD60" s="128"/>
      <c r="RE60" s="128"/>
      <c r="RF60" s="128"/>
      <c r="RG60" s="128"/>
      <c r="RH60" s="128"/>
      <c r="RI60" s="128"/>
      <c r="RJ60" s="128"/>
      <c r="RK60" s="128"/>
      <c r="RL60" s="128"/>
      <c r="RM60" s="128"/>
      <c r="RN60" s="128"/>
      <c r="RO60" s="128"/>
      <c r="RP60" s="128"/>
      <c r="RQ60" s="128"/>
      <c r="RR60" s="128"/>
      <c r="RS60" s="128"/>
      <c r="RT60" s="128"/>
      <c r="RU60" s="128"/>
      <c r="RV60" s="128"/>
      <c r="RW60" s="128"/>
      <c r="RX60" s="128"/>
      <c r="RY60" s="128"/>
      <c r="RZ60" s="128"/>
      <c r="SA60" s="128"/>
      <c r="SB60" s="128"/>
      <c r="SC60" s="128"/>
      <c r="SD60" s="128"/>
      <c r="SE60" s="128"/>
      <c r="SF60" s="128"/>
      <c r="SG60" s="128"/>
      <c r="SH60" s="128"/>
      <c r="SI60" s="128"/>
      <c r="SJ60" s="128"/>
      <c r="SK60" s="128"/>
      <c r="SL60" s="128"/>
      <c r="SM60" s="128"/>
      <c r="SN60" s="128"/>
      <c r="SO60" s="128"/>
      <c r="SP60" s="128"/>
      <c r="SQ60" s="128"/>
      <c r="SR60" s="128"/>
      <c r="SS60" s="128"/>
      <c r="ST60" s="128"/>
      <c r="SU60" s="128"/>
      <c r="SV60" s="128"/>
      <c r="SW60" s="128"/>
      <c r="SX60" s="128"/>
      <c r="SY60" s="128"/>
      <c r="SZ60" s="128"/>
      <c r="TA60" s="128"/>
      <c r="TB60" s="128"/>
      <c r="TC60" s="128"/>
      <c r="TD60" s="128"/>
      <c r="TE60" s="128"/>
      <c r="TF60" s="128"/>
      <c r="TG60" s="128"/>
      <c r="TH60" s="128"/>
      <c r="TI60" s="128"/>
      <c r="TJ60" s="128"/>
      <c r="TK60" s="128"/>
      <c r="TL60" s="128"/>
      <c r="TM60" s="128"/>
      <c r="TN60" s="128"/>
      <c r="TO60" s="128"/>
      <c r="TP60" s="128"/>
      <c r="TQ60" s="128"/>
      <c r="TR60" s="128"/>
      <c r="TS60" s="128"/>
      <c r="TT60" s="128"/>
      <c r="TU60" s="128"/>
      <c r="TV60" s="128"/>
      <c r="TW60" s="128"/>
      <c r="TX60" s="128"/>
      <c r="TY60" s="128"/>
      <c r="TZ60" s="128"/>
      <c r="UA60" s="128"/>
      <c r="UB60" s="128"/>
      <c r="UC60" s="128"/>
      <c r="UD60" s="128"/>
      <c r="UE60" s="128"/>
      <c r="UF60" s="128"/>
      <c r="UG60" s="128"/>
      <c r="UH60" s="128"/>
      <c r="UI60" s="128"/>
      <c r="UJ60" s="128"/>
      <c r="UK60" s="128"/>
      <c r="UL60" s="128"/>
      <c r="UM60" s="128"/>
      <c r="UN60" s="128"/>
      <c r="UO60" s="128"/>
      <c r="UP60" s="128"/>
      <c r="UQ60" s="128"/>
      <c r="UR60" s="128"/>
      <c r="US60" s="128"/>
      <c r="UT60" s="128"/>
      <c r="UU60" s="128"/>
      <c r="UV60" s="128"/>
      <c r="UW60" s="128"/>
      <c r="UX60" s="128"/>
      <c r="UY60" s="128"/>
      <c r="UZ60" s="128"/>
      <c r="VA60" s="128"/>
      <c r="VB60" s="128"/>
      <c r="VC60" s="128"/>
      <c r="VD60" s="128"/>
      <c r="VE60" s="128"/>
      <c r="VF60" s="128"/>
      <c r="VG60" s="128"/>
      <c r="VH60" s="128"/>
      <c r="VI60" s="128"/>
      <c r="VJ60" s="128"/>
      <c r="VK60" s="128"/>
      <c r="VL60" s="128"/>
      <c r="VM60" s="128"/>
      <c r="VN60" s="128"/>
      <c r="VO60" s="128"/>
      <c r="VP60" s="128"/>
      <c r="VQ60" s="128"/>
      <c r="VR60" s="128"/>
      <c r="VS60" s="128"/>
      <c r="VT60" s="128"/>
      <c r="VU60" s="128"/>
      <c r="VV60" s="128"/>
      <c r="VW60" s="128"/>
      <c r="VX60" s="128"/>
      <c r="VY60" s="128"/>
      <c r="VZ60" s="128"/>
      <c r="WA60" s="128"/>
      <c r="WB60" s="128"/>
      <c r="WC60" s="128"/>
      <c r="WD60" s="128"/>
      <c r="WE60" s="128"/>
      <c r="WF60" s="128"/>
      <c r="WG60" s="128"/>
      <c r="WH60" s="128"/>
      <c r="WI60" s="128"/>
      <c r="WJ60" s="128"/>
      <c r="WK60" s="128"/>
      <c r="WL60" s="128"/>
      <c r="WM60" s="128"/>
      <c r="WN60" s="128"/>
      <c r="WO60" s="128"/>
      <c r="WP60" s="128"/>
      <c r="WQ60" s="128"/>
      <c r="WR60" s="128"/>
      <c r="WS60" s="128"/>
      <c r="WT60" s="128"/>
      <c r="WU60" s="128"/>
      <c r="WV60" s="128"/>
      <c r="WW60" s="128"/>
      <c r="WX60" s="128"/>
      <c r="WY60" s="128"/>
      <c r="WZ60" s="128"/>
      <c r="XA60" s="128"/>
      <c r="XB60" s="128"/>
      <c r="XC60" s="128"/>
      <c r="XD60" s="128"/>
      <c r="XE60" s="128"/>
      <c r="XF60" s="128"/>
      <c r="XG60" s="128"/>
      <c r="XH60" s="128"/>
      <c r="XI60" s="128"/>
      <c r="XJ60" s="128"/>
      <c r="XK60" s="128"/>
      <c r="XL60" s="128"/>
      <c r="XM60" s="128"/>
      <c r="XN60" s="128"/>
      <c r="XO60" s="128"/>
      <c r="XP60" s="128"/>
      <c r="XQ60" s="128"/>
      <c r="XR60" s="128"/>
      <c r="XS60" s="128"/>
      <c r="XT60" s="128"/>
      <c r="XU60" s="128"/>
      <c r="XV60" s="128"/>
      <c r="XW60" s="128"/>
      <c r="XX60" s="128"/>
      <c r="XY60" s="128"/>
      <c r="XZ60" s="128"/>
      <c r="YA60" s="128"/>
      <c r="YB60" s="128"/>
      <c r="YC60" s="128"/>
      <c r="YD60" s="128"/>
      <c r="YE60" s="128"/>
      <c r="YF60" s="128"/>
      <c r="YG60" s="128"/>
      <c r="YH60" s="128"/>
      <c r="YI60" s="128"/>
      <c r="YJ60" s="128"/>
      <c r="YK60" s="128"/>
      <c r="YL60" s="128"/>
      <c r="YM60" s="128"/>
      <c r="YN60" s="128"/>
      <c r="YO60" s="128"/>
      <c r="YP60" s="128"/>
      <c r="YQ60" s="128"/>
      <c r="YR60" s="128"/>
      <c r="YS60" s="128"/>
      <c r="YT60" s="128"/>
      <c r="YU60" s="128"/>
      <c r="YV60" s="128"/>
      <c r="YW60" s="128"/>
      <c r="YX60" s="128"/>
      <c r="YY60" s="128"/>
      <c r="YZ60" s="128"/>
      <c r="ZA60" s="128"/>
      <c r="ZB60" s="128"/>
      <c r="ZC60" s="128"/>
      <c r="ZD60" s="128"/>
      <c r="ZE60" s="128"/>
      <c r="ZF60" s="128"/>
      <c r="ZG60" s="128"/>
      <c r="ZH60" s="128"/>
      <c r="ZI60" s="128"/>
      <c r="ZJ60" s="128"/>
      <c r="ZK60" s="128"/>
      <c r="ZL60" s="128"/>
      <c r="ZM60" s="128"/>
      <c r="ZN60" s="128"/>
      <c r="ZO60" s="128"/>
      <c r="ZP60" s="128"/>
      <c r="ZQ60" s="128"/>
      <c r="ZR60" s="128"/>
      <c r="ZS60" s="128"/>
      <c r="ZT60" s="128"/>
      <c r="ZU60" s="128"/>
      <c r="ZV60" s="128"/>
      <c r="ZW60" s="128"/>
      <c r="ZX60" s="128"/>
      <c r="ZY60" s="128"/>
      <c r="ZZ60" s="128"/>
      <c r="AAA60" s="128"/>
      <c r="AAB60" s="128"/>
      <c r="AAC60" s="128"/>
      <c r="AAD60" s="128"/>
      <c r="AAE60" s="128"/>
      <c r="AAF60" s="128"/>
      <c r="AAG60" s="128"/>
      <c r="AAH60" s="128"/>
      <c r="AAI60" s="128"/>
      <c r="AAJ60" s="128"/>
      <c r="AAK60" s="128"/>
      <c r="AAL60" s="128"/>
      <c r="AAM60" s="128"/>
      <c r="AAN60" s="128"/>
      <c r="AAO60" s="128"/>
      <c r="AAP60" s="128"/>
      <c r="AAQ60" s="128"/>
      <c r="AAR60" s="128"/>
      <c r="AAS60" s="128"/>
      <c r="AAT60" s="128"/>
      <c r="AAU60" s="128"/>
      <c r="AAV60" s="128"/>
      <c r="AAW60" s="128"/>
      <c r="AAX60" s="128"/>
      <c r="AAY60" s="128"/>
      <c r="AAZ60" s="128"/>
      <c r="ABA60" s="128"/>
      <c r="ABB60" s="128"/>
      <c r="ABC60" s="128"/>
      <c r="ABD60" s="128"/>
      <c r="ABE60" s="128"/>
      <c r="ABF60" s="128"/>
      <c r="ABG60" s="128"/>
      <c r="ABH60" s="128"/>
      <c r="ABI60" s="128"/>
      <c r="ABJ60" s="128"/>
      <c r="ABK60" s="128"/>
      <c r="ABL60" s="128"/>
      <c r="ABM60" s="128"/>
      <c r="ABN60" s="128"/>
      <c r="ABO60" s="128"/>
      <c r="ABP60" s="128"/>
      <c r="ABQ60" s="128"/>
      <c r="ABR60" s="128"/>
      <c r="ABS60" s="128"/>
      <c r="ABT60" s="128"/>
      <c r="ABU60" s="128"/>
      <c r="ABV60" s="128"/>
      <c r="ABW60" s="128"/>
      <c r="ABX60" s="128"/>
      <c r="ABY60" s="128"/>
      <c r="ABZ60" s="128"/>
      <c r="ACA60" s="128"/>
      <c r="ACB60" s="128"/>
      <c r="ACC60" s="128"/>
      <c r="ACD60" s="128"/>
      <c r="ACE60" s="128"/>
      <c r="ACF60" s="128"/>
      <c r="ACG60" s="128"/>
      <c r="ACH60" s="128"/>
      <c r="ACI60" s="128"/>
      <c r="ACJ60" s="128"/>
      <c r="ACK60" s="128"/>
      <c r="ACL60" s="128"/>
      <c r="ACM60" s="128"/>
      <c r="ACN60" s="128"/>
      <c r="ACO60" s="128"/>
      <c r="ACP60" s="128"/>
      <c r="ACQ60" s="128"/>
      <c r="ACR60" s="128"/>
      <c r="ACS60" s="128"/>
      <c r="ACT60" s="128"/>
      <c r="ACU60" s="128"/>
      <c r="ACV60" s="128"/>
      <c r="ACW60" s="128"/>
      <c r="ACX60" s="128"/>
      <c r="ACY60" s="128"/>
      <c r="ACZ60" s="128"/>
      <c r="ADA60" s="128"/>
      <c r="ADB60" s="128"/>
      <c r="ADC60" s="128"/>
      <c r="ADD60" s="128"/>
      <c r="ADE60" s="128"/>
      <c r="ADF60" s="128"/>
      <c r="ADG60" s="128"/>
      <c r="ADH60" s="128"/>
      <c r="ADI60" s="128"/>
      <c r="ADJ60" s="128"/>
      <c r="ADK60" s="128"/>
      <c r="ADL60" s="128"/>
      <c r="ADM60" s="128"/>
      <c r="ADN60" s="128"/>
      <c r="ADO60" s="128"/>
      <c r="ADP60" s="128"/>
      <c r="ADQ60" s="128"/>
      <c r="ADR60" s="128"/>
      <c r="ADS60" s="128"/>
      <c r="ADT60" s="128"/>
      <c r="ADU60" s="128"/>
      <c r="ADV60" s="128"/>
      <c r="ADW60" s="128"/>
      <c r="ADX60" s="128"/>
      <c r="ADY60" s="128"/>
      <c r="ADZ60" s="128"/>
      <c r="AEA60" s="128"/>
      <c r="AEB60" s="128"/>
      <c r="AEC60" s="128"/>
      <c r="AED60" s="128"/>
      <c r="AEE60" s="128"/>
      <c r="AEF60" s="128"/>
      <c r="AEG60" s="128"/>
      <c r="AEH60" s="128"/>
      <c r="AEI60" s="128"/>
      <c r="AEJ60" s="128"/>
      <c r="AEK60" s="128"/>
      <c r="AEL60" s="128"/>
      <c r="AEM60" s="128"/>
      <c r="AEN60" s="128"/>
      <c r="AEO60" s="128"/>
      <c r="AEP60" s="128"/>
      <c r="AEQ60" s="128"/>
      <c r="AER60" s="128"/>
      <c r="AES60" s="128"/>
      <c r="AET60" s="128"/>
      <c r="AEU60" s="128"/>
      <c r="AEV60" s="128"/>
      <c r="AEW60" s="128"/>
      <c r="AEX60" s="128"/>
      <c r="AEY60" s="128"/>
      <c r="AEZ60" s="128"/>
      <c r="AFA60" s="128"/>
      <c r="AFB60" s="128"/>
      <c r="AFC60" s="128"/>
      <c r="AFD60" s="128"/>
      <c r="AFE60" s="128"/>
      <c r="AFF60" s="128"/>
      <c r="AFG60" s="128"/>
      <c r="AFH60" s="128"/>
      <c r="AFI60" s="128"/>
      <c r="AFJ60" s="128"/>
      <c r="AFK60" s="128"/>
      <c r="AFL60" s="128"/>
      <c r="AFM60" s="128"/>
      <c r="AFN60" s="128"/>
      <c r="AFO60" s="128"/>
      <c r="AFP60" s="128"/>
      <c r="AFQ60" s="128"/>
      <c r="AFR60" s="128"/>
      <c r="AFS60" s="128"/>
      <c r="AFT60" s="128"/>
      <c r="AFU60" s="128"/>
      <c r="AFV60" s="128"/>
      <c r="AFW60" s="128"/>
      <c r="AFX60" s="128"/>
      <c r="AFY60" s="128"/>
      <c r="AFZ60" s="128"/>
      <c r="AGA60" s="128"/>
      <c r="AGB60" s="128"/>
      <c r="AGC60" s="128"/>
      <c r="AGD60" s="128"/>
      <c r="AGE60" s="128"/>
      <c r="AGF60" s="128"/>
      <c r="AGG60" s="128"/>
      <c r="AGH60" s="128"/>
      <c r="AGI60" s="128"/>
      <c r="AGJ60" s="128"/>
      <c r="AGK60" s="128"/>
      <c r="AGL60" s="128"/>
      <c r="AGM60" s="128"/>
      <c r="AGN60" s="128"/>
      <c r="AGO60" s="128"/>
      <c r="AGP60" s="128"/>
      <c r="AGQ60" s="128"/>
      <c r="AGR60" s="128"/>
      <c r="AGS60" s="128"/>
      <c r="AGT60" s="128"/>
      <c r="AGU60" s="128"/>
      <c r="AGV60" s="128"/>
      <c r="AGW60" s="128"/>
      <c r="AGX60" s="128"/>
      <c r="AGY60" s="128"/>
      <c r="AGZ60" s="128"/>
      <c r="AHA60" s="128"/>
      <c r="AHB60" s="128"/>
      <c r="AHC60" s="128"/>
      <c r="AHD60" s="128"/>
      <c r="AHE60" s="128"/>
      <c r="AHF60" s="128"/>
      <c r="AHG60" s="128"/>
      <c r="AHH60" s="128"/>
      <c r="AHI60" s="128"/>
      <c r="AHJ60" s="128"/>
      <c r="AHK60" s="128"/>
      <c r="AHL60" s="128"/>
      <c r="AHM60" s="128"/>
      <c r="AHN60" s="128"/>
      <c r="AHO60" s="128"/>
      <c r="AHP60" s="128"/>
      <c r="AHQ60" s="128"/>
      <c r="AHR60" s="128"/>
      <c r="AHS60" s="128"/>
      <c r="AHT60" s="128"/>
      <c r="AHU60" s="128"/>
      <c r="AHV60" s="128"/>
      <c r="AHW60" s="128"/>
      <c r="AHX60" s="128"/>
      <c r="AHY60" s="128"/>
      <c r="AHZ60" s="128"/>
      <c r="AIA60" s="128"/>
      <c r="AIB60" s="128"/>
      <c r="AIC60" s="128"/>
      <c r="AID60" s="128"/>
      <c r="AIE60" s="128"/>
      <c r="AIF60" s="128"/>
      <c r="AIG60" s="128"/>
      <c r="AIH60" s="128"/>
      <c r="AII60" s="128"/>
      <c r="AIJ60" s="128"/>
      <c r="AIK60" s="128"/>
      <c r="AIL60" s="128"/>
      <c r="AIM60" s="128"/>
      <c r="AIN60" s="128"/>
      <c r="AIO60" s="128"/>
      <c r="AIP60" s="128"/>
      <c r="AIQ60" s="128"/>
      <c r="AIR60" s="128"/>
      <c r="AIS60" s="128"/>
      <c r="AIT60" s="128"/>
      <c r="AIU60" s="128"/>
      <c r="AIV60" s="128"/>
      <c r="AIW60" s="128"/>
      <c r="AIX60" s="128"/>
      <c r="AIY60" s="128"/>
      <c r="AIZ60" s="128"/>
      <c r="AJA60" s="128"/>
      <c r="AJB60" s="128"/>
      <c r="AJC60" s="128"/>
      <c r="AJD60" s="128"/>
      <c r="AJE60" s="128"/>
      <c r="AJF60" s="128"/>
      <c r="AJG60" s="128"/>
      <c r="AJH60" s="128"/>
      <c r="AJI60" s="128"/>
      <c r="AJJ60" s="128"/>
      <c r="AJK60" s="128"/>
      <c r="AJL60" s="128"/>
      <c r="AJM60" s="128"/>
      <c r="AJN60" s="128"/>
      <c r="AJO60" s="128"/>
      <c r="AJP60" s="128"/>
      <c r="AJQ60" s="128"/>
      <c r="AJR60" s="128"/>
      <c r="AJS60" s="128"/>
      <c r="AJT60" s="128"/>
      <c r="AJU60" s="128"/>
      <c r="AJV60" s="128"/>
      <c r="AJW60" s="128"/>
      <c r="AJX60" s="128"/>
      <c r="AJY60" s="128"/>
      <c r="AJZ60" s="128"/>
      <c r="AKA60" s="128"/>
      <c r="AKB60" s="128"/>
      <c r="AKC60" s="128"/>
      <c r="AKD60" s="128"/>
      <c r="AKE60" s="128"/>
      <c r="AKF60" s="128"/>
      <c r="AKG60" s="128"/>
      <c r="AKH60" s="128"/>
      <c r="AKI60" s="128"/>
      <c r="AKJ60" s="128"/>
      <c r="AKK60" s="128"/>
      <c r="AKL60" s="128"/>
      <c r="AKM60" s="128"/>
      <c r="AKN60" s="128"/>
      <c r="AKO60" s="128"/>
      <c r="AKP60" s="128"/>
      <c r="AKQ60" s="128"/>
      <c r="AKR60" s="128"/>
      <c r="AKS60" s="128"/>
      <c r="AKT60" s="128"/>
      <c r="AKU60" s="128"/>
      <c r="AKV60" s="128"/>
      <c r="AKW60" s="128"/>
      <c r="AKX60" s="128"/>
      <c r="AKY60" s="128"/>
      <c r="AKZ60" s="128"/>
      <c r="ALA60" s="128"/>
      <c r="ALB60" s="128"/>
      <c r="ALC60" s="128"/>
      <c r="ALD60" s="128"/>
      <c r="ALE60" s="128"/>
      <c r="ALF60" s="128"/>
      <c r="ALG60" s="128"/>
      <c r="ALH60" s="128"/>
      <c r="ALI60" s="128"/>
      <c r="ALJ60" s="128"/>
      <c r="ALK60" s="128"/>
      <c r="ALL60" s="128"/>
      <c r="ALM60" s="128"/>
      <c r="ALN60" s="128"/>
      <c r="ALO60" s="128"/>
      <c r="ALP60" s="128"/>
      <c r="ALQ60" s="128"/>
      <c r="ALR60" s="128"/>
      <c r="ALS60"/>
      <c r="ALT60"/>
      <c r="ALU60"/>
    </row>
    <row r="61" spans="1:1009" s="96" customFormat="1" ht="12" customHeight="1">
      <c r="A61" s="136"/>
      <c r="B61" s="136"/>
      <c r="C61" s="136"/>
      <c r="D61" s="136"/>
      <c r="E61" s="136"/>
      <c r="F61" s="136"/>
      <c r="I61" s="225"/>
      <c r="J61" s="159"/>
      <c r="N61" s="278"/>
      <c r="R61"/>
      <c r="S61" s="179"/>
      <c r="U61" s="159"/>
      <c r="X61"/>
      <c r="Y61" s="128"/>
      <c r="Z61" s="128"/>
      <c r="AA61" s="128"/>
      <c r="AB61" s="128"/>
      <c r="AC61" s="128"/>
      <c r="AD61" s="128"/>
      <c r="AE61" s="128"/>
      <c r="AF61" s="128"/>
      <c r="AG61" s="128"/>
      <c r="AH61" s="128"/>
      <c r="AI61" s="128"/>
      <c r="AJ61" s="128"/>
      <c r="AK61" s="128"/>
      <c r="AL61" s="128"/>
      <c r="AM61" s="128"/>
      <c r="AN61" s="128"/>
      <c r="AO61" s="128"/>
      <c r="AP61" s="128"/>
      <c r="AQ61" s="128"/>
      <c r="AR61" s="128"/>
      <c r="AS61" s="128"/>
      <c r="AT61" s="128"/>
      <c r="AU61" s="128"/>
      <c r="AV61" s="128"/>
      <c r="AW61" s="128"/>
      <c r="AX61" s="128"/>
      <c r="AY61" s="128"/>
      <c r="AZ61" s="128"/>
      <c r="BA61" s="128"/>
      <c r="BB61" s="128"/>
      <c r="BC61" s="128"/>
      <c r="BD61" s="128"/>
      <c r="BE61" s="128"/>
      <c r="BF61" s="128"/>
      <c r="BG61" s="128"/>
      <c r="BH61" s="128"/>
      <c r="BI61" s="128"/>
      <c r="BJ61" s="128"/>
      <c r="BK61" s="128"/>
      <c r="BL61" s="128"/>
      <c r="BM61" s="128"/>
      <c r="BN61" s="128"/>
      <c r="BO61" s="128"/>
      <c r="BP61" s="128"/>
      <c r="BQ61" s="128"/>
      <c r="BR61" s="128"/>
      <c r="BS61" s="128"/>
      <c r="BT61" s="128"/>
      <c r="BU61" s="128"/>
      <c r="BV61" s="128"/>
      <c r="BW61" s="128"/>
      <c r="BX61" s="128"/>
      <c r="BY61" s="128"/>
      <c r="BZ61" s="128"/>
      <c r="CA61" s="128"/>
      <c r="CB61" s="128"/>
      <c r="CC61" s="128"/>
      <c r="CD61" s="128"/>
      <c r="CE61" s="128"/>
      <c r="CF61" s="128"/>
      <c r="CG61" s="128"/>
      <c r="CH61" s="128"/>
      <c r="CI61" s="128"/>
      <c r="CJ61" s="128"/>
      <c r="CK61" s="128"/>
      <c r="CL61" s="128"/>
      <c r="CM61" s="128"/>
      <c r="CN61" s="128"/>
      <c r="CO61" s="128"/>
      <c r="CP61" s="128"/>
      <c r="CQ61" s="128"/>
      <c r="CR61" s="128"/>
      <c r="CS61" s="128"/>
      <c r="CT61" s="128"/>
      <c r="CU61" s="128"/>
      <c r="CV61" s="128"/>
      <c r="CW61" s="128"/>
      <c r="CX61" s="128"/>
      <c r="CY61" s="128"/>
      <c r="CZ61" s="128"/>
      <c r="DA61" s="128"/>
      <c r="DB61" s="128"/>
      <c r="DC61" s="128"/>
      <c r="DD61" s="128"/>
      <c r="DE61" s="128"/>
      <c r="DF61" s="128"/>
      <c r="DG61" s="128"/>
      <c r="DH61" s="128"/>
      <c r="DI61" s="128"/>
      <c r="DJ61" s="128"/>
      <c r="DK61" s="128"/>
      <c r="DL61" s="128"/>
      <c r="DM61" s="128"/>
      <c r="DN61" s="128"/>
      <c r="DO61" s="128"/>
      <c r="DP61" s="128"/>
      <c r="DQ61" s="128"/>
      <c r="DR61" s="128"/>
      <c r="DS61" s="128"/>
      <c r="DT61" s="128"/>
      <c r="DU61" s="128"/>
      <c r="DV61" s="128"/>
      <c r="DW61" s="128"/>
      <c r="DX61" s="128"/>
      <c r="DY61" s="128"/>
      <c r="DZ61" s="128"/>
      <c r="EA61" s="128"/>
      <c r="EB61" s="128"/>
      <c r="EC61" s="128"/>
      <c r="ED61" s="128"/>
      <c r="EE61" s="128"/>
      <c r="EF61" s="128"/>
      <c r="EG61" s="128"/>
      <c r="EH61" s="128"/>
      <c r="EI61" s="128"/>
      <c r="EJ61" s="128"/>
      <c r="EK61" s="128"/>
      <c r="EL61" s="128"/>
      <c r="EM61" s="128"/>
      <c r="EN61" s="128"/>
      <c r="EO61" s="128"/>
      <c r="EP61" s="128"/>
      <c r="EQ61" s="128"/>
      <c r="ER61" s="128"/>
      <c r="ES61" s="128"/>
      <c r="ET61" s="128"/>
      <c r="EU61" s="128"/>
      <c r="EV61" s="128"/>
      <c r="EW61" s="128"/>
      <c r="EX61" s="128"/>
      <c r="EY61" s="128"/>
      <c r="EZ61" s="128"/>
      <c r="FA61" s="128"/>
      <c r="FB61" s="128"/>
      <c r="FC61" s="128"/>
      <c r="FD61" s="128"/>
      <c r="FE61" s="128"/>
      <c r="FF61" s="128"/>
      <c r="FG61" s="128"/>
      <c r="FH61" s="128"/>
      <c r="FI61" s="128"/>
      <c r="FJ61" s="128"/>
      <c r="FK61" s="128"/>
      <c r="FL61" s="128"/>
      <c r="FM61" s="128"/>
      <c r="FN61" s="128"/>
      <c r="FO61" s="128"/>
      <c r="FP61" s="128"/>
      <c r="FQ61" s="128"/>
      <c r="FR61" s="128"/>
      <c r="FS61" s="128"/>
      <c r="FT61" s="128"/>
      <c r="FU61" s="128"/>
      <c r="FV61" s="128"/>
      <c r="FW61" s="128"/>
      <c r="FX61" s="128"/>
      <c r="FY61" s="128"/>
      <c r="FZ61" s="128"/>
      <c r="GA61" s="128"/>
      <c r="GB61" s="128"/>
      <c r="GC61" s="128"/>
      <c r="GD61" s="128"/>
      <c r="GE61" s="128"/>
      <c r="GF61" s="128"/>
      <c r="GG61" s="128"/>
      <c r="GH61" s="128"/>
      <c r="GI61" s="128"/>
      <c r="GJ61" s="128"/>
      <c r="GK61" s="128"/>
      <c r="GL61" s="128"/>
      <c r="GM61" s="128"/>
      <c r="GN61" s="128"/>
      <c r="GO61" s="128"/>
      <c r="GP61" s="128"/>
      <c r="GQ61" s="128"/>
      <c r="GR61" s="128"/>
      <c r="GS61" s="128"/>
      <c r="GT61" s="128"/>
      <c r="GU61" s="128"/>
      <c r="GV61" s="128"/>
      <c r="GW61" s="128"/>
      <c r="GX61" s="128"/>
      <c r="GY61" s="128"/>
      <c r="GZ61" s="128"/>
      <c r="HA61" s="128"/>
      <c r="HB61" s="128"/>
      <c r="HC61" s="128"/>
      <c r="HD61" s="128"/>
      <c r="HE61" s="128"/>
      <c r="HF61" s="128"/>
      <c r="HG61" s="128"/>
      <c r="HH61" s="128"/>
      <c r="HI61" s="128"/>
      <c r="HJ61" s="128"/>
      <c r="HK61" s="128"/>
      <c r="HL61" s="128"/>
      <c r="HM61" s="128"/>
      <c r="HN61" s="128"/>
      <c r="HO61" s="128"/>
      <c r="HP61" s="128"/>
      <c r="HQ61" s="128"/>
      <c r="HR61" s="128"/>
      <c r="HS61" s="128"/>
      <c r="HT61" s="128"/>
      <c r="HU61" s="128"/>
      <c r="HV61" s="128"/>
      <c r="HW61" s="128"/>
      <c r="HX61" s="128"/>
      <c r="HY61" s="128"/>
      <c r="HZ61" s="128"/>
      <c r="IA61" s="128"/>
      <c r="IB61" s="128"/>
      <c r="IC61" s="128"/>
      <c r="ID61" s="128"/>
      <c r="IE61" s="128"/>
      <c r="IF61" s="128"/>
      <c r="IG61" s="128"/>
      <c r="IH61" s="128"/>
      <c r="II61" s="128"/>
      <c r="IJ61" s="128"/>
      <c r="IK61" s="128"/>
      <c r="IL61" s="128"/>
      <c r="IM61" s="128"/>
      <c r="IN61" s="128"/>
      <c r="IO61" s="128"/>
      <c r="IP61" s="128"/>
      <c r="IQ61" s="128"/>
      <c r="IR61" s="128"/>
      <c r="IS61" s="128"/>
      <c r="IT61" s="128"/>
      <c r="IU61" s="128"/>
      <c r="IV61" s="128"/>
      <c r="IW61" s="128"/>
      <c r="IX61" s="128"/>
      <c r="IY61" s="128"/>
      <c r="IZ61" s="128"/>
      <c r="JA61" s="128"/>
      <c r="JB61" s="128"/>
      <c r="JC61" s="128"/>
      <c r="JD61" s="128"/>
      <c r="JE61" s="128"/>
      <c r="JF61" s="128"/>
      <c r="JG61" s="128"/>
      <c r="JH61" s="128"/>
      <c r="JI61" s="128"/>
      <c r="JJ61" s="128"/>
      <c r="JK61" s="128"/>
      <c r="JL61" s="128"/>
      <c r="JM61" s="128"/>
      <c r="JN61" s="128"/>
      <c r="JO61" s="128"/>
      <c r="JP61" s="128"/>
      <c r="JQ61" s="128"/>
      <c r="JR61" s="128"/>
      <c r="JS61" s="128"/>
      <c r="JT61" s="128"/>
      <c r="JU61" s="128"/>
      <c r="JV61" s="128"/>
      <c r="JW61" s="128"/>
      <c r="JX61" s="128"/>
      <c r="JY61" s="128"/>
      <c r="JZ61" s="128"/>
      <c r="KA61" s="128"/>
      <c r="KB61" s="128"/>
      <c r="KC61" s="128"/>
      <c r="KD61" s="128"/>
      <c r="KE61" s="128"/>
      <c r="KF61" s="128"/>
      <c r="KG61" s="128"/>
      <c r="KH61" s="128"/>
      <c r="KI61" s="128"/>
      <c r="KJ61" s="128"/>
      <c r="KK61" s="128"/>
      <c r="KL61" s="128"/>
      <c r="KM61" s="128"/>
      <c r="KN61" s="128"/>
      <c r="KO61" s="128"/>
      <c r="KP61" s="128"/>
      <c r="KQ61" s="128"/>
      <c r="KR61" s="128"/>
      <c r="KS61" s="128"/>
      <c r="KT61" s="128"/>
      <c r="KU61" s="128"/>
      <c r="KV61" s="128"/>
      <c r="KW61" s="128"/>
      <c r="KX61" s="128"/>
      <c r="KY61" s="128"/>
      <c r="KZ61" s="128"/>
      <c r="LA61" s="128"/>
      <c r="LB61" s="128"/>
      <c r="LC61" s="128"/>
      <c r="LD61" s="128"/>
      <c r="LE61" s="128"/>
      <c r="LF61" s="128"/>
      <c r="LG61" s="128"/>
      <c r="LH61" s="128"/>
      <c r="LI61" s="128"/>
      <c r="LJ61" s="128"/>
      <c r="LK61" s="128"/>
      <c r="LL61" s="128"/>
      <c r="LM61" s="128"/>
      <c r="LN61" s="128"/>
      <c r="LO61" s="128"/>
      <c r="LP61" s="128"/>
      <c r="LQ61" s="128"/>
      <c r="LR61" s="128"/>
      <c r="LS61" s="128"/>
      <c r="LT61" s="128"/>
      <c r="LU61" s="128"/>
      <c r="LV61" s="128"/>
      <c r="LW61" s="128"/>
      <c r="LX61" s="128"/>
      <c r="LY61" s="128"/>
      <c r="LZ61" s="128"/>
      <c r="MA61" s="128"/>
      <c r="MB61" s="128"/>
      <c r="MC61" s="128"/>
      <c r="MD61" s="128"/>
      <c r="ME61" s="128"/>
      <c r="MF61" s="128"/>
      <c r="MG61" s="128"/>
      <c r="MH61" s="128"/>
      <c r="MI61" s="128"/>
      <c r="MJ61" s="128"/>
      <c r="MK61" s="128"/>
      <c r="ML61" s="128"/>
      <c r="MM61" s="128"/>
      <c r="MN61" s="128"/>
      <c r="MO61" s="128"/>
      <c r="MP61" s="128"/>
      <c r="MQ61" s="128"/>
      <c r="MR61" s="128"/>
      <c r="MS61" s="128"/>
      <c r="MT61" s="128"/>
      <c r="MU61" s="128"/>
      <c r="MV61" s="128"/>
      <c r="MW61" s="128"/>
      <c r="MX61" s="128"/>
      <c r="MY61" s="128"/>
      <c r="MZ61" s="128"/>
      <c r="NA61" s="128"/>
      <c r="NB61" s="128"/>
      <c r="NC61" s="128"/>
      <c r="ND61" s="128"/>
      <c r="NE61" s="128"/>
      <c r="NF61" s="128"/>
      <c r="NG61" s="128"/>
      <c r="NH61" s="128"/>
      <c r="NI61" s="128"/>
      <c r="NJ61" s="128"/>
      <c r="NK61" s="128"/>
      <c r="NL61" s="128"/>
      <c r="NM61" s="128"/>
      <c r="NN61" s="128"/>
      <c r="NO61" s="128"/>
      <c r="NP61" s="128"/>
      <c r="NQ61" s="128"/>
      <c r="NR61" s="128"/>
      <c r="NS61" s="128"/>
      <c r="NT61" s="128"/>
      <c r="NU61" s="128"/>
      <c r="NV61" s="128"/>
      <c r="NW61" s="128"/>
      <c r="NX61" s="128"/>
      <c r="NY61" s="128"/>
      <c r="NZ61" s="128"/>
      <c r="OA61" s="128"/>
      <c r="OB61" s="128"/>
      <c r="OC61" s="128"/>
      <c r="OD61" s="128"/>
      <c r="OE61" s="128"/>
      <c r="OF61" s="128"/>
      <c r="OG61" s="128"/>
      <c r="OH61" s="128"/>
      <c r="OI61" s="128"/>
      <c r="OJ61" s="128"/>
      <c r="OK61" s="128"/>
      <c r="OL61" s="128"/>
      <c r="OM61" s="128"/>
      <c r="ON61" s="128"/>
      <c r="OO61" s="128"/>
      <c r="OP61" s="128"/>
      <c r="OQ61" s="128"/>
      <c r="OR61" s="128"/>
      <c r="OS61" s="128"/>
      <c r="OT61" s="128"/>
      <c r="OU61" s="128"/>
      <c r="OV61" s="128"/>
      <c r="OW61" s="128"/>
      <c r="OX61" s="128"/>
      <c r="OY61" s="128"/>
      <c r="OZ61" s="128"/>
      <c r="PA61" s="128"/>
      <c r="PB61" s="128"/>
      <c r="PC61" s="128"/>
      <c r="PD61" s="128"/>
      <c r="PE61" s="128"/>
      <c r="PF61" s="128"/>
      <c r="PG61" s="128"/>
      <c r="PH61" s="128"/>
      <c r="PI61" s="128"/>
      <c r="PJ61" s="128"/>
      <c r="PK61" s="128"/>
      <c r="PL61" s="128"/>
      <c r="PM61" s="128"/>
      <c r="PN61" s="128"/>
      <c r="PO61" s="128"/>
      <c r="PP61" s="128"/>
      <c r="PQ61" s="128"/>
      <c r="PR61" s="128"/>
      <c r="PS61" s="128"/>
      <c r="PT61" s="128"/>
      <c r="PU61" s="128"/>
      <c r="PV61" s="128"/>
      <c r="PW61" s="128"/>
      <c r="PX61" s="128"/>
      <c r="PY61" s="128"/>
      <c r="PZ61" s="128"/>
      <c r="QA61" s="128"/>
      <c r="QB61" s="128"/>
      <c r="QC61" s="128"/>
      <c r="QD61" s="128"/>
      <c r="QE61" s="128"/>
      <c r="QF61" s="128"/>
      <c r="QG61" s="128"/>
      <c r="QH61" s="128"/>
      <c r="QI61" s="128"/>
      <c r="QJ61" s="128"/>
      <c r="QK61" s="128"/>
      <c r="QL61" s="128"/>
      <c r="QM61" s="128"/>
      <c r="QN61" s="128"/>
      <c r="QO61" s="128"/>
      <c r="QP61" s="128"/>
      <c r="QQ61" s="128"/>
      <c r="QR61" s="128"/>
      <c r="QS61" s="128"/>
      <c r="QT61" s="128"/>
      <c r="QU61" s="128"/>
      <c r="QV61" s="128"/>
      <c r="QW61" s="128"/>
      <c r="QX61" s="128"/>
      <c r="QY61" s="128"/>
      <c r="QZ61" s="128"/>
      <c r="RA61" s="128"/>
      <c r="RB61" s="128"/>
      <c r="RC61" s="128"/>
      <c r="RD61" s="128"/>
      <c r="RE61" s="128"/>
      <c r="RF61" s="128"/>
      <c r="RG61" s="128"/>
      <c r="RH61" s="128"/>
      <c r="RI61" s="128"/>
      <c r="RJ61" s="128"/>
      <c r="RK61" s="128"/>
      <c r="RL61" s="128"/>
      <c r="RM61" s="128"/>
      <c r="RN61" s="128"/>
      <c r="RO61" s="128"/>
      <c r="RP61" s="128"/>
      <c r="RQ61" s="128"/>
      <c r="RR61" s="128"/>
      <c r="RS61" s="128"/>
      <c r="RT61" s="128"/>
      <c r="RU61" s="128"/>
      <c r="RV61" s="128"/>
      <c r="RW61" s="128"/>
      <c r="RX61" s="128"/>
      <c r="RY61" s="128"/>
      <c r="RZ61" s="128"/>
      <c r="SA61" s="128"/>
      <c r="SB61" s="128"/>
      <c r="SC61" s="128"/>
      <c r="SD61" s="128"/>
      <c r="SE61" s="128"/>
      <c r="SF61" s="128"/>
      <c r="SG61" s="128"/>
      <c r="SH61" s="128"/>
      <c r="SI61" s="128"/>
      <c r="SJ61" s="128"/>
      <c r="SK61" s="128"/>
      <c r="SL61" s="128"/>
      <c r="SM61" s="128"/>
      <c r="SN61" s="128"/>
      <c r="SO61" s="128"/>
      <c r="SP61" s="128"/>
      <c r="SQ61" s="128"/>
      <c r="SR61" s="128"/>
      <c r="SS61" s="128"/>
      <c r="ST61" s="128"/>
      <c r="SU61" s="128"/>
      <c r="SV61" s="128"/>
      <c r="SW61" s="128"/>
      <c r="SX61" s="128"/>
      <c r="SY61" s="128"/>
      <c r="SZ61" s="128"/>
      <c r="TA61" s="128"/>
      <c r="TB61" s="128"/>
      <c r="TC61" s="128"/>
      <c r="TD61" s="128"/>
      <c r="TE61" s="128"/>
      <c r="TF61" s="128"/>
      <c r="TG61" s="128"/>
      <c r="TH61" s="128"/>
      <c r="TI61" s="128"/>
      <c r="TJ61" s="128"/>
      <c r="TK61" s="128"/>
      <c r="TL61" s="128"/>
      <c r="TM61" s="128"/>
      <c r="TN61" s="128"/>
      <c r="TO61" s="128"/>
      <c r="TP61" s="128"/>
      <c r="TQ61" s="128"/>
      <c r="TR61" s="128"/>
      <c r="TS61" s="128"/>
      <c r="TT61" s="128"/>
      <c r="TU61" s="128"/>
      <c r="TV61" s="128"/>
      <c r="TW61" s="128"/>
      <c r="TX61" s="128"/>
      <c r="TY61" s="128"/>
      <c r="TZ61" s="128"/>
      <c r="UA61" s="128"/>
      <c r="UB61" s="128"/>
      <c r="UC61" s="128"/>
      <c r="UD61" s="128"/>
      <c r="UE61" s="128"/>
      <c r="UF61" s="128"/>
      <c r="UG61" s="128"/>
      <c r="UH61" s="128"/>
      <c r="UI61" s="128"/>
      <c r="UJ61" s="128"/>
      <c r="UK61" s="128"/>
      <c r="UL61" s="128"/>
      <c r="UM61" s="128"/>
      <c r="UN61" s="128"/>
      <c r="UO61" s="128"/>
      <c r="UP61" s="128"/>
      <c r="UQ61" s="128"/>
      <c r="UR61" s="128"/>
      <c r="US61" s="128"/>
      <c r="UT61" s="128"/>
      <c r="UU61" s="128"/>
      <c r="UV61" s="128"/>
      <c r="UW61" s="128"/>
      <c r="UX61" s="128"/>
      <c r="UY61" s="128"/>
      <c r="UZ61" s="128"/>
      <c r="VA61" s="128"/>
      <c r="VB61" s="128"/>
      <c r="VC61" s="128"/>
      <c r="VD61" s="128"/>
      <c r="VE61" s="128"/>
      <c r="VF61" s="128"/>
      <c r="VG61" s="128"/>
      <c r="VH61" s="128"/>
      <c r="VI61" s="128"/>
      <c r="VJ61" s="128"/>
      <c r="VK61" s="128"/>
      <c r="VL61" s="128"/>
      <c r="VM61" s="128"/>
      <c r="VN61" s="128"/>
      <c r="VO61" s="128"/>
      <c r="VP61" s="128"/>
      <c r="VQ61" s="128"/>
      <c r="VR61" s="128"/>
      <c r="VS61" s="128"/>
      <c r="VT61" s="128"/>
      <c r="VU61" s="128"/>
      <c r="VV61" s="128"/>
      <c r="VW61" s="128"/>
      <c r="VX61" s="128"/>
      <c r="VY61" s="128"/>
      <c r="VZ61" s="128"/>
      <c r="WA61" s="128"/>
      <c r="WB61" s="128"/>
      <c r="WC61" s="128"/>
      <c r="WD61" s="128"/>
      <c r="WE61" s="128"/>
      <c r="WF61" s="128"/>
      <c r="WG61" s="128"/>
      <c r="WH61" s="128"/>
      <c r="WI61" s="128"/>
      <c r="WJ61" s="128"/>
      <c r="WK61" s="128"/>
      <c r="WL61" s="128"/>
      <c r="WM61" s="128"/>
      <c r="WN61" s="128"/>
      <c r="WO61" s="128"/>
      <c r="WP61" s="128"/>
      <c r="WQ61" s="128"/>
      <c r="WR61" s="128"/>
      <c r="WS61" s="128"/>
      <c r="WT61" s="128"/>
      <c r="WU61" s="128"/>
      <c r="WV61" s="128"/>
      <c r="WW61" s="128"/>
      <c r="WX61" s="128"/>
      <c r="WY61" s="128"/>
      <c r="WZ61" s="128"/>
      <c r="XA61" s="128"/>
      <c r="XB61" s="128"/>
      <c r="XC61" s="128"/>
      <c r="XD61" s="128"/>
      <c r="XE61" s="128"/>
      <c r="XF61" s="128"/>
      <c r="XG61" s="128"/>
      <c r="XH61" s="128"/>
      <c r="XI61" s="128"/>
      <c r="XJ61" s="128"/>
      <c r="XK61" s="128"/>
      <c r="XL61" s="128"/>
      <c r="XM61" s="128"/>
      <c r="XN61" s="128"/>
      <c r="XO61" s="128"/>
      <c r="XP61" s="128"/>
      <c r="XQ61" s="128"/>
      <c r="XR61" s="128"/>
      <c r="XS61" s="128"/>
      <c r="XT61" s="128"/>
      <c r="XU61" s="128"/>
      <c r="XV61" s="128"/>
      <c r="XW61" s="128"/>
      <c r="XX61" s="128"/>
      <c r="XY61" s="128"/>
      <c r="XZ61" s="128"/>
      <c r="YA61" s="128"/>
      <c r="YB61" s="128"/>
      <c r="YC61" s="128"/>
      <c r="YD61" s="128"/>
      <c r="YE61" s="128"/>
      <c r="YF61" s="128"/>
      <c r="YG61" s="128"/>
      <c r="YH61" s="128"/>
      <c r="YI61" s="128"/>
      <c r="YJ61" s="128"/>
      <c r="YK61" s="128"/>
      <c r="YL61" s="128"/>
      <c r="YM61" s="128"/>
      <c r="YN61" s="128"/>
      <c r="YO61" s="128"/>
      <c r="YP61" s="128"/>
      <c r="YQ61" s="128"/>
      <c r="YR61" s="128"/>
      <c r="YS61" s="128"/>
      <c r="YT61" s="128"/>
      <c r="YU61" s="128"/>
      <c r="YV61" s="128"/>
      <c r="YW61" s="128"/>
      <c r="YX61" s="128"/>
      <c r="YY61" s="128"/>
      <c r="YZ61" s="128"/>
      <c r="ZA61" s="128"/>
      <c r="ZB61" s="128"/>
      <c r="ZC61" s="128"/>
      <c r="ZD61" s="128"/>
      <c r="ZE61" s="128"/>
      <c r="ZF61" s="128"/>
      <c r="ZG61" s="128"/>
      <c r="ZH61" s="128"/>
      <c r="ZI61" s="128"/>
      <c r="ZJ61" s="128"/>
      <c r="ZK61" s="128"/>
      <c r="ZL61" s="128"/>
      <c r="ZM61" s="128"/>
      <c r="ZN61" s="128"/>
      <c r="ZO61" s="128"/>
      <c r="ZP61" s="128"/>
      <c r="ZQ61" s="128"/>
      <c r="ZR61" s="128"/>
      <c r="ZS61" s="128"/>
      <c r="ZT61" s="128"/>
      <c r="ZU61" s="128"/>
      <c r="ZV61" s="128"/>
      <c r="ZW61" s="128"/>
      <c r="ZX61" s="128"/>
      <c r="ZY61" s="128"/>
      <c r="ZZ61" s="128"/>
      <c r="AAA61" s="128"/>
      <c r="AAB61" s="128"/>
      <c r="AAC61" s="128"/>
      <c r="AAD61" s="128"/>
      <c r="AAE61" s="128"/>
      <c r="AAF61" s="128"/>
      <c r="AAG61" s="128"/>
      <c r="AAH61" s="128"/>
      <c r="AAI61" s="128"/>
      <c r="AAJ61" s="128"/>
      <c r="AAK61" s="128"/>
      <c r="AAL61" s="128"/>
      <c r="AAM61" s="128"/>
      <c r="AAN61" s="128"/>
      <c r="AAO61" s="128"/>
      <c r="AAP61" s="128"/>
      <c r="AAQ61" s="128"/>
      <c r="AAR61" s="128"/>
      <c r="AAS61" s="128"/>
      <c r="AAT61" s="128"/>
      <c r="AAU61" s="128"/>
      <c r="AAV61" s="128"/>
      <c r="AAW61" s="128"/>
      <c r="AAX61" s="128"/>
      <c r="AAY61" s="128"/>
      <c r="AAZ61" s="128"/>
      <c r="ABA61" s="128"/>
      <c r="ABB61" s="128"/>
      <c r="ABC61" s="128"/>
      <c r="ABD61" s="128"/>
      <c r="ABE61" s="128"/>
      <c r="ABF61" s="128"/>
      <c r="ABG61" s="128"/>
      <c r="ABH61" s="128"/>
      <c r="ABI61" s="128"/>
      <c r="ABJ61" s="128"/>
      <c r="ABK61" s="128"/>
      <c r="ABL61" s="128"/>
      <c r="ABM61" s="128"/>
      <c r="ABN61" s="128"/>
      <c r="ABO61" s="128"/>
      <c r="ABP61" s="128"/>
      <c r="ABQ61" s="128"/>
      <c r="ABR61" s="128"/>
      <c r="ABS61" s="128"/>
      <c r="ABT61" s="128"/>
      <c r="ABU61" s="128"/>
      <c r="ABV61" s="128"/>
      <c r="ABW61" s="128"/>
      <c r="ABX61" s="128"/>
      <c r="ABY61" s="128"/>
      <c r="ABZ61" s="128"/>
      <c r="ACA61" s="128"/>
      <c r="ACB61" s="128"/>
      <c r="ACC61" s="128"/>
      <c r="ACD61" s="128"/>
      <c r="ACE61" s="128"/>
      <c r="ACF61" s="128"/>
      <c r="ACG61" s="128"/>
      <c r="ACH61" s="128"/>
      <c r="ACI61" s="128"/>
      <c r="ACJ61" s="128"/>
      <c r="ACK61" s="128"/>
      <c r="ACL61" s="128"/>
      <c r="ACM61" s="128"/>
      <c r="ACN61" s="128"/>
      <c r="ACO61" s="128"/>
      <c r="ACP61" s="128"/>
      <c r="ACQ61" s="128"/>
      <c r="ACR61" s="128"/>
      <c r="ACS61" s="128"/>
      <c r="ACT61" s="128"/>
      <c r="ACU61" s="128"/>
      <c r="ACV61" s="128"/>
      <c r="ACW61" s="128"/>
      <c r="ACX61" s="128"/>
      <c r="ACY61" s="128"/>
      <c r="ACZ61" s="128"/>
      <c r="ADA61" s="128"/>
      <c r="ADB61" s="128"/>
      <c r="ADC61" s="128"/>
      <c r="ADD61" s="128"/>
      <c r="ADE61" s="128"/>
      <c r="ADF61" s="128"/>
      <c r="ADG61" s="128"/>
      <c r="ADH61" s="128"/>
      <c r="ADI61" s="128"/>
      <c r="ADJ61" s="128"/>
      <c r="ADK61" s="128"/>
      <c r="ADL61" s="128"/>
      <c r="ADM61" s="128"/>
      <c r="ADN61" s="128"/>
      <c r="ADO61" s="128"/>
      <c r="ADP61" s="128"/>
      <c r="ADQ61" s="128"/>
      <c r="ADR61" s="128"/>
      <c r="ADS61" s="128"/>
      <c r="ADT61" s="128"/>
      <c r="ADU61" s="128"/>
      <c r="ADV61" s="128"/>
      <c r="ADW61" s="128"/>
      <c r="ADX61" s="128"/>
      <c r="ADY61" s="128"/>
      <c r="ADZ61" s="128"/>
      <c r="AEA61" s="128"/>
      <c r="AEB61" s="128"/>
      <c r="AEC61" s="128"/>
      <c r="AED61" s="128"/>
      <c r="AEE61" s="128"/>
      <c r="AEF61" s="128"/>
      <c r="AEG61" s="128"/>
      <c r="AEH61" s="128"/>
      <c r="AEI61" s="128"/>
      <c r="AEJ61" s="128"/>
      <c r="AEK61" s="128"/>
      <c r="AEL61" s="128"/>
      <c r="AEM61" s="128"/>
      <c r="AEN61" s="128"/>
      <c r="AEO61" s="128"/>
      <c r="AEP61" s="128"/>
      <c r="AEQ61" s="128"/>
      <c r="AER61" s="128"/>
      <c r="AES61" s="128"/>
      <c r="AET61" s="128"/>
      <c r="AEU61" s="128"/>
      <c r="AEV61" s="128"/>
      <c r="AEW61" s="128"/>
      <c r="AEX61" s="128"/>
      <c r="AEY61" s="128"/>
      <c r="AEZ61" s="128"/>
      <c r="AFA61" s="128"/>
      <c r="AFB61" s="128"/>
      <c r="AFC61" s="128"/>
      <c r="AFD61" s="128"/>
      <c r="AFE61" s="128"/>
      <c r="AFF61" s="128"/>
      <c r="AFG61" s="128"/>
      <c r="AFH61" s="128"/>
      <c r="AFI61" s="128"/>
      <c r="AFJ61" s="128"/>
      <c r="AFK61" s="128"/>
      <c r="AFL61" s="128"/>
      <c r="AFM61" s="128"/>
      <c r="AFN61" s="128"/>
      <c r="AFO61" s="128"/>
      <c r="AFP61" s="128"/>
      <c r="AFQ61" s="128"/>
      <c r="AFR61" s="128"/>
      <c r="AFS61" s="128"/>
      <c r="AFT61" s="128"/>
      <c r="AFU61" s="128"/>
      <c r="AFV61" s="128"/>
      <c r="AFW61" s="128"/>
      <c r="AFX61" s="128"/>
      <c r="AFY61" s="128"/>
      <c r="AFZ61" s="128"/>
      <c r="AGA61" s="128"/>
      <c r="AGB61" s="128"/>
      <c r="AGC61" s="128"/>
      <c r="AGD61" s="128"/>
      <c r="AGE61" s="128"/>
      <c r="AGF61" s="128"/>
      <c r="AGG61" s="128"/>
      <c r="AGH61" s="128"/>
      <c r="AGI61" s="128"/>
      <c r="AGJ61" s="128"/>
      <c r="AGK61" s="128"/>
      <c r="AGL61" s="128"/>
      <c r="AGM61" s="128"/>
      <c r="AGN61" s="128"/>
      <c r="AGO61" s="128"/>
      <c r="AGP61" s="128"/>
      <c r="AGQ61" s="128"/>
      <c r="AGR61" s="128"/>
      <c r="AGS61" s="128"/>
      <c r="AGT61" s="128"/>
      <c r="AGU61" s="128"/>
      <c r="AGV61" s="128"/>
      <c r="AGW61" s="128"/>
      <c r="AGX61" s="128"/>
      <c r="AGY61" s="128"/>
      <c r="AGZ61" s="128"/>
      <c r="AHA61" s="128"/>
      <c r="AHB61" s="128"/>
      <c r="AHC61" s="128"/>
      <c r="AHD61" s="128"/>
      <c r="AHE61" s="128"/>
      <c r="AHF61" s="128"/>
      <c r="AHG61" s="128"/>
      <c r="AHH61" s="128"/>
      <c r="AHI61" s="128"/>
      <c r="AHJ61" s="128"/>
      <c r="AHK61" s="128"/>
      <c r="AHL61" s="128"/>
      <c r="AHM61" s="128"/>
      <c r="AHN61" s="128"/>
      <c r="AHO61" s="128"/>
      <c r="AHP61" s="128"/>
      <c r="AHQ61" s="128"/>
      <c r="AHR61" s="128"/>
      <c r="AHS61" s="128"/>
      <c r="AHT61" s="128"/>
      <c r="AHU61" s="128"/>
      <c r="AHV61" s="128"/>
      <c r="AHW61" s="128"/>
      <c r="AHX61" s="128"/>
      <c r="AHY61" s="128"/>
      <c r="AHZ61" s="128"/>
      <c r="AIA61" s="128"/>
      <c r="AIB61" s="128"/>
      <c r="AIC61" s="128"/>
      <c r="AID61" s="128"/>
      <c r="AIE61" s="128"/>
      <c r="AIF61" s="128"/>
      <c r="AIG61" s="128"/>
      <c r="AIH61" s="128"/>
      <c r="AII61" s="128"/>
      <c r="AIJ61" s="128"/>
      <c r="AIK61" s="128"/>
      <c r="AIL61" s="128"/>
      <c r="AIM61" s="128"/>
      <c r="AIN61" s="128"/>
      <c r="AIO61" s="128"/>
      <c r="AIP61" s="128"/>
      <c r="AIQ61" s="128"/>
      <c r="AIR61" s="128"/>
      <c r="AIS61" s="128"/>
      <c r="AIT61" s="128"/>
      <c r="AIU61" s="128"/>
      <c r="AIV61" s="128"/>
      <c r="AIW61" s="128"/>
      <c r="AIX61" s="128"/>
      <c r="AIY61" s="128"/>
      <c r="AIZ61" s="128"/>
      <c r="AJA61" s="128"/>
      <c r="AJB61" s="128"/>
      <c r="AJC61" s="128"/>
      <c r="AJD61" s="128"/>
      <c r="AJE61" s="128"/>
      <c r="AJF61" s="128"/>
      <c r="AJG61" s="128"/>
      <c r="AJH61" s="128"/>
      <c r="AJI61" s="128"/>
      <c r="AJJ61" s="128"/>
      <c r="AJK61" s="128"/>
      <c r="AJL61" s="128"/>
      <c r="AJM61" s="128"/>
      <c r="AJN61" s="128"/>
      <c r="AJO61" s="128"/>
      <c r="AJP61" s="128"/>
      <c r="AJQ61" s="128"/>
      <c r="AJR61" s="128"/>
      <c r="AJS61" s="128"/>
      <c r="AJT61" s="128"/>
      <c r="AJU61" s="128"/>
      <c r="AJV61" s="128"/>
      <c r="AJW61" s="128"/>
      <c r="AJX61" s="128"/>
      <c r="AJY61" s="128"/>
      <c r="AJZ61" s="128"/>
      <c r="AKA61" s="128"/>
      <c r="AKB61" s="128"/>
      <c r="AKC61" s="128"/>
      <c r="AKD61" s="128"/>
      <c r="AKE61" s="128"/>
      <c r="AKF61" s="128"/>
      <c r="AKG61" s="128"/>
      <c r="AKH61" s="128"/>
      <c r="AKI61" s="128"/>
      <c r="AKJ61" s="128"/>
      <c r="AKK61" s="128"/>
      <c r="AKL61" s="128"/>
      <c r="AKM61" s="128"/>
      <c r="AKN61" s="128"/>
      <c r="AKO61" s="128"/>
      <c r="AKP61" s="128"/>
      <c r="AKQ61" s="128"/>
      <c r="AKR61" s="128"/>
      <c r="AKS61" s="128"/>
      <c r="AKT61" s="128"/>
      <c r="AKU61" s="128"/>
      <c r="AKV61" s="128"/>
      <c r="AKW61" s="128"/>
      <c r="AKX61" s="128"/>
      <c r="AKY61" s="128"/>
      <c r="AKZ61" s="128"/>
      <c r="ALA61" s="128"/>
      <c r="ALB61" s="128"/>
      <c r="ALC61" s="128"/>
      <c r="ALD61" s="128"/>
      <c r="ALE61" s="128"/>
      <c r="ALF61" s="128"/>
      <c r="ALG61" s="128"/>
      <c r="ALH61" s="128"/>
      <c r="ALI61" s="128"/>
      <c r="ALJ61" s="128"/>
      <c r="ALK61" s="128"/>
      <c r="ALL61" s="128"/>
      <c r="ALM61" s="128"/>
      <c r="ALN61" s="128"/>
      <c r="ALO61" s="128"/>
      <c r="ALP61" s="128"/>
      <c r="ALQ61" s="128"/>
      <c r="ALR61" s="128"/>
      <c r="ALS61"/>
      <c r="ALT61"/>
      <c r="ALU61"/>
    </row>
  </sheetData>
  <mergeCells count="2">
    <mergeCell ref="H1:I2"/>
    <mergeCell ref="P7:Q7"/>
  </mergeCells>
  <conditionalFormatting sqref="A51:F52 A55:F873">
    <cfRule type="expression" dxfId="148" priority="31">
      <formula>OR($W51="X",$V51="X")</formula>
    </cfRule>
    <cfRule type="expression" dxfId="147" priority="32">
      <formula>AND($W51=1,$V51=1)</formula>
    </cfRule>
    <cfRule type="expression" dxfId="146" priority="33">
      <formula>$W51=1</formula>
    </cfRule>
    <cfRule type="expression" dxfId="145" priority="34">
      <formula>$V51=1</formula>
    </cfRule>
  </conditionalFormatting>
  <conditionalFormatting sqref="A9:G9 B10:G14 A10:A49">
    <cfRule type="expression" dxfId="144" priority="35">
      <formula>#REF!=1</formula>
    </cfRule>
    <cfRule type="expression" dxfId="143" priority="38">
      <formula>OR($W9="X",#REF!="X")</formula>
    </cfRule>
  </conditionalFormatting>
  <conditionalFormatting sqref="A9:G9 B47:G49 F42:G46 B10:G14 C15:G15 B20:G27 B28:B32 B33:C33 B40:C46 D40:H41 B34:G36 D37:G39 D28:G31 E32:G33 A10:A49">
    <cfRule type="expression" dxfId="142" priority="36">
      <formula>AND($W9=1,#REF!=1)</formula>
    </cfRule>
  </conditionalFormatting>
  <conditionalFormatting sqref="A9:G9 F42:G46 B47:G49 B10:G14 C15:G15 B20:G27 B28:B32 B33:C33 D40:H41 B40:C46 B34:G36 D37:G39 D28:G31 E32:G33 A10:A49">
    <cfRule type="expression" dxfId="141" priority="25">
      <formula>$W9=1</formula>
    </cfRule>
    <cfRule type="expression" dxfId="140" priority="37">
      <formula>AND(NOT(ISBLANK($Q9)),ISBLANK(#REF!),ISBLANK($W9))</formula>
    </cfRule>
  </conditionalFormatting>
  <conditionalFormatting sqref="F42:G46 B47:G49 C15:G15 B20:G27 B28:B32 B33:C33 D40:H41 B40:C46 B34:G36 D37:G39 D28:G31 E32:G33">
    <cfRule type="expression" dxfId="139" priority="39">
      <formula>OR($W15="X",#REF!="X")</formula>
    </cfRule>
    <cfRule type="expression" dxfId="138" priority="40">
      <formula>#REF!=1</formula>
    </cfRule>
  </conditionalFormatting>
  <conditionalFormatting sqref="D16:G19">
    <cfRule type="expression" dxfId="137" priority="14">
      <formula>OR($AD16="X",$AC16="X")</formula>
    </cfRule>
    <cfRule type="expression" dxfId="136" priority="15">
      <formula>AND($AD16=1,$AC16=1)</formula>
    </cfRule>
    <cfRule type="expression" dxfId="135" priority="16">
      <formula>$AD16=1</formula>
    </cfRule>
    <cfRule type="expression" dxfId="134" priority="17">
      <formula>$AC16=1</formula>
    </cfRule>
    <cfRule type="expression" dxfId="133" priority="18">
      <formula>AND(NOT(ISBLANK($W16)),ISBLANK($AC16),ISBLANK($AD16))</formula>
    </cfRule>
  </conditionalFormatting>
  <conditionalFormatting sqref="C9:C12 C20:C27 C40:C49 C33:C36">
    <cfRule type="expression" dxfId="132" priority="26">
      <formula>AND($L9="X",$B9&lt;&gt;"")</formula>
    </cfRule>
  </conditionalFormatting>
  <conditionalFormatting sqref="D47:D49 D9:D12 D20:D31 D35:D36">
    <cfRule type="expression" dxfId="131" priority="27">
      <formula>AND($L9="X",OR($B9&lt;&gt;"",$C9&lt;&gt;""))</formula>
    </cfRule>
  </conditionalFormatting>
  <conditionalFormatting sqref="D40:E45">
    <cfRule type="expression" dxfId="130" priority="47">
      <formula>AND(#REF!=1,#REF!=1)</formula>
    </cfRule>
    <cfRule type="expression" dxfId="129" priority="48">
      <formula>#REF!=1</formula>
    </cfRule>
    <cfRule type="expression" dxfId="128" priority="49">
      <formula>AND(NOT(ISBLANK(#REF!)),ISBLANK(#REF!),ISBLANK(#REF!))</formula>
    </cfRule>
    <cfRule type="expression" dxfId="127" priority="50">
      <formula>OR(#REF!="X",#REF!="X")</formula>
    </cfRule>
    <cfRule type="expression" dxfId="126" priority="51">
      <formula>#REF!=1</formula>
    </cfRule>
  </conditionalFormatting>
  <conditionalFormatting sqref="D46:E46">
    <cfRule type="expression" dxfId="125" priority="4">
      <formula>OR($W46="X",$V46="X")</formula>
    </cfRule>
    <cfRule type="expression" dxfId="124" priority="5">
      <formula>AND($W46=1,$V46=1)</formula>
    </cfRule>
    <cfRule type="expression" dxfId="123" priority="6">
      <formula>$W46=1</formula>
    </cfRule>
    <cfRule type="expression" dxfId="122" priority="7">
      <formula>$V46=1</formula>
    </cfRule>
  </conditionalFormatting>
  <conditionalFormatting sqref="E47:E49 E9:E12 E20:E31 E35:E36">
    <cfRule type="expression" dxfId="121" priority="28">
      <formula>AND($L9="X",OR($B9&lt;&gt;"",$C9&lt;&gt;"",$D9&lt;&gt;""))</formula>
    </cfRule>
  </conditionalFormatting>
  <conditionalFormatting sqref="F1:F2">
    <cfRule type="dataBar" priority="2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46:F49 F9:F12 F20:F31 F35:F36">
    <cfRule type="expression" dxfId="120" priority="29">
      <formula>AND($L9="X",OR($B9&lt;&gt;"",$C9&lt;&gt;"",$D9&lt;&gt;"",$E9&lt;&gt;""))</formula>
    </cfRule>
  </conditionalFormatting>
  <conditionalFormatting sqref="F42:F45">
    <cfRule type="expression" dxfId="119" priority="52">
      <formula>AND($L42="X",OR($B42&lt;&gt;"",$C42&lt;&gt;"",#REF!&lt;&gt;"",#REF!&lt;&gt;""))</formula>
    </cfRule>
  </conditionalFormatting>
  <conditionalFormatting sqref="G46:G49 G9:G12 G20:G31 G35:G36">
    <cfRule type="expression" dxfId="118" priority="30">
      <formula>AND($L9="X",OR($B9&lt;&gt;"",$C9&lt;&gt;"",$D9&lt;&gt;"",$E9&lt;&gt;"",$F9&lt;&gt;""))</formula>
    </cfRule>
  </conditionalFormatting>
  <conditionalFormatting sqref="G42:G45">
    <cfRule type="expression" dxfId="117" priority="53">
      <formula>AND($L42="X",OR($B42&lt;&gt;"",$C42&lt;&gt;"",#REF!&lt;&gt;"",#REF!&lt;&gt;"",$F42&lt;&gt;""))</formula>
    </cfRule>
  </conditionalFormatting>
  <conditionalFormatting sqref="H51:H52 H55:H873">
    <cfRule type="expression" dxfId="116" priority="24">
      <formula>$K51="X"</formula>
    </cfRule>
  </conditionalFormatting>
  <conditionalFormatting sqref="I12">
    <cfRule type="expression" dxfId="115" priority="12">
      <formula>$R16="X"</formula>
    </cfRule>
  </conditionalFormatting>
  <conditionalFormatting sqref="I20:I49">
    <cfRule type="expression" dxfId="114" priority="22">
      <formula>$L20="X"</formula>
    </cfRule>
  </conditionalFormatting>
  <conditionalFormatting sqref="K9:K11 K20:K21 K23 K35:K49 K13:K15">
    <cfRule type="cellIs" dxfId="113" priority="19" operator="equal">
      <formula>"1..1"</formula>
    </cfRule>
    <cfRule type="cellIs" dxfId="112" priority="20" operator="equal">
      <formula>"0..n"</formula>
    </cfRule>
    <cfRule type="cellIs" dxfId="111" priority="21" operator="equal">
      <formula>"0..1"</formula>
    </cfRule>
  </conditionalFormatting>
  <conditionalFormatting sqref="D15">
    <cfRule type="expression" dxfId="110" priority="1299">
      <formula>AND($L15="X",OR($C15&lt;&gt;"",#REF!&lt;&gt;""))</formula>
    </cfRule>
  </conditionalFormatting>
  <conditionalFormatting sqref="E15">
    <cfRule type="expression" dxfId="109" priority="1302">
      <formula>AND($L15="X",OR($C15&lt;&gt;"",#REF!&lt;&gt;"",$D15&lt;&gt;""))</formula>
    </cfRule>
  </conditionalFormatting>
  <conditionalFormatting sqref="F15">
    <cfRule type="expression" dxfId="108" priority="1305">
      <formula>AND($L15="X",OR($C15&lt;&gt;"",#REF!&lt;&gt;"",$D15&lt;&gt;"",$E15&lt;&gt;""))</formula>
    </cfRule>
  </conditionalFormatting>
  <conditionalFormatting sqref="G15">
    <cfRule type="expression" dxfId="107" priority="1308">
      <formula>AND($L15="X",OR($C15&lt;&gt;"",#REF!&lt;&gt;"",$D15&lt;&gt;"",$E15&lt;&gt;"",$F15&lt;&gt;""))</formula>
    </cfRule>
  </conditionalFormatting>
  <conditionalFormatting sqref="C13:C14">
    <cfRule type="expression" dxfId="106" priority="1315">
      <formula>OR($AD16="X",$AC16="X")</formula>
    </cfRule>
    <cfRule type="expression" dxfId="105" priority="1316">
      <formula>AND($AD16=1,$AC16=1)</formula>
    </cfRule>
    <cfRule type="expression" dxfId="104" priority="1317">
      <formula>$AD16=1</formula>
    </cfRule>
    <cfRule type="expression" dxfId="103" priority="1318">
      <formula>$AC16=1</formula>
    </cfRule>
    <cfRule type="expression" dxfId="102" priority="1319">
      <formula>AND(NOT(ISBLANK($W16)),ISBLANK($AC16),ISBLANK($AD16))</formula>
    </cfRule>
  </conditionalFormatting>
  <conditionalFormatting sqref="D13:D14">
    <cfRule type="expression" dxfId="101" priority="1322">
      <formula>AND($L13="X",OR($B13&lt;&gt;"",#REF!&lt;&gt;""))</formula>
    </cfRule>
  </conditionalFormatting>
  <conditionalFormatting sqref="E13:E14">
    <cfRule type="expression" dxfId="100" priority="1324">
      <formula>AND($L13="X",OR($B13&lt;&gt;"",#REF!&lt;&gt;"",$D13&lt;&gt;""))</formula>
    </cfRule>
  </conditionalFormatting>
  <conditionalFormatting sqref="F13:F14">
    <cfRule type="expression" dxfId="99" priority="1326">
      <formula>AND($L13="X",OR($B13&lt;&gt;"",#REF!&lt;&gt;"",$D13&lt;&gt;"",$E13&lt;&gt;""))</formula>
    </cfRule>
  </conditionalFormatting>
  <conditionalFormatting sqref="G13:G14">
    <cfRule type="expression" dxfId="98" priority="1328">
      <formula>AND($L13="X",OR($B13&lt;&gt;"",#REF!&lt;&gt;"",$D13&lt;&gt;"",$E13&lt;&gt;"",$F13&lt;&gt;""))</formula>
    </cfRule>
  </conditionalFormatting>
  <conditionalFormatting sqref="D17:D18">
    <cfRule type="expression" dxfId="97" priority="1329">
      <formula>AND($R17="X",OR($C15&lt;&gt;"",#REF!&lt;&gt;""))</formula>
    </cfRule>
  </conditionalFormatting>
  <conditionalFormatting sqref="E17:E18">
    <cfRule type="expression" dxfId="96" priority="1330">
      <formula>AND($R17="X",OR($C15&lt;&gt;"",#REF!&lt;&gt;"",$D17&lt;&gt;""))</formula>
    </cfRule>
  </conditionalFormatting>
  <conditionalFormatting sqref="F17:F18">
    <cfRule type="expression" dxfId="95" priority="1331">
      <formula>AND($R17="X",OR($C15&lt;&gt;"",#REF!&lt;&gt;"",$D17&lt;&gt;"",$E17&lt;&gt;""))</formula>
    </cfRule>
  </conditionalFormatting>
  <conditionalFormatting sqref="G17:G18">
    <cfRule type="expression" dxfId="94" priority="1332">
      <formula>AND($R17="X",OR($C15&lt;&gt;"",#REF!&lt;&gt;"",$D17&lt;&gt;"",$E17&lt;&gt;"",$F17&lt;&gt;""))</formula>
    </cfRule>
  </conditionalFormatting>
  <conditionalFormatting sqref="C28:C31">
    <cfRule type="expression" dxfId="93" priority="1334">
      <formula>AND($W28=1,#REF!=1)</formula>
    </cfRule>
  </conditionalFormatting>
  <conditionalFormatting sqref="C28:C31">
    <cfRule type="expression" dxfId="92" priority="1339">
      <formula>$W28=1</formula>
    </cfRule>
    <cfRule type="expression" dxfId="91" priority="1340">
      <formula>AND(NOT(ISBLANK($Q28)),ISBLANK(#REF!),ISBLANK($W28))</formula>
    </cfRule>
  </conditionalFormatting>
  <conditionalFormatting sqref="C28:C31">
    <cfRule type="expression" dxfId="90" priority="1347">
      <formula>OR($W28="X",#REF!="X")</formula>
    </cfRule>
    <cfRule type="expression" dxfId="89" priority="1348">
      <formula>#REF!=1</formula>
    </cfRule>
  </conditionalFormatting>
  <conditionalFormatting sqref="C28:C31">
    <cfRule type="expression" dxfId="88" priority="1354">
      <formula>AND($L28="X",$B28&lt;&gt;"")</formula>
    </cfRule>
  </conditionalFormatting>
  <conditionalFormatting sqref="B17:C19">
    <cfRule type="expression" dxfId="87" priority="1380">
      <formula>AND($W37=1,#REF!=1)</formula>
    </cfRule>
  </conditionalFormatting>
  <conditionalFormatting sqref="B17:C19">
    <cfRule type="expression" dxfId="86" priority="1383">
      <formula>$W37=1</formula>
    </cfRule>
    <cfRule type="expression" dxfId="85" priority="1384">
      <formula>AND(NOT(ISBLANK($Q37)),ISBLANK(#REF!),ISBLANK($W37))</formula>
    </cfRule>
  </conditionalFormatting>
  <conditionalFormatting sqref="B17:C19">
    <cfRule type="expression" dxfId="84" priority="1387">
      <formula>OR($W37="X",#REF!="X")</formula>
    </cfRule>
    <cfRule type="expression" dxfId="83" priority="1388">
      <formula>#REF!=1</formula>
    </cfRule>
  </conditionalFormatting>
  <conditionalFormatting sqref="D19">
    <cfRule type="expression" dxfId="82" priority="1400">
      <formula>AND($R19="X",OR(#REF!&lt;&gt;"",#REF!&lt;&gt;""))</formula>
    </cfRule>
  </conditionalFormatting>
  <conditionalFormatting sqref="E19">
    <cfRule type="expression" dxfId="81" priority="1402">
      <formula>AND($R19="X",OR(#REF!&lt;&gt;"",#REF!&lt;&gt;"",$D19&lt;&gt;""))</formula>
    </cfRule>
  </conditionalFormatting>
  <conditionalFormatting sqref="F19">
    <cfRule type="expression" dxfId="80" priority="1404">
      <formula>AND($R19="X",OR(#REF!&lt;&gt;"",#REF!&lt;&gt;"",$D19&lt;&gt;"",$E19&lt;&gt;""))</formula>
    </cfRule>
  </conditionalFormatting>
  <conditionalFormatting sqref="G19">
    <cfRule type="expression" dxfId="79" priority="1406">
      <formula>AND($R19="X",OR(#REF!&lt;&gt;"",#REF!&lt;&gt;"",$D19&lt;&gt;"",$E19&lt;&gt;"",$F19&lt;&gt;""))</formula>
    </cfRule>
  </conditionalFormatting>
  <conditionalFormatting sqref="D33:D34">
    <cfRule type="expression" dxfId="78" priority="1433">
      <formula>AND($W32=1,#REF!=1)</formula>
    </cfRule>
  </conditionalFormatting>
  <conditionalFormatting sqref="D33:D34">
    <cfRule type="expression" dxfId="77" priority="1437">
      <formula>$W32=1</formula>
    </cfRule>
    <cfRule type="expression" dxfId="76" priority="1438">
      <formula>AND(NOT(ISBLANK($Q32)),ISBLANK(#REF!),ISBLANK($W32))</formula>
    </cfRule>
  </conditionalFormatting>
  <conditionalFormatting sqref="D33:D34">
    <cfRule type="expression" dxfId="75" priority="1443">
      <formula>OR($W32="X",#REF!="X")</formula>
    </cfRule>
    <cfRule type="expression" dxfId="74" priority="1444">
      <formula>#REF!=1</formula>
    </cfRule>
  </conditionalFormatting>
  <conditionalFormatting sqref="E33">
    <cfRule type="expression" dxfId="73" priority="1450">
      <formula>AND($L33="X",OR($B33&lt;&gt;"",$C33&lt;&gt;"",$D34&lt;&gt;""))</formula>
    </cfRule>
  </conditionalFormatting>
  <conditionalFormatting sqref="E34">
    <cfRule type="expression" dxfId="72" priority="1451">
      <formula>AND($L34="X",OR($B34&lt;&gt;"",$C34&lt;&gt;"",#REF!&lt;&gt;""))</formula>
    </cfRule>
  </conditionalFormatting>
  <conditionalFormatting sqref="F33">
    <cfRule type="expression" dxfId="71" priority="1454">
      <formula>AND($L33="X",OR($B33&lt;&gt;"",$C33&lt;&gt;"",$D34&lt;&gt;"",$E33&lt;&gt;""))</formula>
    </cfRule>
  </conditionalFormatting>
  <conditionalFormatting sqref="F34">
    <cfRule type="expression" dxfId="70" priority="1455">
      <formula>AND($L34="X",OR($B34&lt;&gt;"",$C34&lt;&gt;"",#REF!&lt;&gt;"",$E34&lt;&gt;""))</formula>
    </cfRule>
  </conditionalFormatting>
  <conditionalFormatting sqref="G33">
    <cfRule type="expression" dxfId="69" priority="1458">
      <formula>AND($L33="X",OR($B33&lt;&gt;"",$C33&lt;&gt;"",$D34&lt;&gt;"",$E33&lt;&gt;"",$F33&lt;&gt;""))</formula>
    </cfRule>
  </conditionalFormatting>
  <conditionalFormatting sqref="G34">
    <cfRule type="expression" dxfId="68" priority="1459">
      <formula>AND($L34="X",OR($B34&lt;&gt;"",$C34&lt;&gt;"",#REF!&lt;&gt;"",$E34&lt;&gt;"",$F34&lt;&gt;""))</formula>
    </cfRule>
  </conditionalFormatting>
  <conditionalFormatting sqref="E32">
    <cfRule type="expression" dxfId="67" priority="1461">
      <formula>AND($L32="X",OR($B32&lt;&gt;"",#REF!&lt;&gt;"",$D33&lt;&gt;""))</formula>
    </cfRule>
  </conditionalFormatting>
  <conditionalFormatting sqref="F32">
    <cfRule type="expression" dxfId="66" priority="1462">
      <formula>AND($L32="X",OR($B32&lt;&gt;"",#REF!&lt;&gt;"",$D33&lt;&gt;"",$E32&lt;&gt;""))</formula>
    </cfRule>
  </conditionalFormatting>
  <conditionalFormatting sqref="G32">
    <cfRule type="expression" dxfId="65" priority="1463">
      <formula>AND($L32="X",OR($B32&lt;&gt;"",#REF!&lt;&gt;"",$D33&lt;&gt;"",$E32&lt;&gt;"",$F32&lt;&gt;""))</formula>
    </cfRule>
  </conditionalFormatting>
  <conditionalFormatting sqref="K18">
    <cfRule type="cellIs" dxfId="64" priority="1" operator="equal">
      <formula>"1..1"</formula>
    </cfRule>
    <cfRule type="cellIs" dxfId="63" priority="2" operator="equal">
      <formula>"0..n"</formula>
    </cfRule>
    <cfRule type="cellIs" dxfId="62" priority="3" operator="equal">
      <formula>"0..1"</formula>
    </cfRule>
  </conditionalFormatting>
  <conditionalFormatting sqref="C17:C19">
    <cfRule type="expression" dxfId="61" priority="1474">
      <formula>AND($L37="X",$B17&lt;&gt;"")</formula>
    </cfRule>
  </conditionalFormatting>
  <conditionalFormatting sqref="D37:D39">
    <cfRule type="expression" dxfId="60" priority="1475">
      <formula>AND($L37="X",OR($B17&lt;&gt;"",$C17&lt;&gt;""))</formula>
    </cfRule>
  </conditionalFormatting>
  <conditionalFormatting sqref="E37:E39">
    <cfRule type="expression" dxfId="59" priority="1476">
      <formula>AND($L37="X",OR($B17&lt;&gt;"",$C17&lt;&gt;"",$D37&lt;&gt;""))</formula>
    </cfRule>
  </conditionalFormatting>
  <conditionalFormatting sqref="F37:F39">
    <cfRule type="expression" dxfId="58" priority="1477">
      <formula>AND($L37="X",OR($B17&lt;&gt;"",$C17&lt;&gt;"",$D37&lt;&gt;"",$E37&lt;&gt;""))</formula>
    </cfRule>
  </conditionalFormatting>
  <conditionalFormatting sqref="G37:G39">
    <cfRule type="expression" dxfId="57" priority="1478">
      <formula>AND($L37="X",OR($B17&lt;&gt;"",$C17&lt;&gt;"",$D37&lt;&gt;"",$E37&lt;&gt;"",$F37&lt;&gt;""))</formula>
    </cfRule>
  </conditionalFormatting>
  <conditionalFormatting sqref="D16">
    <cfRule type="expression" dxfId="56" priority="1479">
      <formula>AND($R16="X",OR($C13&lt;&gt;"",#REF!&lt;&gt;""))</formula>
    </cfRule>
  </conditionalFormatting>
  <conditionalFormatting sqref="E16">
    <cfRule type="expression" dxfId="55" priority="1481">
      <formula>AND($R16="X",OR($C13&lt;&gt;"",#REF!&lt;&gt;"",$D16&lt;&gt;""))</formula>
    </cfRule>
  </conditionalFormatting>
  <conditionalFormatting sqref="F16">
    <cfRule type="expression" dxfId="54" priority="1483">
      <formula>AND($R16="X",OR($C13&lt;&gt;"",#REF!&lt;&gt;"",$D16&lt;&gt;"",$E16&lt;&gt;""))</formula>
    </cfRule>
  </conditionalFormatting>
  <conditionalFormatting sqref="G16">
    <cfRule type="expression" dxfId="53" priority="1485">
      <formula>AND($R16="X",OR($C13&lt;&gt;"",#REF!&lt;&gt;"",$D16&lt;&gt;"",$E16&lt;&gt;"",$F16&lt;&gt;""))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0999A-22DE-4C4A-ABDE-75AF8DAFEC8C}">
  <sheetPr>
    <tabColor theme="4" tint="0.79998168889431442"/>
  </sheetPr>
  <dimension ref="A1:ALU51"/>
  <sheetViews>
    <sheetView zoomScale="85" zoomScaleNormal="85" workbookViewId="0">
      <pane xSplit="7" ySplit="8" topLeftCell="H9" activePane="bottomRight" state="frozen"/>
      <selection pane="topRight" activeCell="H1" sqref="H1"/>
      <selection pane="bottomLeft" activeCell="A9" sqref="A9"/>
      <selection pane="bottomRight" activeCell="H11" sqref="H11"/>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5.25" style="96" customWidth="1"/>
    <col min="8" max="8" width="53.125" style="96" customWidth="1"/>
    <col min="9" max="9" width="33.5" style="225" customWidth="1"/>
    <col min="10" max="10" width="17.875" style="159" customWidth="1"/>
    <col min="11" max="11" width="10.5" style="96" customWidth="1"/>
    <col min="12" max="12" width="6" style="96"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25" style="96" customWidth="1"/>
    <col min="25" max="1005" width="9.5" style="128"/>
    <col min="1006" max="1006" width="9" style="128" customWidth="1"/>
    <col min="1007" max="1008" width="9" customWidth="1"/>
  </cols>
  <sheetData>
    <row r="1" spans="1:1006" ht="13.5" customHeight="1">
      <c r="A1" s="228"/>
      <c r="C1" s="129"/>
      <c r="E1" s="150"/>
      <c r="F1" s="157"/>
      <c r="G1" s="128"/>
      <c r="H1" s="758"/>
      <c r="I1" s="758"/>
      <c r="X1" s="128"/>
      <c r="ALR1"/>
    </row>
    <row r="2" spans="1:1006" ht="13.5" customHeight="1">
      <c r="C2" s="141"/>
      <c r="D2" s="285"/>
      <c r="E2" s="152"/>
      <c r="F2" s="157"/>
      <c r="G2" s="128"/>
      <c r="H2" s="758"/>
      <c r="I2" s="758"/>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48"/>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61" t="s">
        <v>829</v>
      </c>
      <c r="Q7" s="761"/>
      <c r="W7" s="734"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2492</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538"/>
      <c r="E9" s="538"/>
      <c r="F9" s="538"/>
      <c r="G9" s="538"/>
      <c r="H9" s="542" t="s">
        <v>1596</v>
      </c>
      <c r="I9" s="317" t="s">
        <v>1597</v>
      </c>
      <c r="J9" s="539" t="s">
        <v>919</v>
      </c>
      <c r="K9" s="542" t="s">
        <v>820</v>
      </c>
      <c r="L9" s="542"/>
      <c r="M9" s="542" t="s">
        <v>863</v>
      </c>
      <c r="N9" s="541"/>
      <c r="O9" s="542"/>
      <c r="P9" s="543"/>
      <c r="Q9" s="543" t="s">
        <v>864</v>
      </c>
      <c r="R9" s="232"/>
      <c r="S9" s="544"/>
      <c r="T9" s="542"/>
      <c r="U9" s="545"/>
      <c r="V9" s="542"/>
      <c r="W9" s="541">
        <v>1</v>
      </c>
    </row>
    <row r="10" spans="1:1006" s="224" customFormat="1" ht="13.5" customHeight="1">
      <c r="A10" s="225">
        <v>2</v>
      </c>
      <c r="B10" s="217" t="s">
        <v>2511</v>
      </c>
      <c r="C10" s="240"/>
      <c r="D10" s="241"/>
      <c r="E10" s="241"/>
      <c r="F10" s="241"/>
      <c r="G10" s="241"/>
      <c r="H10" s="736" t="s">
        <v>2532</v>
      </c>
      <c r="I10" s="735"/>
      <c r="J10" s="635"/>
      <c r="K10" s="542" t="s">
        <v>820</v>
      </c>
      <c r="L10" s="633"/>
      <c r="M10" s="633"/>
      <c r="N10" s="636"/>
      <c r="O10" s="633"/>
      <c r="P10" s="637"/>
      <c r="Q10" s="637"/>
      <c r="R10" s="232"/>
      <c r="S10" s="622"/>
      <c r="T10" s="633"/>
      <c r="U10" s="638"/>
      <c r="V10" s="633"/>
      <c r="W10" s="636"/>
    </row>
    <row r="11" spans="1:1006" s="224" customFormat="1" ht="13.5" customHeight="1">
      <c r="A11" s="225">
        <v>3</v>
      </c>
      <c r="B11" s="253" t="s">
        <v>2508</v>
      </c>
      <c r="C11" s="221"/>
      <c r="D11" s="221"/>
      <c r="E11" s="221"/>
      <c r="F11" s="221"/>
      <c r="G11" s="221"/>
      <c r="H11" s="633" t="s">
        <v>2495</v>
      </c>
      <c r="I11" s="131"/>
      <c r="J11" s="539"/>
      <c r="K11" s="542" t="s">
        <v>820</v>
      </c>
      <c r="L11" s="542"/>
      <c r="M11" s="542"/>
      <c r="N11" s="636" t="s">
        <v>864</v>
      </c>
      <c r="O11" s="542"/>
      <c r="P11" s="543"/>
      <c r="Q11" s="543" t="s">
        <v>864</v>
      </c>
      <c r="R11" s="232"/>
      <c r="S11" s="622" t="s">
        <v>2496</v>
      </c>
      <c r="T11" s="542"/>
      <c r="U11" s="545"/>
      <c r="V11" s="542"/>
      <c r="W11" s="541"/>
    </row>
    <row r="12" spans="1:1006" s="224" customFormat="1" ht="13.5" customHeight="1">
      <c r="A12" s="225">
        <v>4</v>
      </c>
      <c r="B12" s="217" t="s">
        <v>2493</v>
      </c>
      <c r="C12" s="240"/>
      <c r="D12" s="241"/>
      <c r="E12" s="241"/>
      <c r="F12" s="241"/>
      <c r="G12" s="241"/>
      <c r="H12" s="633" t="s">
        <v>2494</v>
      </c>
      <c r="I12" s="539" t="s">
        <v>930</v>
      </c>
      <c r="J12" s="542" t="s">
        <v>949</v>
      </c>
      <c r="K12" s="542" t="s">
        <v>820</v>
      </c>
      <c r="L12" s="542"/>
      <c r="M12" s="542" t="s">
        <v>863</v>
      </c>
      <c r="N12" s="542"/>
      <c r="O12" s="633" t="s">
        <v>932</v>
      </c>
      <c r="P12" s="540"/>
      <c r="Q12" s="543" t="s">
        <v>864</v>
      </c>
      <c r="R12" s="232"/>
      <c r="S12" s="542"/>
      <c r="T12" s="541"/>
      <c r="U12" s="638"/>
      <c r="V12" s="543"/>
      <c r="W12" s="543"/>
      <c r="X12" s="232"/>
      <c r="Y12" s="544"/>
      <c r="Z12" s="542"/>
      <c r="AA12" s="545"/>
      <c r="AB12" s="542"/>
      <c r="AC12" s="541"/>
      <c r="AD12" s="541"/>
      <c r="AE12" s="543"/>
    </row>
    <row r="13" spans="1:1006" s="224" customFormat="1" ht="13.5" customHeight="1">
      <c r="A13" s="225">
        <v>5</v>
      </c>
      <c r="B13" s="217" t="s">
        <v>2505</v>
      </c>
      <c r="C13" s="240"/>
      <c r="D13" s="241"/>
      <c r="E13" s="241"/>
      <c r="F13" s="241"/>
      <c r="G13" s="241"/>
      <c r="H13" s="633" t="s">
        <v>2501</v>
      </c>
      <c r="I13" s="539"/>
      <c r="J13" s="635" t="s">
        <v>2497</v>
      </c>
      <c r="K13" s="633" t="s">
        <v>823</v>
      </c>
      <c r="L13" s="542"/>
      <c r="M13" s="542" t="s">
        <v>863</v>
      </c>
      <c r="N13" s="541"/>
      <c r="O13" s="542"/>
      <c r="P13" s="543"/>
      <c r="Q13" s="543" t="s">
        <v>864</v>
      </c>
      <c r="R13" s="232"/>
      <c r="S13" s="544"/>
      <c r="T13" s="542"/>
      <c r="U13" s="545"/>
      <c r="V13" s="542"/>
      <c r="W13" s="541"/>
    </row>
    <row r="14" spans="1:1006" s="224" customFormat="1" ht="13.5" customHeight="1">
      <c r="A14" s="225">
        <v>6</v>
      </c>
      <c r="B14" s="217"/>
      <c r="C14" s="696" t="s">
        <v>831</v>
      </c>
      <c r="D14" s="241"/>
      <c r="E14" s="241"/>
      <c r="F14" s="241"/>
      <c r="G14" s="241"/>
      <c r="H14" s="633" t="s">
        <v>2499</v>
      </c>
      <c r="I14" s="539"/>
      <c r="J14" s="539"/>
      <c r="K14" s="542" t="s">
        <v>820</v>
      </c>
      <c r="L14" s="542"/>
      <c r="M14" s="243"/>
      <c r="N14" s="541"/>
      <c r="O14" s="542"/>
      <c r="P14" s="543"/>
      <c r="Q14" s="543" t="s">
        <v>864</v>
      </c>
      <c r="R14" s="232"/>
      <c r="S14" s="544"/>
      <c r="T14" s="542"/>
      <c r="U14" s="545"/>
      <c r="V14" s="542"/>
      <c r="W14" s="541"/>
    </row>
    <row r="15" spans="1:1006" s="224" customFormat="1" ht="13.5" customHeight="1">
      <c r="A15" s="225">
        <v>7</v>
      </c>
      <c r="B15" s="217"/>
      <c r="C15" s="696" t="s">
        <v>2498</v>
      </c>
      <c r="D15" s="241"/>
      <c r="E15" s="241"/>
      <c r="F15" s="241"/>
      <c r="G15" s="241"/>
      <c r="H15" s="633" t="s">
        <v>2500</v>
      </c>
      <c r="I15" s="539"/>
      <c r="J15" s="539"/>
      <c r="K15" s="736" t="s">
        <v>817</v>
      </c>
      <c r="L15" s="542"/>
      <c r="M15" s="542"/>
      <c r="N15" s="541"/>
      <c r="O15" s="542"/>
      <c r="P15" s="543"/>
      <c r="Q15" s="543" t="s">
        <v>864</v>
      </c>
      <c r="R15" s="232"/>
      <c r="S15" s="544"/>
      <c r="T15" s="542"/>
      <c r="U15" s="545"/>
      <c r="V15" s="542"/>
      <c r="W15" s="541"/>
    </row>
    <row r="16" spans="1:1006" s="224" customFormat="1" ht="13.5" customHeight="1">
      <c r="A16" s="225">
        <v>8</v>
      </c>
      <c r="B16" s="217"/>
      <c r="C16" s="696" t="s">
        <v>1084</v>
      </c>
      <c r="D16" s="241"/>
      <c r="E16" s="241"/>
      <c r="F16" s="241"/>
      <c r="G16" s="241"/>
      <c r="H16" s="633" t="s">
        <v>2503</v>
      </c>
      <c r="I16" s="635"/>
      <c r="J16" s="635"/>
      <c r="K16" s="542" t="s">
        <v>820</v>
      </c>
      <c r="L16" s="633"/>
      <c r="M16" s="633"/>
      <c r="N16" s="636"/>
      <c r="O16" s="633"/>
      <c r="P16" s="637"/>
      <c r="Q16" s="637"/>
      <c r="R16" s="232"/>
      <c r="S16" s="622"/>
      <c r="T16" s="633"/>
      <c r="U16" s="638"/>
      <c r="V16" s="633"/>
      <c r="W16" s="636"/>
    </row>
    <row r="17" spans="1:23" s="224" customFormat="1" ht="13.5" customHeight="1">
      <c r="A17" s="225">
        <v>9</v>
      </c>
      <c r="B17" s="217"/>
      <c r="C17" s="696" t="s">
        <v>2502</v>
      </c>
      <c r="D17" s="241"/>
      <c r="E17" s="241"/>
      <c r="F17" s="241"/>
      <c r="G17" s="241"/>
      <c r="H17" s="633" t="s">
        <v>2504</v>
      </c>
      <c r="I17" s="635"/>
      <c r="J17" s="635"/>
      <c r="K17" s="736" t="s">
        <v>817</v>
      </c>
      <c r="L17" s="633"/>
      <c r="M17" s="633"/>
      <c r="N17" s="636"/>
      <c r="O17" s="633"/>
      <c r="P17" s="637"/>
      <c r="Q17" s="637"/>
      <c r="R17" s="232"/>
      <c r="S17" s="622"/>
      <c r="T17" s="633"/>
      <c r="U17" s="638"/>
      <c r="V17" s="633"/>
      <c r="W17" s="636"/>
    </row>
    <row r="18" spans="1:23" s="224" customFormat="1" ht="13.5" customHeight="1">
      <c r="A18" s="225">
        <v>10</v>
      </c>
      <c r="B18" s="217" t="s">
        <v>2506</v>
      </c>
      <c r="C18" s="696"/>
      <c r="D18" s="241"/>
      <c r="E18" s="241"/>
      <c r="F18" s="241"/>
      <c r="G18" s="241"/>
      <c r="H18" s="633" t="s">
        <v>2512</v>
      </c>
      <c r="I18" s="635"/>
      <c r="J18" s="635"/>
      <c r="K18" s="736" t="s">
        <v>817</v>
      </c>
      <c r="L18" s="633"/>
      <c r="M18" s="633"/>
      <c r="N18" s="636"/>
      <c r="O18" s="633"/>
      <c r="P18" s="637"/>
      <c r="Q18" s="637"/>
      <c r="R18" s="232"/>
      <c r="S18" s="622"/>
      <c r="T18" s="633"/>
      <c r="U18" s="638"/>
      <c r="V18" s="633"/>
      <c r="W18" s="636"/>
    </row>
    <row r="19" spans="1:23" s="224" customFormat="1" ht="13.5" customHeight="1">
      <c r="A19" s="225">
        <v>11</v>
      </c>
      <c r="B19" s="217"/>
      <c r="C19" s="696" t="s">
        <v>2509</v>
      </c>
      <c r="D19" s="241"/>
      <c r="E19" s="241"/>
      <c r="F19" s="241"/>
      <c r="G19" s="241"/>
      <c r="H19" s="633" t="s">
        <v>2510</v>
      </c>
      <c r="I19" s="635"/>
      <c r="J19" s="635"/>
      <c r="K19" s="542" t="s">
        <v>820</v>
      </c>
      <c r="L19" s="633"/>
      <c r="M19" s="633"/>
      <c r="N19" s="636"/>
      <c r="O19" s="633"/>
      <c r="P19" s="637"/>
      <c r="Q19" s="637"/>
      <c r="R19" s="232"/>
      <c r="S19" s="622"/>
      <c r="T19" s="633"/>
      <c r="U19" s="638"/>
      <c r="V19" s="633"/>
      <c r="W19" s="636"/>
    </row>
    <row r="20" spans="1:23" s="224" customFormat="1" ht="13.5" customHeight="1">
      <c r="A20" s="225">
        <v>12</v>
      </c>
      <c r="B20" s="217"/>
      <c r="C20" s="696" t="s">
        <v>2507</v>
      </c>
      <c r="D20" s="241"/>
      <c r="E20" s="241"/>
      <c r="F20" s="241"/>
      <c r="G20" s="241"/>
      <c r="H20" s="633"/>
      <c r="I20" s="635"/>
      <c r="J20" s="635"/>
      <c r="K20" s="736" t="s">
        <v>817</v>
      </c>
      <c r="L20" s="633"/>
      <c r="M20" s="633"/>
      <c r="N20" s="636"/>
      <c r="O20" s="633"/>
      <c r="P20" s="637"/>
      <c r="Q20" s="637"/>
      <c r="R20" s="232"/>
      <c r="S20" s="622"/>
      <c r="T20" s="633"/>
      <c r="U20" s="638"/>
      <c r="V20" s="633"/>
      <c r="W20" s="636"/>
    </row>
    <row r="21" spans="1:23" s="224" customFormat="1" ht="13.5" customHeight="1">
      <c r="A21" s="225">
        <v>13</v>
      </c>
      <c r="B21" s="217"/>
      <c r="C21" s="696" t="s">
        <v>2533</v>
      </c>
      <c r="D21" s="241"/>
      <c r="E21" s="241"/>
      <c r="F21" s="241"/>
      <c r="G21" s="241"/>
      <c r="H21" s="633"/>
      <c r="I21" s="635"/>
      <c r="J21" s="635"/>
      <c r="K21" s="633" t="s">
        <v>823</v>
      </c>
      <c r="L21" s="633"/>
      <c r="M21" s="633"/>
      <c r="N21" s="636"/>
      <c r="O21" s="633"/>
      <c r="P21" s="637"/>
      <c r="Q21" s="637"/>
      <c r="R21" s="232"/>
      <c r="S21" s="622"/>
      <c r="T21" s="633"/>
      <c r="U21" s="638"/>
      <c r="V21" s="633"/>
      <c r="W21" s="636"/>
    </row>
    <row r="22" spans="1:23" s="224" customFormat="1" ht="13.5" customHeight="1">
      <c r="A22" s="225">
        <v>11</v>
      </c>
      <c r="B22" s="217"/>
      <c r="C22" s="217"/>
      <c r="D22" s="696" t="s">
        <v>2534</v>
      </c>
      <c r="E22" s="241"/>
      <c r="F22" s="241"/>
      <c r="G22" s="241"/>
      <c r="H22" s="633"/>
      <c r="I22" s="635"/>
      <c r="J22" s="635"/>
      <c r="K22" s="779" t="s">
        <v>820</v>
      </c>
      <c r="L22" s="633"/>
      <c r="M22" s="633"/>
      <c r="N22" s="636"/>
      <c r="O22" s="633"/>
      <c r="P22" s="637"/>
      <c r="Q22" s="637"/>
      <c r="R22" s="232"/>
      <c r="S22" s="622"/>
      <c r="T22" s="633"/>
      <c r="U22" s="638"/>
      <c r="V22" s="633"/>
      <c r="W22" s="636"/>
    </row>
    <row r="23" spans="1:23" s="224" customFormat="1" ht="13.5" customHeight="1">
      <c r="A23" s="225">
        <v>14</v>
      </c>
      <c r="B23" s="217"/>
      <c r="C23" s="217"/>
      <c r="D23" s="241" t="s">
        <v>1084</v>
      </c>
      <c r="E23" s="241"/>
      <c r="F23" s="241"/>
      <c r="G23" s="241"/>
      <c r="H23" s="633"/>
      <c r="I23" s="635"/>
      <c r="J23" s="635"/>
      <c r="K23" s="779" t="s">
        <v>820</v>
      </c>
      <c r="L23" s="633"/>
      <c r="M23" s="633"/>
      <c r="N23" s="636"/>
      <c r="O23" s="633"/>
      <c r="P23" s="637"/>
      <c r="Q23" s="637"/>
      <c r="R23" s="232"/>
      <c r="S23" s="622"/>
      <c r="T23" s="633"/>
      <c r="U23" s="638"/>
      <c r="V23" s="633"/>
      <c r="W23" s="636"/>
    </row>
    <row r="24" spans="1:23" s="224" customFormat="1" ht="13.5" customHeight="1">
      <c r="A24" s="225">
        <v>15</v>
      </c>
      <c r="B24" s="217"/>
      <c r="C24" s="217"/>
      <c r="D24" s="241" t="s">
        <v>1930</v>
      </c>
      <c r="E24" s="241"/>
      <c r="F24" s="241"/>
      <c r="G24" s="241"/>
      <c r="H24" s="633"/>
      <c r="I24" s="635"/>
      <c r="J24" s="635"/>
      <c r="K24" s="779" t="s">
        <v>817</v>
      </c>
      <c r="L24" s="633"/>
      <c r="M24" s="633"/>
      <c r="N24" s="636"/>
      <c r="O24" s="633"/>
      <c r="P24" s="637"/>
      <c r="Q24" s="637"/>
      <c r="R24" s="232"/>
      <c r="S24" s="622"/>
      <c r="T24" s="633"/>
      <c r="U24" s="638"/>
      <c r="V24" s="633"/>
      <c r="W24" s="636"/>
    </row>
    <row r="25" spans="1:23" s="224" customFormat="1" ht="13.5" customHeight="1">
      <c r="A25" s="225">
        <v>16</v>
      </c>
      <c r="B25" s="217"/>
      <c r="C25" s="217"/>
      <c r="D25" s="241" t="s">
        <v>2535</v>
      </c>
      <c r="E25" s="241"/>
      <c r="F25" s="241"/>
      <c r="G25" s="241"/>
      <c r="H25" s="633"/>
      <c r="I25" s="635"/>
      <c r="J25" s="635"/>
      <c r="K25" s="779" t="s">
        <v>817</v>
      </c>
      <c r="L25" s="633"/>
      <c r="M25" s="633"/>
      <c r="N25" s="636"/>
      <c r="O25" s="633"/>
      <c r="P25" s="637"/>
      <c r="Q25" s="637"/>
      <c r="R25" s="232"/>
      <c r="S25" s="622"/>
      <c r="T25" s="633"/>
      <c r="U25" s="638"/>
      <c r="V25" s="633"/>
      <c r="W25" s="636"/>
    </row>
    <row r="26" spans="1:23" s="224" customFormat="1" ht="13.5" customHeight="1">
      <c r="A26" s="225">
        <v>25</v>
      </c>
      <c r="B26" s="217"/>
      <c r="C26" s="696"/>
      <c r="D26" s="217" t="s">
        <v>2531</v>
      </c>
      <c r="E26" s="217"/>
      <c r="F26" s="217"/>
      <c r="G26" s="217"/>
      <c r="H26" s="217" t="s">
        <v>2525</v>
      </c>
      <c r="I26" s="635"/>
      <c r="J26" s="635"/>
      <c r="K26" s="779" t="s">
        <v>817</v>
      </c>
      <c r="L26" s="633"/>
      <c r="M26" s="633"/>
      <c r="N26" s="636"/>
      <c r="O26" s="633"/>
      <c r="P26" s="637"/>
      <c r="Q26" s="637"/>
      <c r="R26" s="232"/>
      <c r="S26" s="622"/>
      <c r="T26" s="633"/>
      <c r="U26" s="638"/>
      <c r="V26" s="633"/>
      <c r="W26" s="636"/>
    </row>
    <row r="27" spans="1:23" s="224" customFormat="1" ht="13.5" customHeight="1">
      <c r="A27" s="225">
        <v>27</v>
      </c>
      <c r="B27" s="217"/>
      <c r="C27" s="696"/>
      <c r="D27" s="217" t="s">
        <v>1240</v>
      </c>
      <c r="E27" s="217"/>
      <c r="F27" s="217"/>
      <c r="G27" s="217"/>
      <c r="H27" s="217"/>
      <c r="I27" s="635"/>
      <c r="J27" s="635"/>
      <c r="K27" s="779" t="s">
        <v>823</v>
      </c>
      <c r="L27" s="633"/>
      <c r="M27" s="633"/>
      <c r="N27" s="636"/>
      <c r="O27" s="633"/>
      <c r="P27" s="637"/>
      <c r="Q27" s="637"/>
      <c r="R27" s="232"/>
      <c r="S27" s="622"/>
      <c r="T27" s="633"/>
      <c r="U27" s="638"/>
      <c r="V27" s="633"/>
      <c r="W27" s="636"/>
    </row>
    <row r="28" spans="1:23" s="224" customFormat="1" ht="13.5" customHeight="1">
      <c r="A28" s="225">
        <v>28</v>
      </c>
      <c r="B28" s="217"/>
      <c r="C28" s="696"/>
      <c r="D28" s="217"/>
      <c r="E28" s="217" t="s">
        <v>2059</v>
      </c>
      <c r="F28" s="217"/>
      <c r="G28" s="217"/>
      <c r="H28" s="217"/>
      <c r="I28" s="635"/>
      <c r="J28" s="635"/>
      <c r="K28" s="779" t="s">
        <v>820</v>
      </c>
      <c r="L28" s="633"/>
      <c r="M28" s="633"/>
      <c r="N28" s="636"/>
      <c r="O28" s="633"/>
      <c r="P28" s="637"/>
      <c r="Q28" s="637"/>
      <c r="R28" s="232"/>
      <c r="S28" s="622"/>
      <c r="T28" s="633"/>
      <c r="U28" s="638"/>
      <c r="V28" s="633"/>
      <c r="W28" s="636"/>
    </row>
    <row r="29" spans="1:23" s="224" customFormat="1" ht="13.5" customHeight="1">
      <c r="A29" s="225">
        <v>29</v>
      </c>
      <c r="B29" s="217"/>
      <c r="C29" s="696"/>
      <c r="D29" s="217"/>
      <c r="E29" s="217" t="s">
        <v>2062</v>
      </c>
      <c r="F29" s="217"/>
      <c r="G29" s="217"/>
      <c r="H29" s="217"/>
      <c r="I29" s="635"/>
      <c r="J29" s="635"/>
      <c r="K29" s="779" t="s">
        <v>820</v>
      </c>
      <c r="L29" s="633"/>
      <c r="M29" s="633"/>
      <c r="N29" s="636"/>
      <c r="O29" s="633"/>
      <c r="P29" s="637"/>
      <c r="Q29" s="637"/>
      <c r="R29" s="232"/>
      <c r="S29" s="622"/>
      <c r="T29" s="633"/>
      <c r="U29" s="638"/>
      <c r="V29" s="633"/>
      <c r="W29" s="636"/>
    </row>
    <row r="30" spans="1:23" s="224" customFormat="1" ht="13.5" customHeight="1">
      <c r="A30" s="225"/>
      <c r="B30" s="217"/>
      <c r="C30" s="696"/>
      <c r="D30" s="217"/>
      <c r="E30" s="217"/>
      <c r="F30" s="217"/>
      <c r="G30" s="217"/>
      <c r="H30" s="217"/>
      <c r="I30" s="635"/>
      <c r="J30" s="635"/>
      <c r="K30" s="633"/>
      <c r="L30" s="633"/>
      <c r="M30" s="633"/>
      <c r="N30" s="636"/>
      <c r="O30" s="633"/>
      <c r="P30" s="637"/>
      <c r="Q30" s="637"/>
      <c r="R30" s="232"/>
      <c r="S30" s="622"/>
      <c r="T30" s="633"/>
      <c r="U30" s="638"/>
      <c r="V30" s="633"/>
      <c r="W30" s="636"/>
    </row>
    <row r="31" spans="1:23" s="224" customFormat="1" ht="13.5" customHeight="1">
      <c r="A31" s="225"/>
      <c r="B31" s="217"/>
      <c r="C31" s="696"/>
      <c r="D31" s="217"/>
      <c r="E31" s="218"/>
      <c r="F31" s="217"/>
      <c r="G31" s="217"/>
      <c r="H31" s="217"/>
      <c r="I31" s="635"/>
      <c r="J31" s="635"/>
      <c r="K31" s="633"/>
      <c r="L31" s="633"/>
      <c r="M31" s="633"/>
      <c r="N31" s="636"/>
      <c r="O31" s="633"/>
      <c r="P31" s="637"/>
      <c r="Q31" s="637"/>
      <c r="R31" s="232"/>
      <c r="S31" s="622"/>
      <c r="T31" s="633"/>
      <c r="U31" s="638"/>
      <c r="V31" s="633"/>
      <c r="W31" s="636"/>
    </row>
    <row r="32" spans="1:23" s="224" customFormat="1" ht="13.5" customHeight="1">
      <c r="A32" s="225"/>
      <c r="B32" s="217"/>
      <c r="C32" s="696"/>
      <c r="D32" s="217"/>
      <c r="E32" s="218"/>
      <c r="F32" s="241"/>
      <c r="G32" s="241"/>
      <c r="H32" s="633"/>
      <c r="I32" s="635"/>
      <c r="J32" s="635"/>
      <c r="K32" s="633"/>
      <c r="L32" s="633"/>
      <c r="M32" s="633"/>
      <c r="N32" s="636"/>
      <c r="O32" s="633"/>
      <c r="P32" s="637"/>
      <c r="Q32" s="637"/>
      <c r="R32" s="232"/>
      <c r="S32" s="622"/>
      <c r="T32" s="633"/>
      <c r="U32" s="638"/>
      <c r="V32" s="633"/>
      <c r="W32" s="636"/>
    </row>
    <row r="33" spans="1:1009" s="224" customFormat="1" ht="13.5" customHeight="1">
      <c r="A33" s="225"/>
      <c r="B33" s="217"/>
      <c r="C33" s="696"/>
      <c r="D33" s="217"/>
      <c r="E33" s="218"/>
      <c r="F33" s="241"/>
      <c r="G33" s="241"/>
      <c r="H33" s="633"/>
      <c r="I33" s="635"/>
      <c r="J33" s="635"/>
      <c r="K33" s="633"/>
      <c r="L33" s="633"/>
      <c r="M33" s="633"/>
      <c r="N33" s="636"/>
      <c r="O33" s="633"/>
      <c r="P33" s="637"/>
      <c r="Q33" s="637"/>
      <c r="R33" s="232"/>
      <c r="S33" s="622"/>
      <c r="T33" s="633"/>
      <c r="U33" s="638"/>
      <c r="V33" s="633"/>
      <c r="W33" s="636"/>
    </row>
    <row r="34" spans="1:1009" s="224" customFormat="1" ht="13.5" customHeight="1">
      <c r="A34" s="225"/>
      <c r="B34" s="217"/>
      <c r="C34" s="696"/>
      <c r="D34" s="217"/>
      <c r="E34" s="218"/>
      <c r="F34" s="241"/>
      <c r="G34" s="241"/>
      <c r="H34" s="633"/>
      <c r="I34" s="635"/>
      <c r="J34" s="635"/>
      <c r="K34" s="633"/>
      <c r="L34" s="633"/>
      <c r="M34" s="633"/>
      <c r="N34" s="636"/>
      <c r="O34" s="633"/>
      <c r="P34" s="637"/>
      <c r="Q34" s="637"/>
      <c r="R34" s="232"/>
      <c r="S34" s="622"/>
      <c r="T34" s="633"/>
      <c r="U34" s="638"/>
      <c r="V34" s="633"/>
      <c r="W34" s="636"/>
    </row>
    <row r="35" spans="1:1009" s="224" customFormat="1" ht="13.5" customHeight="1">
      <c r="A35" s="225"/>
      <c r="B35" s="217"/>
      <c r="C35" s="696"/>
      <c r="D35" s="217"/>
      <c r="E35" s="218"/>
      <c r="F35" s="241"/>
      <c r="G35" s="241"/>
      <c r="H35" s="633"/>
      <c r="I35" s="635"/>
      <c r="J35" s="635"/>
      <c r="K35" s="633"/>
      <c r="L35" s="633"/>
      <c r="M35" s="633"/>
      <c r="N35" s="636"/>
      <c r="O35" s="633"/>
      <c r="P35" s="637"/>
      <c r="Q35" s="637"/>
      <c r="R35" s="232"/>
      <c r="S35" s="622"/>
      <c r="T35" s="633"/>
      <c r="U35" s="638"/>
      <c r="V35" s="633"/>
      <c r="W35" s="636"/>
    </row>
    <row r="36" spans="1:1009" s="224" customFormat="1" ht="13.5" customHeight="1">
      <c r="A36" s="225"/>
      <c r="B36" s="217"/>
      <c r="C36" s="696"/>
      <c r="D36" s="241"/>
      <c r="E36" s="241"/>
      <c r="F36" s="241"/>
      <c r="G36" s="241"/>
      <c r="H36" s="633"/>
      <c r="I36" s="635"/>
      <c r="J36" s="635"/>
      <c r="K36" s="633"/>
      <c r="L36" s="633"/>
      <c r="M36" s="633"/>
      <c r="N36" s="636"/>
      <c r="O36" s="633"/>
      <c r="P36" s="637"/>
      <c r="Q36" s="637"/>
      <c r="R36" s="232"/>
      <c r="S36" s="622"/>
      <c r="T36" s="633"/>
      <c r="U36" s="638"/>
      <c r="V36" s="633"/>
      <c r="W36" s="636"/>
    </row>
    <row r="37" spans="1:1009" s="224" customFormat="1" ht="12.95" customHeight="1">
      <c r="A37" s="225"/>
      <c r="B37" s="217"/>
      <c r="C37" s="538"/>
      <c r="D37" s="241"/>
      <c r="E37" s="241"/>
      <c r="F37" s="241"/>
      <c r="G37" s="241"/>
      <c r="H37" s="542"/>
      <c r="I37" s="539"/>
      <c r="J37" s="539"/>
      <c r="K37" s="542"/>
      <c r="L37" s="542"/>
      <c r="M37" s="542"/>
      <c r="N37" s="541"/>
      <c r="O37" s="542"/>
      <c r="P37" s="543"/>
      <c r="Q37" s="543"/>
      <c r="R37" s="232"/>
      <c r="S37" s="544"/>
      <c r="T37" s="542"/>
      <c r="U37" s="545"/>
      <c r="V37" s="542"/>
      <c r="W37" s="541"/>
    </row>
    <row r="38" spans="1:1009" s="224" customFormat="1" ht="12.95" customHeight="1">
      <c r="A38" s="225">
        <v>30</v>
      </c>
      <c r="B38" s="217"/>
      <c r="C38" s="538"/>
      <c r="D38" s="241"/>
      <c r="E38" s="241"/>
      <c r="F38" s="241"/>
      <c r="G38" s="241"/>
      <c r="H38" s="542"/>
      <c r="I38" s="539"/>
      <c r="J38" s="539"/>
      <c r="K38" s="542"/>
      <c r="L38" s="542"/>
      <c r="M38" s="542"/>
      <c r="N38" s="541"/>
      <c r="O38" s="542"/>
      <c r="P38" s="543"/>
      <c r="Q38" s="543" t="s">
        <v>864</v>
      </c>
      <c r="R38" s="232"/>
      <c r="S38" s="544"/>
      <c r="T38" s="542"/>
      <c r="U38" s="545"/>
      <c r="V38" s="542"/>
      <c r="W38" s="541"/>
    </row>
    <row r="39" spans="1:1009" s="224" customFormat="1" ht="13.5" customHeight="1">
      <c r="A39" s="225">
        <v>31</v>
      </c>
      <c r="B39" s="217"/>
      <c r="C39" s="538"/>
      <c r="D39" s="241"/>
      <c r="E39" s="241"/>
      <c r="F39" s="241"/>
      <c r="G39" s="241"/>
      <c r="H39" s="542"/>
      <c r="I39" s="539"/>
      <c r="J39" s="539"/>
      <c r="K39" s="542"/>
      <c r="L39" s="542"/>
      <c r="M39" s="542"/>
      <c r="N39" s="541"/>
      <c r="O39" s="542"/>
      <c r="P39" s="542"/>
      <c r="Q39" s="542" t="s">
        <v>864</v>
      </c>
      <c r="R39" s="232"/>
      <c r="S39" s="544"/>
      <c r="T39" s="542"/>
      <c r="U39" s="545"/>
      <c r="V39" s="542"/>
      <c r="W39" s="541"/>
    </row>
    <row r="40" spans="1:1009" s="224" customFormat="1" ht="12" customHeight="1">
      <c r="A40" s="225">
        <f>SUBTOTAL(103,createCase14[ID])</f>
        <v>23</v>
      </c>
      <c r="C40" s="225">
        <f>SUBTOTAL(103,createCase14[Donnée (Niveau 2)])</f>
        <v>7</v>
      </c>
      <c r="D40" s="225">
        <f>SUBTOTAL(103,createCase14[Donnée (Niveau 3)])</f>
        <v>6</v>
      </c>
      <c r="E40" s="225">
        <f>SUBTOTAL(103,createCase14[Donnée (Niveau 4)])</f>
        <v>2</v>
      </c>
      <c r="F40" s="225">
        <f>SUBTOTAL(103,createCase14[Donnée (Niveau 5)])</f>
        <v>0</v>
      </c>
      <c r="G40" s="225">
        <f>SUBTOTAL(103,createCase14[Donnée (Niveau 6)])</f>
        <v>0</v>
      </c>
      <c r="H40" s="225">
        <f>SUBTOTAL(103,createCase14[Description])</f>
        <v>12</v>
      </c>
      <c r="I40" s="225">
        <f>SUBTOTAL(103,createCase14[Exemples])</f>
        <v>2</v>
      </c>
      <c r="J40" s="239">
        <f>SUBTOTAL(103,createCase14[Balise])</f>
        <v>3</v>
      </c>
      <c r="K40" s="225"/>
      <c r="L40" s="225">
        <f>SUBTOTAL(103,createCase14[Objet])</f>
        <v>0</v>
      </c>
      <c r="M40" s="225">
        <f>SUBTOTAL(103,createCase14[Format (ou type)])</f>
        <v>3</v>
      </c>
      <c r="N40" s="274"/>
      <c r="O40" s="225"/>
      <c r="P40" s="225"/>
      <c r="Q40" s="225"/>
      <c r="S40" s="271">
        <f>SUBTOTAL(103,createCase14[Commentaire Hub Santé])</f>
        <v>1</v>
      </c>
      <c r="T40" s="225">
        <f>SUBTOTAL(103,createCase14[Commentaire Philippe Dreyfus])</f>
        <v>0</v>
      </c>
      <c r="U40" s="239"/>
      <c r="V40" s="225">
        <f>SUBTOTAL(103,createCase14[Commentaire Yann Penverne])</f>
        <v>0</v>
      </c>
      <c r="W40" s="225">
        <f>SUBTOTAL(103,createCase14[Métier])-COUNTIFS(createCase14[Métier],"=X")</f>
        <v>1</v>
      </c>
    </row>
    <row r="41" spans="1:1009" s="128" customFormat="1" ht="12" customHeight="1">
      <c r="A41" s="3"/>
      <c r="B41" s="3"/>
      <c r="C41" s="131"/>
      <c r="D41" s="131"/>
      <c r="E41" s="131"/>
      <c r="F41" s="131"/>
      <c r="G41" s="5"/>
      <c r="H41" s="155"/>
      <c r="I41" s="225"/>
      <c r="J41" s="155"/>
      <c r="K41" s="5"/>
      <c r="L41" s="5"/>
      <c r="M41" s="5"/>
      <c r="N41" s="56"/>
      <c r="O41" s="56"/>
      <c r="P41" s="542"/>
      <c r="Q41" s="542"/>
      <c r="R41"/>
      <c r="S41" s="178"/>
      <c r="T41" s="5"/>
      <c r="U41" s="159"/>
      <c r="V41" s="56"/>
      <c r="W41" s="56"/>
      <c r="ALS41"/>
      <c r="ALT41"/>
      <c r="ALU41"/>
    </row>
    <row r="42" spans="1:1009" s="128" customFormat="1" ht="12" customHeight="1">
      <c r="A42" s="129"/>
      <c r="B42" s="129"/>
      <c r="C42" s="129"/>
      <c r="D42" s="129"/>
      <c r="E42" s="129"/>
      <c r="F42" s="129"/>
      <c r="G42" s="96"/>
      <c r="H42" s="96"/>
      <c r="I42" s="225"/>
      <c r="J42" s="159"/>
      <c r="K42" s="96"/>
      <c r="L42" s="96"/>
      <c r="M42" s="96"/>
      <c r="N42" s="278"/>
      <c r="O42" s="96"/>
      <c r="P42" s="96"/>
      <c r="Q42" s="96"/>
      <c r="R42"/>
      <c r="S42" s="179"/>
      <c r="T42" s="96"/>
      <c r="U42" s="159"/>
      <c r="V42" s="96"/>
      <c r="W42" s="96"/>
      <c r="ALS42"/>
      <c r="ALT42"/>
      <c r="ALU42"/>
    </row>
    <row r="43" spans="1:1009" s="128" customFormat="1" ht="12" customHeight="1">
      <c r="I43" s="224"/>
      <c r="L43" s="96"/>
      <c r="M43" s="96"/>
      <c r="N43" s="278"/>
      <c r="O43" s="96"/>
      <c r="P43" s="96"/>
      <c r="Q43" s="96"/>
      <c r="R43"/>
      <c r="S43" s="179"/>
      <c r="T43" s="96"/>
      <c r="U43" s="159"/>
      <c r="V43" s="96"/>
      <c r="W43" s="96"/>
      <c r="ALS43"/>
      <c r="ALT43"/>
      <c r="ALU43"/>
    </row>
    <row r="44" spans="1:1009" s="128" customFormat="1" ht="12" customHeight="1">
      <c r="I44" s="224"/>
      <c r="L44" s="96"/>
      <c r="M44" s="96"/>
      <c r="N44" s="278"/>
      <c r="O44" s="96"/>
      <c r="P44" s="96"/>
      <c r="Q44" s="96"/>
      <c r="R44"/>
      <c r="S44" s="179"/>
      <c r="T44" s="96"/>
      <c r="U44" s="159"/>
      <c r="V44" s="96"/>
      <c r="W44" s="96"/>
      <c r="ALS44"/>
      <c r="ALT44"/>
      <c r="ALU44"/>
    </row>
    <row r="45" spans="1:1009" ht="12" customHeight="1">
      <c r="A45" s="123"/>
      <c r="B45" s="123"/>
      <c r="C45" s="123"/>
      <c r="D45" s="123"/>
      <c r="E45" s="123"/>
      <c r="F45" s="123"/>
      <c r="G45" s="112"/>
      <c r="H45" s="112"/>
      <c r="I45" s="277"/>
      <c r="J45" s="161"/>
      <c r="K45" s="112"/>
      <c r="L45" s="112"/>
      <c r="M45" s="112"/>
      <c r="N45" s="125"/>
      <c r="O45" s="112"/>
      <c r="P45" s="112"/>
      <c r="Q45" s="112"/>
      <c r="S45" s="180"/>
      <c r="T45" s="112"/>
      <c r="V45" s="112"/>
      <c r="W45" s="112"/>
    </row>
    <row r="46" spans="1:1009" ht="12" customHeight="1">
      <c r="A46" s="123"/>
      <c r="B46" s="123"/>
      <c r="C46" s="123"/>
      <c r="D46" s="123"/>
      <c r="E46" s="123"/>
      <c r="F46" s="123"/>
      <c r="G46" s="112"/>
      <c r="H46" s="112"/>
      <c r="I46" s="277"/>
      <c r="J46" s="161"/>
      <c r="K46" s="112"/>
      <c r="L46" s="112"/>
      <c r="M46" s="112"/>
      <c r="N46" s="125"/>
      <c r="O46" s="112"/>
      <c r="P46" s="112"/>
      <c r="Q46" s="112"/>
      <c r="S46" s="180"/>
      <c r="T46" s="112"/>
      <c r="V46" s="112"/>
      <c r="W46" s="112"/>
    </row>
    <row r="47" spans="1:1009" ht="12" customHeight="1">
      <c r="A47" s="130"/>
      <c r="B47" s="130"/>
      <c r="C47" s="130"/>
      <c r="D47" s="130"/>
      <c r="E47" s="130"/>
      <c r="F47" s="130"/>
    </row>
    <row r="48" spans="1:1009" ht="12" customHeight="1">
      <c r="A48" s="130"/>
      <c r="B48" s="130"/>
      <c r="C48" s="130"/>
      <c r="D48" s="130"/>
      <c r="E48" s="130"/>
      <c r="F48" s="130"/>
    </row>
    <row r="49" spans="1:6" ht="12" customHeight="1">
      <c r="A49" s="130"/>
      <c r="B49" s="130"/>
      <c r="C49" s="130"/>
      <c r="D49" s="130"/>
      <c r="E49" s="130"/>
      <c r="F49" s="130"/>
    </row>
    <row r="50" spans="1:6" ht="12" customHeight="1">
      <c r="A50" s="136"/>
      <c r="B50" s="136"/>
      <c r="C50" s="136"/>
      <c r="D50" s="136"/>
      <c r="E50" s="136"/>
      <c r="F50" s="136"/>
    </row>
    <row r="51" spans="1:6" ht="12" customHeight="1">
      <c r="A51" s="136"/>
      <c r="B51" s="136"/>
      <c r="C51" s="136"/>
      <c r="D51" s="136"/>
      <c r="E51" s="136"/>
      <c r="F51" s="136"/>
    </row>
  </sheetData>
  <mergeCells count="2">
    <mergeCell ref="P7:Q7"/>
    <mergeCell ref="H1:I2"/>
  </mergeCells>
  <conditionalFormatting sqref="A41:F42 A45:F863">
    <cfRule type="expression" dxfId="267" priority="1216">
      <formula>OR($W41="X",$V41="X")</formula>
    </cfRule>
    <cfRule type="expression" dxfId="266" priority="1217">
      <formula>AND($W41=1,$V41=1)</formula>
    </cfRule>
    <cfRule type="expression" dxfId="265" priority="1218">
      <formula>$W41=1</formula>
    </cfRule>
    <cfRule type="expression" dxfId="264" priority="1219">
      <formula>$V41=1</formula>
    </cfRule>
  </conditionalFormatting>
  <conditionalFormatting sqref="A9:G9 B10:G10 A10:A39">
    <cfRule type="expression" dxfId="263" priority="1224">
      <formula>#REF!=1</formula>
    </cfRule>
    <cfRule type="expression" dxfId="262" priority="1228">
      <formula>OR($W9="X",#REF!="X")</formula>
    </cfRule>
  </conditionalFormatting>
  <conditionalFormatting sqref="A9:G9 B10:G11 A10:A39 A24:B25 A26:C36 A37:G39 B13:G21 F32:G36 D22:G25 B22:B23 D26:H31">
    <cfRule type="expression" dxfId="261" priority="1226">
      <formula>AND($W9=1,#REF!=1)</formula>
    </cfRule>
  </conditionalFormatting>
  <conditionalFormatting sqref="A9:G9 B10:G11 A10:A39 B13:G21 B22:B23 D22:G25 A24:B25 D26:H31 A26:C36 F32:G36 A37:G39">
    <cfRule type="expression" dxfId="260" priority="238">
      <formula>$W9=1</formula>
    </cfRule>
    <cfRule type="expression" dxfId="259" priority="1227">
      <formula>AND(NOT(ISBLANK($Q9)),ISBLANK(#REF!),ISBLANK($W9))</formula>
    </cfRule>
  </conditionalFormatting>
  <conditionalFormatting sqref="B11:G11 B13:G21 B22:B25 D22:G25 D26:H31 B26:C36 F32:G36 B37:G39">
    <cfRule type="expression" dxfId="258" priority="1229">
      <formula>OR($W11="X",#REF!="X")</formula>
    </cfRule>
    <cfRule type="expression" dxfId="257" priority="1230">
      <formula>#REF!=1</formula>
    </cfRule>
  </conditionalFormatting>
  <conditionalFormatting sqref="B12:G12">
    <cfRule type="expression" dxfId="256" priority="15">
      <formula>OR($AD12="X",$AC12="X")</formula>
    </cfRule>
    <cfRule type="expression" dxfId="255" priority="16">
      <formula>AND($AD12=1,$AC12=1)</formula>
    </cfRule>
    <cfRule type="expression" dxfId="254" priority="17">
      <formula>$AD12=1</formula>
    </cfRule>
    <cfRule type="expression" dxfId="253" priority="18">
      <formula>$AC12=1</formula>
    </cfRule>
    <cfRule type="expression" dxfId="252" priority="22">
      <formula>AND(NOT(ISBLANK($W12)),ISBLANK($AC12),ISBLANK($AD12))</formula>
    </cfRule>
  </conditionalFormatting>
  <conditionalFormatting sqref="C9:C11 C13:C21 D22:D25 C26:C39">
    <cfRule type="expression" dxfId="251" priority="1211">
      <formula>AND($L9="X",$B9&lt;&gt;"")</formula>
    </cfRule>
  </conditionalFormatting>
  <conditionalFormatting sqref="C12">
    <cfRule type="expression" dxfId="250" priority="14">
      <formula>AND($R12="X",$B12&lt;&gt;"")</formula>
    </cfRule>
  </conditionalFormatting>
  <conditionalFormatting sqref="D9:D11 D13:D21 D37:D39">
    <cfRule type="expression" dxfId="249" priority="1212">
      <formula>AND($L9="X",OR($B9&lt;&gt;"",$C9&lt;&gt;""))</formula>
    </cfRule>
  </conditionalFormatting>
  <conditionalFormatting sqref="D12">
    <cfRule type="expression" dxfId="248" priority="8">
      <formula>AND($R12="X",OR($B12&lt;&gt;"",$C12&lt;&gt;""))</formula>
    </cfRule>
  </conditionalFormatting>
  <conditionalFormatting sqref="D30:E35">
    <cfRule type="expression" dxfId="247" priority="1259">
      <formula>AND(#REF!=1,#REF!=1)</formula>
    </cfRule>
    <cfRule type="expression" dxfId="246" priority="1262">
      <formula>#REF!=1</formula>
    </cfRule>
    <cfRule type="expression" dxfId="245" priority="1263">
      <formula>AND(NOT(ISBLANK(#REF!)),ISBLANK(#REF!),ISBLANK(#REF!))</formula>
    </cfRule>
    <cfRule type="expression" dxfId="244" priority="1266">
      <formula>OR(#REF!="X",#REF!="X")</formula>
    </cfRule>
    <cfRule type="expression" dxfId="243" priority="1267">
      <formula>#REF!=1</formula>
    </cfRule>
  </conditionalFormatting>
  <conditionalFormatting sqref="D36:E36">
    <cfRule type="expression" dxfId="242" priority="1">
      <formula>OR($W36="X",$V36="X")</formula>
    </cfRule>
    <cfRule type="expression" dxfId="241" priority="2">
      <formula>AND($W36=1,$V36=1)</formula>
    </cfRule>
    <cfRule type="expression" dxfId="240" priority="3">
      <formula>$W36=1</formula>
    </cfRule>
    <cfRule type="expression" dxfId="239" priority="4">
      <formula>$V36=1</formula>
    </cfRule>
  </conditionalFormatting>
  <conditionalFormatting sqref="E9:E11 E13:E21 E37:E39">
    <cfRule type="expression" dxfId="238" priority="1213">
      <formula>AND($L9="X",OR($B9&lt;&gt;"",$C9&lt;&gt;"",$D9&lt;&gt;""))</formula>
    </cfRule>
  </conditionalFormatting>
  <conditionalFormatting sqref="E12">
    <cfRule type="expression" dxfId="237" priority="5">
      <formula>AND($R12="X",OR($B12&lt;&gt;"",$C12&lt;&gt;"",$D12&lt;&gt;""))</formula>
    </cfRule>
  </conditionalFormatting>
  <conditionalFormatting sqref="E22">
    <cfRule type="expression" dxfId="236" priority="1253">
      <formula>AND($L22="X",OR($B22&lt;&gt;"",$D22&lt;&gt;"",#REF!&lt;&gt;""))</formula>
    </cfRule>
  </conditionalFormatting>
  <conditionalFormatting sqref="E23:E25">
    <cfRule type="expression" dxfId="235" priority="1240">
      <formula>AND($L23="X",OR($B23&lt;&gt;"",$D23&lt;&gt;""))</formula>
    </cfRule>
  </conditionalFormatting>
  <conditionalFormatting sqref="F1:F2">
    <cfRule type="dataBar" priority="230">
      <dataBar>
        <cfvo type="num" val="0"/>
        <cfvo type="num" val="1"/>
        <color rgb="FF63C384"/>
      </dataBar>
      <extLst>
        <ext xmlns:x14="http://schemas.microsoft.com/office/spreadsheetml/2009/9/main" uri="{B025F937-C7B1-47D3-B67F-A62EFF666E3E}">
          <x14:id>{BEA05CE1-DDE7-49CC-B048-089A897B82E1}</x14:id>
        </ext>
      </extLst>
    </cfRule>
  </conditionalFormatting>
  <conditionalFormatting sqref="F9:F11 F13:F21 F36:F39">
    <cfRule type="expression" dxfId="234" priority="1214">
      <formula>AND($L9="X",OR($B9&lt;&gt;"",$C9&lt;&gt;"",$D9&lt;&gt;"",$E9&lt;&gt;""))</formula>
    </cfRule>
  </conditionalFormatting>
  <conditionalFormatting sqref="F12">
    <cfRule type="expression" dxfId="233" priority="6">
      <formula>AND($R12="X",OR($B12&lt;&gt;"",$C12&lt;&gt;"",$D12&lt;&gt;"",$E12&lt;&gt;""))</formula>
    </cfRule>
  </conditionalFormatting>
  <conditionalFormatting sqref="F22">
    <cfRule type="expression" dxfId="232" priority="1255">
      <formula>AND($L22="X",OR($B22&lt;&gt;"",$D22&lt;&gt;"",#REF!&lt;&gt;"",$E22&lt;&gt;""))</formula>
    </cfRule>
  </conditionalFormatting>
  <conditionalFormatting sqref="F23:F25">
    <cfRule type="expression" dxfId="231" priority="1243">
      <formula>AND($L23="X",OR($B23&lt;&gt;"",$D23&lt;&gt;"",$E23&lt;&gt;"",#REF!&lt;&gt;""))</formula>
    </cfRule>
  </conditionalFormatting>
  <conditionalFormatting sqref="F32:F35">
    <cfRule type="expression" dxfId="230" priority="1270">
      <formula>AND($L32="X",OR($B32&lt;&gt;"",$C32&lt;&gt;"",#REF!&lt;&gt;"",#REF!&lt;&gt;""))</formula>
    </cfRule>
  </conditionalFormatting>
  <conditionalFormatting sqref="G9:G11 G13:G21 G36:G39">
    <cfRule type="expression" dxfId="229" priority="1215">
      <formula>AND($L9="X",OR($B9&lt;&gt;"",$C9&lt;&gt;"",$D9&lt;&gt;"",$E9&lt;&gt;"",$F9&lt;&gt;""))</formula>
    </cfRule>
  </conditionalFormatting>
  <conditionalFormatting sqref="G12">
    <cfRule type="expression" dxfId="228" priority="7">
      <formula>AND($R12="X",OR($B12&lt;&gt;"",$C12&lt;&gt;"",$D12&lt;&gt;"",$E12&lt;&gt;"",$F12&lt;&gt;""))</formula>
    </cfRule>
  </conditionalFormatting>
  <conditionalFormatting sqref="G22">
    <cfRule type="expression" dxfId="227" priority="1257">
      <formula>AND($L22="X",OR($B22&lt;&gt;"",$D22&lt;&gt;"",#REF!&lt;&gt;"",$E22&lt;&gt;"",$F22&lt;&gt;""))</formula>
    </cfRule>
  </conditionalFormatting>
  <conditionalFormatting sqref="G23:G25">
    <cfRule type="expression" dxfId="226" priority="1245">
      <formula>AND($L23="X",OR($B23&lt;&gt;"",$D23&lt;&gt;"",$E23&lt;&gt;"",#REF!&lt;&gt;"",$F23&lt;&gt;""))</formula>
    </cfRule>
  </conditionalFormatting>
  <conditionalFormatting sqref="G32:G35">
    <cfRule type="expression" dxfId="225" priority="1273">
      <formula>AND($L32="X",OR($B32&lt;&gt;"",$C32&lt;&gt;"",#REF!&lt;&gt;"",#REF!&lt;&gt;"",$F32&lt;&gt;""))</formula>
    </cfRule>
  </conditionalFormatting>
  <conditionalFormatting sqref="H41:H42 H45:H863">
    <cfRule type="expression" dxfId="224" priority="231">
      <formula>$K41="X"</formula>
    </cfRule>
  </conditionalFormatting>
  <conditionalFormatting sqref="I12">
    <cfRule type="expression" dxfId="223" priority="13">
      <formula>$R12="X"</formula>
    </cfRule>
  </conditionalFormatting>
  <conditionalFormatting sqref="I13:I39">
    <cfRule type="expression" dxfId="222" priority="207">
      <formula>$L13="X"</formula>
    </cfRule>
  </conditionalFormatting>
  <conditionalFormatting sqref="K9:K39">
    <cfRule type="cellIs" dxfId="221" priority="141" operator="equal">
      <formula>"1..1"</formula>
    </cfRule>
    <cfRule type="cellIs" dxfId="220" priority="142" operator="equal">
      <formula>"0..n"</formula>
    </cfRule>
    <cfRule type="cellIs" dxfId="219" priority="14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05CE1-DDE7-49CC-B048-089A897B82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5"/>
  <sheetViews>
    <sheetView topLeftCell="H7" zoomScaleNormal="100" workbookViewId="0">
      <selection activeCell="S23" sqref="S23"/>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2200</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760" t="s">
        <v>828</v>
      </c>
      <c r="M7" s="760"/>
      <c r="N7" s="760"/>
      <c r="O7" s="760"/>
      <c r="V7" s="761" t="s">
        <v>829</v>
      </c>
      <c r="W7" s="761"/>
      <c r="X7" s="761"/>
      <c r="Y7" s="761"/>
      <c r="AE7" s="760" t="s">
        <v>830</v>
      </c>
      <c r="AF7" s="760"/>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2454</v>
      </c>
      <c r="W8" s="229" t="s">
        <v>1595</v>
      </c>
      <c r="X8" s="229" t="s">
        <v>850</v>
      </c>
      <c r="Y8" s="229" t="s">
        <v>2466</v>
      </c>
      <c r="Z8" s="230" t="s">
        <v>852</v>
      </c>
      <c r="AA8" s="235" t="s">
        <v>853</v>
      </c>
      <c r="AB8" s="235" t="s">
        <v>854</v>
      </c>
      <c r="AC8" s="236" t="s">
        <v>855</v>
      </c>
      <c r="AD8" s="235" t="s">
        <v>856</v>
      </c>
      <c r="AE8" s="235" t="s">
        <v>857</v>
      </c>
      <c r="AF8" s="237" t="s">
        <v>915</v>
      </c>
    </row>
    <row r="9" spans="1:1016" s="224" customFormat="1" ht="13.5" customHeight="1">
      <c r="A9" s="225">
        <v>1</v>
      </c>
      <c r="B9" s="535" t="s">
        <v>2201</v>
      </c>
      <c r="C9" s="530"/>
      <c r="D9" s="530"/>
      <c r="E9" s="530"/>
      <c r="F9" s="530"/>
      <c r="G9" s="530"/>
      <c r="H9" s="563"/>
      <c r="I9" s="531"/>
      <c r="J9" s="542"/>
      <c r="K9" s="539" t="s">
        <v>1714</v>
      </c>
      <c r="L9" s="542"/>
      <c r="M9" s="542"/>
      <c r="N9" s="542"/>
      <c r="O9" s="542"/>
      <c r="P9" s="540"/>
      <c r="Q9" s="542" t="s">
        <v>820</v>
      </c>
      <c r="R9" s="541" t="s">
        <v>864</v>
      </c>
      <c r="S9" s="243" t="s">
        <v>1714</v>
      </c>
      <c r="T9" s="542"/>
      <c r="U9" s="542"/>
      <c r="V9" s="581" t="s">
        <v>864</v>
      </c>
      <c r="W9" s="543"/>
      <c r="X9" s="543"/>
      <c r="Y9" s="543"/>
      <c r="Z9" s="232"/>
      <c r="AA9" s="544"/>
      <c r="AB9" s="542"/>
      <c r="AC9" s="545"/>
      <c r="AD9" s="542"/>
      <c r="AE9" s="541"/>
      <c r="AF9" s="541"/>
    </row>
    <row r="10" spans="1:1016" s="224" customFormat="1" ht="13.5" customHeight="1">
      <c r="A10" s="225">
        <v>2</v>
      </c>
      <c r="B10" s="240"/>
      <c r="C10" s="241" t="s">
        <v>2202</v>
      </c>
      <c r="D10" s="241"/>
      <c r="E10" s="241"/>
      <c r="F10" s="241"/>
      <c r="G10" s="241"/>
      <c r="H10" s="542" t="s">
        <v>2203</v>
      </c>
      <c r="I10" s="539" t="s">
        <v>1323</v>
      </c>
      <c r="J10" s="542"/>
      <c r="K10" s="539" t="s">
        <v>2204</v>
      </c>
      <c r="L10" s="542"/>
      <c r="M10" s="542"/>
      <c r="N10" s="542"/>
      <c r="O10" s="542"/>
      <c r="P10" s="540"/>
      <c r="Q10" s="542" t="s">
        <v>820</v>
      </c>
      <c r="R10" s="541"/>
      <c r="S10" s="542" t="s">
        <v>863</v>
      </c>
      <c r="T10" s="542"/>
      <c r="U10" s="542"/>
      <c r="V10" s="581" t="s">
        <v>864</v>
      </c>
      <c r="W10" s="543"/>
      <c r="X10" s="543"/>
      <c r="Y10" s="543"/>
      <c r="Z10" s="232"/>
      <c r="AA10" s="544"/>
      <c r="AB10" s="542"/>
      <c r="AC10" s="545"/>
      <c r="AD10" s="542"/>
      <c r="AE10" s="541"/>
      <c r="AF10" s="541"/>
    </row>
    <row r="11" spans="1:1016" s="224" customFormat="1" ht="13.5" customHeight="1">
      <c r="A11" s="225">
        <v>3</v>
      </c>
      <c r="B11" s="240"/>
      <c r="C11" s="241" t="s">
        <v>2205</v>
      </c>
      <c r="D11" s="241"/>
      <c r="E11" s="241"/>
      <c r="F11" s="241"/>
      <c r="G11" s="241"/>
      <c r="H11" s="542" t="s">
        <v>2206</v>
      </c>
      <c r="I11" s="539" t="s">
        <v>2207</v>
      </c>
      <c r="J11" s="542"/>
      <c r="K11" s="539" t="s">
        <v>2208</v>
      </c>
      <c r="L11" s="542"/>
      <c r="M11" s="542"/>
      <c r="N11" s="542"/>
      <c r="O11" s="542"/>
      <c r="P11" s="540"/>
      <c r="Q11" s="542" t="s">
        <v>820</v>
      </c>
      <c r="R11" s="541"/>
      <c r="S11" s="542" t="s">
        <v>863</v>
      </c>
      <c r="T11" s="542"/>
      <c r="U11" s="542"/>
      <c r="V11" s="581" t="s">
        <v>864</v>
      </c>
      <c r="W11" s="543"/>
      <c r="X11" s="543"/>
      <c r="Y11" s="543"/>
      <c r="Z11" s="232"/>
      <c r="AA11" s="544"/>
      <c r="AB11" s="542"/>
      <c r="AC11" s="545"/>
      <c r="AD11" s="542"/>
      <c r="AE11" s="541"/>
      <c r="AF11" s="541"/>
    </row>
    <row r="12" spans="1:1016" s="224" customFormat="1" ht="13.5" customHeight="1">
      <c r="A12" s="225">
        <v>4</v>
      </c>
      <c r="B12" s="240"/>
      <c r="C12" s="241" t="s">
        <v>2209</v>
      </c>
      <c r="D12" s="241"/>
      <c r="E12" s="241"/>
      <c r="F12" s="241"/>
      <c r="G12" s="241"/>
      <c r="H12" s="542" t="s">
        <v>2210</v>
      </c>
      <c r="I12" s="539" t="s">
        <v>930</v>
      </c>
      <c r="J12" s="542"/>
      <c r="K12" s="539" t="s">
        <v>2211</v>
      </c>
      <c r="L12" s="542"/>
      <c r="M12" s="542"/>
      <c r="N12" s="542"/>
      <c r="O12" s="542"/>
      <c r="P12" s="540"/>
      <c r="Q12" s="542" t="s">
        <v>820</v>
      </c>
      <c r="R12" s="541"/>
      <c r="S12" s="542" t="s">
        <v>879</v>
      </c>
      <c r="T12" s="541"/>
      <c r="U12" s="542"/>
      <c r="V12" s="581" t="s">
        <v>864</v>
      </c>
      <c r="W12" s="543"/>
      <c r="X12" s="543"/>
      <c r="Y12" s="543"/>
      <c r="Z12" s="232"/>
      <c r="AA12" s="544"/>
      <c r="AB12" s="542"/>
      <c r="AC12" s="545"/>
      <c r="AD12" s="542"/>
      <c r="AE12" s="541"/>
      <c r="AF12" s="541"/>
    </row>
    <row r="13" spans="1:1016" s="224" customFormat="1" ht="13.5" customHeight="1">
      <c r="A13" s="225">
        <v>5</v>
      </c>
      <c r="B13" s="240"/>
      <c r="C13" s="241" t="s">
        <v>2212</v>
      </c>
      <c r="D13" s="241"/>
      <c r="E13" s="241"/>
      <c r="F13" s="241"/>
      <c r="G13" s="241"/>
      <c r="H13" s="542" t="s">
        <v>2210</v>
      </c>
      <c r="I13" s="539" t="s">
        <v>930</v>
      </c>
      <c r="J13" s="542"/>
      <c r="K13" s="539" t="s">
        <v>2213</v>
      </c>
      <c r="L13" s="542"/>
      <c r="M13" s="542"/>
      <c r="N13" s="542"/>
      <c r="O13" s="542"/>
      <c r="P13" s="540"/>
      <c r="Q13" s="542" t="s">
        <v>820</v>
      </c>
      <c r="R13" s="541"/>
      <c r="S13" s="542" t="s">
        <v>879</v>
      </c>
      <c r="T13" s="541"/>
      <c r="U13" s="542"/>
      <c r="V13" s="581" t="s">
        <v>864</v>
      </c>
      <c r="W13" s="543"/>
      <c r="X13" s="543"/>
      <c r="Y13" s="543"/>
      <c r="Z13" s="232"/>
      <c r="AA13" s="544"/>
      <c r="AB13" s="542"/>
      <c r="AC13" s="545"/>
      <c r="AD13" s="542"/>
      <c r="AE13" s="541"/>
      <c r="AF13" s="541"/>
    </row>
    <row r="14" spans="1:1016" s="224" customFormat="1" ht="13.5" customHeight="1">
      <c r="A14" s="225"/>
      <c r="B14" s="217"/>
      <c r="C14" s="241" t="s">
        <v>2456</v>
      </c>
      <c r="D14" s="241"/>
      <c r="E14" s="241"/>
      <c r="F14" s="241"/>
      <c r="G14" s="241"/>
      <c r="H14" s="590" t="s">
        <v>1611</v>
      </c>
      <c r="I14" s="589"/>
      <c r="J14" s="590"/>
      <c r="K14" s="589" t="s">
        <v>2468</v>
      </c>
      <c r="L14" s="590"/>
      <c r="M14" s="590"/>
      <c r="N14" s="590"/>
      <c r="O14" s="590"/>
      <c r="P14" s="591"/>
      <c r="Q14" s="590" t="s">
        <v>817</v>
      </c>
      <c r="R14" s="592"/>
      <c r="S14" s="542" t="s">
        <v>863</v>
      </c>
      <c r="T14" s="592"/>
      <c r="U14" s="590"/>
      <c r="V14" s="593"/>
      <c r="W14" s="593"/>
      <c r="X14" s="593"/>
      <c r="Y14" s="593"/>
      <c r="Z14" s="232"/>
      <c r="AA14" s="594"/>
      <c r="AB14" s="590"/>
      <c r="AC14" s="595"/>
      <c r="AD14" s="590"/>
      <c r="AE14" s="592"/>
      <c r="AF14" s="592"/>
    </row>
    <row r="15" spans="1:1016" s="224" customFormat="1" ht="13.5" customHeight="1">
      <c r="A15" s="225">
        <v>6</v>
      </c>
      <c r="B15" s="217"/>
      <c r="C15" s="538" t="s">
        <v>2324</v>
      </c>
      <c r="D15" s="538"/>
      <c r="E15" s="241"/>
      <c r="F15" s="241"/>
      <c r="G15" s="241"/>
      <c r="H15" s="538" t="s">
        <v>2325</v>
      </c>
      <c r="I15" s="539"/>
      <c r="J15" s="542"/>
      <c r="K15" s="539" t="s">
        <v>2470</v>
      </c>
      <c r="L15" s="542"/>
      <c r="M15" s="542"/>
      <c r="N15" s="542"/>
      <c r="O15" s="542"/>
      <c r="P15" s="540"/>
      <c r="Q15" s="542" t="s">
        <v>820</v>
      </c>
      <c r="R15" s="541"/>
      <c r="S15" s="542" t="s">
        <v>863</v>
      </c>
      <c r="T15" s="541"/>
      <c r="U15" s="542"/>
      <c r="V15" s="581" t="s">
        <v>864</v>
      </c>
      <c r="W15" s="543"/>
      <c r="X15" s="543"/>
      <c r="Y15" s="543"/>
      <c r="Z15" s="232"/>
      <c r="AA15" s="544"/>
      <c r="AB15" s="542"/>
      <c r="AC15" s="545"/>
      <c r="AD15" s="542"/>
      <c r="AE15" s="541"/>
      <c r="AF15" s="541"/>
    </row>
    <row r="16" spans="1:1016" s="224" customFormat="1" ht="13.5" customHeight="1">
      <c r="A16" s="225">
        <v>7</v>
      </c>
      <c r="B16" s="217"/>
      <c r="C16" s="538" t="s">
        <v>2326</v>
      </c>
      <c r="D16" s="538"/>
      <c r="E16" s="241"/>
      <c r="F16" s="241"/>
      <c r="G16" s="241"/>
      <c r="H16" s="538" t="s">
        <v>2327</v>
      </c>
      <c r="I16" s="539"/>
      <c r="J16" s="542"/>
      <c r="K16" s="539" t="s">
        <v>2471</v>
      </c>
      <c r="L16" s="542"/>
      <c r="M16" s="542"/>
      <c r="N16" s="542"/>
      <c r="O16" s="542"/>
      <c r="P16" s="540"/>
      <c r="Q16" s="542" t="s">
        <v>820</v>
      </c>
      <c r="R16" s="541"/>
      <c r="S16" s="542" t="s">
        <v>863</v>
      </c>
      <c r="T16" s="541"/>
      <c r="U16" s="542"/>
      <c r="V16" s="581" t="s">
        <v>864</v>
      </c>
      <c r="W16" s="543"/>
      <c r="X16" s="543"/>
      <c r="Y16" s="543"/>
      <c r="Z16" s="232"/>
      <c r="AA16" s="544"/>
      <c r="AB16" s="542"/>
      <c r="AC16" s="545"/>
      <c r="AD16" s="542"/>
      <c r="AE16" s="541"/>
      <c r="AF16" s="541"/>
    </row>
    <row r="17" spans="1:32" s="224" customFormat="1" ht="13.5" customHeight="1">
      <c r="A17" s="225">
        <v>8</v>
      </c>
      <c r="B17" s="217"/>
      <c r="C17" s="241" t="s">
        <v>2447</v>
      </c>
      <c r="D17" s="241"/>
      <c r="E17" s="241"/>
      <c r="F17" s="241"/>
      <c r="G17" s="241"/>
      <c r="H17" s="567" t="s">
        <v>2448</v>
      </c>
      <c r="I17" s="539"/>
      <c r="J17" s="542"/>
      <c r="K17" s="589" t="s">
        <v>2475</v>
      </c>
      <c r="L17" s="542"/>
      <c r="M17" s="542"/>
      <c r="N17" s="542"/>
      <c r="O17" s="542"/>
      <c r="P17" s="540"/>
      <c r="Q17" s="542" t="s">
        <v>820</v>
      </c>
      <c r="R17" s="541"/>
      <c r="S17" s="542" t="s">
        <v>863</v>
      </c>
      <c r="T17" s="541"/>
      <c r="U17" s="542"/>
      <c r="V17" s="581" t="s">
        <v>864</v>
      </c>
      <c r="W17" s="543"/>
      <c r="X17" s="543"/>
      <c r="Y17" s="543"/>
      <c r="Z17" s="232"/>
      <c r="AA17" s="544"/>
      <c r="AB17" s="542"/>
      <c r="AC17" s="545"/>
      <c r="AD17" s="542"/>
      <c r="AE17" s="541"/>
      <c r="AF17" s="541"/>
    </row>
    <row r="18" spans="1:32" s="224" customFormat="1" ht="13.5" customHeight="1">
      <c r="A18" s="225">
        <v>9</v>
      </c>
      <c r="B18" s="240"/>
      <c r="C18" s="514" t="s">
        <v>2214</v>
      </c>
      <c r="D18" s="514"/>
      <c r="E18" s="514"/>
      <c r="F18" s="514"/>
      <c r="G18" s="514"/>
      <c r="H18" s="386" t="s">
        <v>2215</v>
      </c>
      <c r="I18" s="518" t="s">
        <v>2216</v>
      </c>
      <c r="J18" s="386"/>
      <c r="K18" s="518" t="s">
        <v>956</v>
      </c>
      <c r="L18" s="386"/>
      <c r="M18" s="386"/>
      <c r="N18" s="386"/>
      <c r="O18" s="386"/>
      <c r="P18" s="519"/>
      <c r="Q18" s="386"/>
      <c r="R18" s="528"/>
      <c r="S18" s="386" t="s">
        <v>863</v>
      </c>
      <c r="T18" s="541"/>
      <c r="U18" s="542"/>
      <c r="V18" s="581" t="s">
        <v>864</v>
      </c>
      <c r="W18" s="543"/>
      <c r="X18" s="543"/>
      <c r="Y18" s="543"/>
      <c r="Z18" s="232"/>
      <c r="AA18" s="544"/>
      <c r="AB18" s="542"/>
      <c r="AC18" s="545"/>
      <c r="AD18" s="542"/>
      <c r="AE18" s="541"/>
      <c r="AF18" s="541"/>
    </row>
    <row r="19" spans="1:32" s="224" customFormat="1" ht="13.5" customHeight="1">
      <c r="A19" s="225">
        <v>10</v>
      </c>
      <c r="B19" s="240"/>
      <c r="C19" s="536" t="s">
        <v>2217</v>
      </c>
      <c r="D19" s="532"/>
      <c r="E19" s="532"/>
      <c r="F19" s="532"/>
      <c r="G19" s="532"/>
      <c r="H19" s="563"/>
      <c r="I19" s="564"/>
      <c r="J19" s="542"/>
      <c r="K19" s="539"/>
      <c r="L19" s="542"/>
      <c r="M19" s="542"/>
      <c r="N19" s="542"/>
      <c r="O19" s="542"/>
      <c r="P19" s="540"/>
      <c r="Q19" s="542" t="s">
        <v>820</v>
      </c>
      <c r="R19" s="528" t="s">
        <v>864</v>
      </c>
      <c r="S19" s="534" t="s">
        <v>2218</v>
      </c>
      <c r="T19" s="541"/>
      <c r="U19" s="542"/>
      <c r="V19" s="581" t="s">
        <v>864</v>
      </c>
      <c r="W19" s="543"/>
      <c r="X19" s="543"/>
      <c r="Y19" s="543"/>
      <c r="Z19" s="232"/>
      <c r="AA19" s="544"/>
      <c r="AB19" s="542"/>
      <c r="AC19" s="545"/>
      <c r="AD19" s="542"/>
      <c r="AE19" s="541"/>
      <c r="AF19" s="541"/>
    </row>
    <row r="20" spans="1:32" s="224" customFormat="1" ht="13.5" customHeight="1">
      <c r="A20" s="225">
        <v>11</v>
      </c>
      <c r="B20" s="240"/>
      <c r="C20" s="514"/>
      <c r="D20" s="514" t="s">
        <v>2219</v>
      </c>
      <c r="E20" s="514"/>
      <c r="F20" s="514"/>
      <c r="G20" s="514"/>
      <c r="H20" s="386" t="s">
        <v>2220</v>
      </c>
      <c r="I20" s="518" t="s">
        <v>2221</v>
      </c>
      <c r="J20" s="386"/>
      <c r="K20" s="518" t="s">
        <v>2222</v>
      </c>
      <c r="L20" s="386"/>
      <c r="M20" s="386"/>
      <c r="N20" s="386"/>
      <c r="O20" s="386"/>
      <c r="P20" s="519"/>
      <c r="Q20" s="386" t="s">
        <v>820</v>
      </c>
      <c r="R20" s="528"/>
      <c r="S20" s="386" t="s">
        <v>2117</v>
      </c>
      <c r="T20" s="542"/>
      <c r="U20" s="542"/>
      <c r="V20" s="581" t="s">
        <v>864</v>
      </c>
      <c r="W20" s="543"/>
      <c r="X20" s="543"/>
      <c r="Y20" s="543"/>
      <c r="Z20" s="232"/>
      <c r="AA20" s="544"/>
      <c r="AB20" s="542"/>
      <c r="AC20" s="545"/>
      <c r="AD20" s="542"/>
      <c r="AE20" s="541"/>
      <c r="AF20" s="541"/>
    </row>
    <row r="21" spans="1:32" s="224" customFormat="1" ht="13.5" customHeight="1">
      <c r="A21" s="225">
        <v>12</v>
      </c>
      <c r="B21" s="240"/>
      <c r="C21" s="514"/>
      <c r="D21" s="514" t="s">
        <v>2223</v>
      </c>
      <c r="E21" s="514"/>
      <c r="F21" s="514"/>
      <c r="G21" s="514"/>
      <c r="H21" s="386"/>
      <c r="I21" s="518"/>
      <c r="J21" s="386"/>
      <c r="K21" s="518"/>
      <c r="L21" s="386"/>
      <c r="M21" s="386"/>
      <c r="N21" s="386"/>
      <c r="O21" s="386"/>
      <c r="P21" s="519"/>
      <c r="Q21" s="386" t="s">
        <v>820</v>
      </c>
      <c r="R21" s="528"/>
      <c r="S21" s="386" t="s">
        <v>879</v>
      </c>
      <c r="T21" s="542"/>
      <c r="U21" s="542"/>
      <c r="V21" s="581" t="s">
        <v>864</v>
      </c>
      <c r="W21" s="543"/>
      <c r="X21" s="543"/>
      <c r="Y21" s="543"/>
      <c r="Z21" s="232"/>
      <c r="AA21" s="544"/>
      <c r="AB21" s="542"/>
      <c r="AC21" s="545"/>
      <c r="AD21" s="542"/>
      <c r="AE21" s="541"/>
      <c r="AF21" s="541"/>
    </row>
    <row r="22" spans="1:32" s="224" customFormat="1" ht="13.5" customHeight="1">
      <c r="A22" s="225">
        <v>13</v>
      </c>
      <c r="B22" s="240" t="s">
        <v>2224</v>
      </c>
      <c r="C22" s="532"/>
      <c r="D22" s="532"/>
      <c r="E22" s="532"/>
      <c r="F22" s="532"/>
      <c r="G22" s="532"/>
      <c r="H22" s="563"/>
      <c r="I22" s="564"/>
      <c r="J22" s="542"/>
      <c r="K22" s="539" t="s">
        <v>2225</v>
      </c>
      <c r="L22" s="542"/>
      <c r="M22" s="542"/>
      <c r="N22" s="542"/>
      <c r="O22" s="542"/>
      <c r="P22" s="540"/>
      <c r="Q22" s="542" t="s">
        <v>820</v>
      </c>
      <c r="R22" s="541" t="s">
        <v>864</v>
      </c>
      <c r="S22" s="243" t="s">
        <v>2225</v>
      </c>
      <c r="T22" s="541"/>
      <c r="U22" s="542"/>
      <c r="V22" s="581" t="s">
        <v>864</v>
      </c>
      <c r="W22" s="543"/>
      <c r="X22" s="543"/>
      <c r="Y22" s="543"/>
      <c r="Z22" s="232"/>
      <c r="AA22" s="544"/>
      <c r="AB22" s="542"/>
      <c r="AC22" s="545"/>
      <c r="AD22" s="542"/>
      <c r="AE22" s="541"/>
      <c r="AF22" s="541"/>
    </row>
    <row r="23" spans="1:32" s="224" customFormat="1" ht="13.5" customHeight="1">
      <c r="A23" s="225">
        <v>14</v>
      </c>
      <c r="B23" s="240"/>
      <c r="C23" s="241" t="s">
        <v>2226</v>
      </c>
      <c r="D23" s="532"/>
      <c r="E23" s="532"/>
      <c r="F23" s="532"/>
      <c r="G23" s="532"/>
      <c r="H23" s="563"/>
      <c r="I23" s="564"/>
      <c r="J23" s="542"/>
      <c r="K23" s="542" t="s">
        <v>982</v>
      </c>
      <c r="L23" s="542"/>
      <c r="M23" s="542"/>
      <c r="N23" s="542"/>
      <c r="O23" s="542"/>
      <c r="P23" s="540"/>
      <c r="Q23" s="542" t="s">
        <v>820</v>
      </c>
      <c r="R23" s="541" t="s">
        <v>864</v>
      </c>
      <c r="S23" s="542" t="s">
        <v>969</v>
      </c>
      <c r="T23" s="541" t="s">
        <v>864</v>
      </c>
      <c r="U23" s="542"/>
      <c r="V23" s="581" t="s">
        <v>864</v>
      </c>
      <c r="W23" s="543"/>
      <c r="X23" s="543"/>
      <c r="Y23" s="543"/>
      <c r="Z23" s="232"/>
      <c r="AA23" s="544"/>
      <c r="AB23" s="542"/>
      <c r="AC23" s="545"/>
      <c r="AD23" s="542"/>
      <c r="AE23" s="541"/>
      <c r="AF23" s="541"/>
    </row>
    <row r="24" spans="1:32" s="224" customFormat="1" ht="13.5" customHeight="1">
      <c r="A24" s="225">
        <v>15</v>
      </c>
      <c r="B24" s="216"/>
      <c r="C24" s="241"/>
      <c r="D24" s="241" t="s">
        <v>667</v>
      </c>
      <c r="E24" s="241"/>
      <c r="F24" s="241"/>
      <c r="G24" s="241"/>
      <c r="H24" s="567" t="s">
        <v>2227</v>
      </c>
      <c r="I24" s="539" t="s">
        <v>2228</v>
      </c>
      <c r="J24" s="542"/>
      <c r="K24" s="542" t="s">
        <v>973</v>
      </c>
      <c r="L24" s="542"/>
      <c r="M24" s="542"/>
      <c r="N24" s="542"/>
      <c r="O24" s="542"/>
      <c r="P24" s="540"/>
      <c r="Q24" s="542" t="s">
        <v>820</v>
      </c>
      <c r="R24" s="541"/>
      <c r="S24" s="542" t="s">
        <v>863</v>
      </c>
      <c r="T24" s="541"/>
      <c r="U24" s="542"/>
      <c r="V24" s="581" t="s">
        <v>864</v>
      </c>
      <c r="W24" s="543"/>
      <c r="X24" s="543"/>
      <c r="Y24" s="543"/>
      <c r="Z24" s="232"/>
      <c r="AA24" s="544"/>
      <c r="AB24" s="542"/>
      <c r="AC24" s="545"/>
      <c r="AD24" s="542"/>
      <c r="AE24" s="541"/>
      <c r="AF24" s="541"/>
    </row>
    <row r="25" spans="1:32" s="224" customFormat="1" ht="13.5" customHeight="1">
      <c r="A25" s="225">
        <v>16</v>
      </c>
      <c r="B25" s="216"/>
      <c r="C25" s="241"/>
      <c r="D25" s="241" t="s">
        <v>2229</v>
      </c>
      <c r="E25" s="241"/>
      <c r="F25" s="241"/>
      <c r="G25" s="241"/>
      <c r="H25" s="542" t="s">
        <v>2230</v>
      </c>
      <c r="I25" s="539" t="s">
        <v>2231</v>
      </c>
      <c r="J25" s="542"/>
      <c r="K25" s="542" t="s">
        <v>977</v>
      </c>
      <c r="L25" s="542"/>
      <c r="M25" s="542"/>
      <c r="N25" s="542"/>
      <c r="O25" s="542"/>
      <c r="P25" s="540"/>
      <c r="Q25" s="542" t="s">
        <v>820</v>
      </c>
      <c r="R25" s="541"/>
      <c r="S25" s="542" t="s">
        <v>863</v>
      </c>
      <c r="T25" s="541"/>
      <c r="U25" s="542"/>
      <c r="V25" s="581" t="s">
        <v>864</v>
      </c>
      <c r="W25" s="543"/>
      <c r="X25" s="543"/>
      <c r="Y25" s="543"/>
      <c r="Z25" s="232"/>
      <c r="AA25" s="544"/>
      <c r="AB25" s="542"/>
      <c r="AC25" s="545"/>
      <c r="AD25" s="542"/>
      <c r="AE25" s="541"/>
      <c r="AF25" s="541"/>
    </row>
    <row r="26" spans="1:32" s="224" customFormat="1" ht="13.5" customHeight="1">
      <c r="A26" s="225">
        <v>17</v>
      </c>
      <c r="B26" s="216"/>
      <c r="C26" s="241"/>
      <c r="D26" s="241" t="s">
        <v>767</v>
      </c>
      <c r="E26" s="241"/>
      <c r="F26" s="241"/>
      <c r="G26" s="241"/>
      <c r="H26" s="542" t="s">
        <v>978</v>
      </c>
      <c r="I26" s="539"/>
      <c r="J26" s="542"/>
      <c r="K26" s="542" t="s">
        <v>939</v>
      </c>
      <c r="L26" s="542"/>
      <c r="M26" s="542"/>
      <c r="N26" s="542"/>
      <c r="O26" s="542"/>
      <c r="P26" s="540"/>
      <c r="Q26" s="542" t="s">
        <v>817</v>
      </c>
      <c r="R26" s="541"/>
      <c r="S26" s="542" t="s">
        <v>863</v>
      </c>
      <c r="T26" s="541"/>
      <c r="U26" s="542"/>
      <c r="V26" s="581" t="s">
        <v>864</v>
      </c>
      <c r="W26" s="543"/>
      <c r="X26" s="543"/>
      <c r="Y26" s="543"/>
      <c r="Z26" s="232"/>
      <c r="AA26" s="544"/>
      <c r="AB26" s="542"/>
      <c r="AC26" s="545"/>
      <c r="AD26" s="542"/>
      <c r="AE26" s="541"/>
      <c r="AF26" s="541"/>
    </row>
    <row r="27" spans="1:32" s="224" customFormat="1" ht="13.5" customHeight="1">
      <c r="A27" s="225">
        <v>18</v>
      </c>
      <c r="B27" s="240"/>
      <c r="C27" s="241" t="s">
        <v>2232</v>
      </c>
      <c r="D27" s="532"/>
      <c r="E27" s="532"/>
      <c r="F27" s="532"/>
      <c r="G27" s="532"/>
      <c r="H27" s="563"/>
      <c r="I27" s="564"/>
      <c r="J27" s="542"/>
      <c r="K27" s="542" t="s">
        <v>990</v>
      </c>
      <c r="L27" s="542"/>
      <c r="M27" s="542"/>
      <c r="N27" s="542"/>
      <c r="O27" s="542"/>
      <c r="P27" s="540"/>
      <c r="Q27" s="542" t="s">
        <v>820</v>
      </c>
      <c r="R27" s="541" t="s">
        <v>864</v>
      </c>
      <c r="S27" s="542" t="s">
        <v>969</v>
      </c>
      <c r="T27" s="541" t="s">
        <v>864</v>
      </c>
      <c r="U27" s="542"/>
      <c r="V27" s="581" t="s">
        <v>864</v>
      </c>
      <c r="W27" s="543"/>
      <c r="X27" s="543"/>
      <c r="Y27" s="543"/>
      <c r="Z27" s="232"/>
      <c r="AA27" s="544"/>
      <c r="AB27" s="542"/>
      <c r="AC27" s="545"/>
      <c r="AD27" s="542"/>
      <c r="AE27" s="541"/>
      <c r="AF27" s="541"/>
    </row>
    <row r="28" spans="1:32" s="224" customFormat="1" ht="13.5" customHeight="1">
      <c r="A28" s="225">
        <v>19</v>
      </c>
      <c r="B28" s="216"/>
      <c r="C28" s="241"/>
      <c r="D28" s="241" t="s">
        <v>667</v>
      </c>
      <c r="E28" s="241"/>
      <c r="F28" s="241"/>
      <c r="G28" s="241"/>
      <c r="H28" s="542" t="s">
        <v>2233</v>
      </c>
      <c r="I28" s="539" t="s">
        <v>2234</v>
      </c>
      <c r="J28" s="542"/>
      <c r="K28" s="542" t="s">
        <v>973</v>
      </c>
      <c r="L28" s="542"/>
      <c r="M28" s="542"/>
      <c r="N28" s="542"/>
      <c r="O28" s="542"/>
      <c r="P28" s="540"/>
      <c r="Q28" s="542" t="s">
        <v>820</v>
      </c>
      <c r="R28" s="541"/>
      <c r="S28" s="542" t="s">
        <v>863</v>
      </c>
      <c r="T28" s="541"/>
      <c r="U28" s="542"/>
      <c r="V28" s="581" t="s">
        <v>864</v>
      </c>
      <c r="W28" s="543"/>
      <c r="X28" s="543"/>
      <c r="Y28" s="543"/>
      <c r="Z28" s="232"/>
      <c r="AA28" s="544"/>
      <c r="AB28" s="542"/>
      <c r="AC28" s="545"/>
      <c r="AD28" s="542"/>
      <c r="AE28" s="541"/>
      <c r="AF28" s="541"/>
    </row>
    <row r="29" spans="1:32" s="224" customFormat="1" ht="13.5" customHeight="1">
      <c r="A29" s="225">
        <v>20</v>
      </c>
      <c r="B29" s="216"/>
      <c r="C29" s="241"/>
      <c r="D29" s="241" t="s">
        <v>2229</v>
      </c>
      <c r="E29" s="241"/>
      <c r="F29" s="241"/>
      <c r="G29" s="241"/>
      <c r="H29" s="542" t="s">
        <v>2235</v>
      </c>
      <c r="I29" s="539" t="s">
        <v>2236</v>
      </c>
      <c r="J29" s="542"/>
      <c r="K29" s="542" t="s">
        <v>977</v>
      </c>
      <c r="L29" s="542"/>
      <c r="M29" s="542"/>
      <c r="N29" s="542"/>
      <c r="O29" s="542"/>
      <c r="P29" s="540"/>
      <c r="Q29" s="542" t="s">
        <v>820</v>
      </c>
      <c r="R29" s="541"/>
      <c r="S29" s="542" t="s">
        <v>863</v>
      </c>
      <c r="T29" s="541"/>
      <c r="U29" s="542"/>
      <c r="V29" s="581" t="s">
        <v>864</v>
      </c>
      <c r="W29" s="543"/>
      <c r="X29" s="543"/>
      <c r="Y29" s="543"/>
      <c r="Z29" s="232"/>
      <c r="AA29" s="544"/>
      <c r="AB29" s="542"/>
      <c r="AC29" s="545"/>
      <c r="AD29" s="542"/>
      <c r="AE29" s="541"/>
      <c r="AF29" s="541"/>
    </row>
    <row r="30" spans="1:32" s="224" customFormat="1" ht="13.5" customHeight="1">
      <c r="A30" s="225">
        <v>21</v>
      </c>
      <c r="B30" s="216"/>
      <c r="C30" s="241"/>
      <c r="D30" s="241" t="s">
        <v>767</v>
      </c>
      <c r="E30" s="241"/>
      <c r="F30" s="241"/>
      <c r="G30" s="241"/>
      <c r="H30" s="542" t="s">
        <v>978</v>
      </c>
      <c r="I30" s="539"/>
      <c r="J30" s="542"/>
      <c r="K30" s="542" t="s">
        <v>939</v>
      </c>
      <c r="L30" s="542"/>
      <c r="M30" s="542"/>
      <c r="N30" s="542"/>
      <c r="O30" s="542"/>
      <c r="P30" s="540"/>
      <c r="Q30" s="542" t="s">
        <v>817</v>
      </c>
      <c r="R30" s="541"/>
      <c r="S30" s="542" t="s">
        <v>863</v>
      </c>
      <c r="T30" s="541"/>
      <c r="U30" s="542"/>
      <c r="V30" s="581" t="s">
        <v>864</v>
      </c>
      <c r="W30" s="543"/>
      <c r="X30" s="543"/>
      <c r="Y30" s="543"/>
      <c r="Z30" s="232"/>
      <c r="AA30" s="544"/>
      <c r="AB30" s="542"/>
      <c r="AC30" s="545"/>
      <c r="AD30" s="542"/>
      <c r="AE30" s="541"/>
      <c r="AF30" s="541"/>
    </row>
    <row r="31" spans="1:32" s="224" customFormat="1" ht="13.5" customHeight="1">
      <c r="A31" s="225">
        <v>22</v>
      </c>
      <c r="B31" s="217"/>
      <c r="C31" s="241" t="s">
        <v>2237</v>
      </c>
      <c r="D31" s="241"/>
      <c r="E31" s="241"/>
      <c r="F31" s="241"/>
      <c r="G31" s="241"/>
      <c r="H31" s="269" t="s">
        <v>2238</v>
      </c>
      <c r="I31" s="539" t="s">
        <v>2239</v>
      </c>
      <c r="J31" s="542"/>
      <c r="K31" s="539" t="s">
        <v>2240</v>
      </c>
      <c r="L31" s="542"/>
      <c r="M31" s="542"/>
      <c r="N31" s="542"/>
      <c r="O31" s="542"/>
      <c r="P31" s="540"/>
      <c r="Q31" s="542" t="s">
        <v>820</v>
      </c>
      <c r="R31" s="541"/>
      <c r="S31" s="542" t="s">
        <v>863</v>
      </c>
      <c r="T31" s="541"/>
      <c r="U31" s="542"/>
      <c r="V31" s="581" t="s">
        <v>864</v>
      </c>
      <c r="W31" s="543"/>
      <c r="X31" s="543"/>
      <c r="Y31" s="543"/>
      <c r="Z31" s="232"/>
      <c r="AA31" s="544"/>
      <c r="AB31" s="542"/>
      <c r="AC31" s="545"/>
      <c r="AD31" s="542"/>
      <c r="AE31" s="541"/>
      <c r="AF31" s="541"/>
    </row>
    <row r="32" spans="1:32" s="224" customFormat="1" ht="13.5" customHeight="1">
      <c r="A32" s="225">
        <v>23</v>
      </c>
      <c r="B32" s="216" t="s">
        <v>561</v>
      </c>
      <c r="C32" s="565"/>
      <c r="D32" s="532"/>
      <c r="E32" s="532"/>
      <c r="F32" s="532"/>
      <c r="G32" s="532"/>
      <c r="H32" s="563"/>
      <c r="I32" s="564"/>
      <c r="J32" s="542"/>
      <c r="K32" s="539" t="s">
        <v>1386</v>
      </c>
      <c r="L32" s="542"/>
      <c r="M32" s="542"/>
      <c r="N32" s="542"/>
      <c r="O32" s="542"/>
      <c r="P32" s="540"/>
      <c r="Q32" s="542" t="s">
        <v>820</v>
      </c>
      <c r="R32" s="541" t="s">
        <v>864</v>
      </c>
      <c r="S32" s="243" t="s">
        <v>1386</v>
      </c>
      <c r="T32" s="541"/>
      <c r="U32" s="542"/>
      <c r="V32" s="581" t="s">
        <v>864</v>
      </c>
      <c r="W32" s="543"/>
      <c r="X32" s="543"/>
      <c r="Y32" s="543"/>
      <c r="Z32" s="232"/>
      <c r="AA32" s="544"/>
      <c r="AB32" s="542"/>
      <c r="AC32" s="545"/>
      <c r="AD32" s="542"/>
      <c r="AE32" s="541"/>
      <c r="AF32" s="541"/>
    </row>
    <row r="33" spans="1:32" s="224" customFormat="1" ht="13.5" customHeight="1">
      <c r="A33" s="225">
        <v>24</v>
      </c>
      <c r="B33" s="216"/>
      <c r="C33" s="538" t="s">
        <v>2241</v>
      </c>
      <c r="D33" s="241"/>
      <c r="E33" s="241"/>
      <c r="F33" s="241"/>
      <c r="G33" s="241"/>
      <c r="H33" s="542" t="s">
        <v>2242</v>
      </c>
      <c r="I33" s="539" t="s">
        <v>2243</v>
      </c>
      <c r="J33" s="542"/>
      <c r="K33" s="539" t="s">
        <v>2469</v>
      </c>
      <c r="L33" s="542"/>
      <c r="M33" s="542"/>
      <c r="N33" s="542"/>
      <c r="O33" s="542"/>
      <c r="P33" s="540"/>
      <c r="Q33" s="542" t="s">
        <v>820</v>
      </c>
      <c r="R33" s="541"/>
      <c r="S33" s="542" t="s">
        <v>863</v>
      </c>
      <c r="T33" s="541"/>
      <c r="U33" s="542"/>
      <c r="V33" s="581" t="s">
        <v>864</v>
      </c>
      <c r="W33" s="543"/>
      <c r="X33" s="543"/>
      <c r="Y33" s="543"/>
      <c r="Z33" s="232"/>
      <c r="AA33" s="544"/>
      <c r="AB33" s="542"/>
      <c r="AC33" s="545"/>
      <c r="AD33" s="542"/>
      <c r="AE33" s="541"/>
      <c r="AF33" s="541"/>
    </row>
    <row r="34" spans="1:32" s="224" customFormat="1" ht="13.5" customHeight="1">
      <c r="A34" s="225">
        <v>25</v>
      </c>
      <c r="B34" s="216"/>
      <c r="C34" s="538" t="s">
        <v>1458</v>
      </c>
      <c r="D34" s="241"/>
      <c r="E34" s="241"/>
      <c r="F34" s="241"/>
      <c r="G34" s="241"/>
      <c r="H34" s="542" t="s">
        <v>1459</v>
      </c>
      <c r="I34" s="566">
        <v>13197</v>
      </c>
      <c r="J34" s="542"/>
      <c r="K34" s="539" t="s">
        <v>1460</v>
      </c>
      <c r="L34" s="542"/>
      <c r="M34" s="542"/>
      <c r="N34" s="542"/>
      <c r="O34" s="542"/>
      <c r="P34" s="540"/>
      <c r="Q34" s="542" t="s">
        <v>820</v>
      </c>
      <c r="R34" s="541"/>
      <c r="S34" s="542" t="s">
        <v>863</v>
      </c>
      <c r="T34" s="541"/>
      <c r="U34" s="542"/>
      <c r="V34" s="581" t="s">
        <v>864</v>
      </c>
      <c r="W34" s="543"/>
      <c r="X34" s="543"/>
      <c r="Y34" s="543"/>
      <c r="Z34" s="232"/>
      <c r="AA34" s="544"/>
      <c r="AB34" s="542"/>
      <c r="AC34" s="545"/>
      <c r="AD34" s="542"/>
      <c r="AE34" s="541"/>
      <c r="AF34" s="541"/>
    </row>
    <row r="35" spans="1:32" s="224" customFormat="1" ht="13.5" customHeight="1">
      <c r="A35" s="225">
        <v>26</v>
      </c>
      <c r="B35" s="216"/>
      <c r="C35" s="538" t="s">
        <v>2088</v>
      </c>
      <c r="D35" s="241"/>
      <c r="E35" s="241"/>
      <c r="F35" s="241"/>
      <c r="G35" s="241"/>
      <c r="H35" s="542" t="s">
        <v>2244</v>
      </c>
      <c r="I35" s="539" t="s">
        <v>698</v>
      </c>
      <c r="J35" s="542"/>
      <c r="K35" s="539" t="s">
        <v>1464</v>
      </c>
      <c r="L35" s="542"/>
      <c r="M35" s="542"/>
      <c r="N35" s="542"/>
      <c r="O35" s="542"/>
      <c r="P35" s="540"/>
      <c r="Q35" s="542" t="s">
        <v>820</v>
      </c>
      <c r="R35" s="541"/>
      <c r="S35" s="542" t="s">
        <v>863</v>
      </c>
      <c r="T35" s="541" t="s">
        <v>864</v>
      </c>
      <c r="U35" s="542"/>
      <c r="V35" s="581" t="s">
        <v>864</v>
      </c>
      <c r="W35" s="543"/>
      <c r="X35" s="543"/>
      <c r="Y35" s="543"/>
      <c r="Z35" s="232"/>
      <c r="AA35" s="544"/>
      <c r="AB35" s="542"/>
      <c r="AC35" s="545"/>
      <c r="AD35" s="542"/>
      <c r="AE35" s="541"/>
      <c r="AF35" s="541"/>
    </row>
    <row r="36" spans="1:32" s="224" customFormat="1" ht="13.5" customHeight="1">
      <c r="A36" s="225">
        <v>27</v>
      </c>
      <c r="B36" s="216"/>
      <c r="C36" s="538" t="s">
        <v>2245</v>
      </c>
      <c r="D36" s="241"/>
      <c r="E36" s="241"/>
      <c r="F36" s="241"/>
      <c r="G36" s="241"/>
      <c r="H36" s="542" t="s">
        <v>2246</v>
      </c>
      <c r="I36" s="539" t="s">
        <v>2247</v>
      </c>
      <c r="J36" s="542"/>
      <c r="K36" s="539" t="s">
        <v>2248</v>
      </c>
      <c r="L36" s="542"/>
      <c r="M36" s="542"/>
      <c r="N36" s="542"/>
      <c r="O36" s="542"/>
      <c r="P36" s="540"/>
      <c r="Q36" s="542" t="s">
        <v>817</v>
      </c>
      <c r="R36" s="541"/>
      <c r="S36" s="542" t="s">
        <v>1074</v>
      </c>
      <c r="T36" s="541"/>
      <c r="U36" s="542"/>
      <c r="V36" s="581" t="s">
        <v>864</v>
      </c>
      <c r="W36" s="543"/>
      <c r="X36" s="543"/>
      <c r="Y36" s="543"/>
      <c r="Z36" s="232"/>
      <c r="AA36" s="544"/>
      <c r="AB36" s="542"/>
      <c r="AC36" s="545"/>
      <c r="AD36" s="542"/>
      <c r="AE36" s="541"/>
      <c r="AF36" s="541"/>
    </row>
    <row r="37" spans="1:32" s="224" customFormat="1" ht="13.5" customHeight="1">
      <c r="A37" s="225">
        <v>28</v>
      </c>
      <c r="B37" s="216"/>
      <c r="C37" s="538" t="s">
        <v>2092</v>
      </c>
      <c r="D37" s="532"/>
      <c r="E37" s="532"/>
      <c r="F37" s="532"/>
      <c r="G37" s="532"/>
      <c r="H37" s="563"/>
      <c r="I37" s="564"/>
      <c r="J37" s="542"/>
      <c r="K37" s="539" t="s">
        <v>2093</v>
      </c>
      <c r="L37" s="542"/>
      <c r="M37" s="542"/>
      <c r="N37" s="542"/>
      <c r="O37" s="542"/>
      <c r="P37" s="540"/>
      <c r="Q37" s="542" t="s">
        <v>817</v>
      </c>
      <c r="R37" s="541" t="s">
        <v>864</v>
      </c>
      <c r="S37" s="379" t="s">
        <v>2093</v>
      </c>
      <c r="T37" s="541"/>
      <c r="U37" s="542"/>
      <c r="V37" s="581" t="s">
        <v>864</v>
      </c>
      <c r="W37" s="543"/>
      <c r="X37" s="543"/>
      <c r="Y37" s="543"/>
      <c r="Z37" s="232"/>
      <c r="AA37" s="544"/>
      <c r="AB37" s="542"/>
      <c r="AC37" s="545"/>
      <c r="AD37" s="542"/>
      <c r="AE37" s="541"/>
      <c r="AF37" s="541"/>
    </row>
    <row r="38" spans="1:32" s="224" customFormat="1" ht="13.5" customHeight="1">
      <c r="A38" s="225">
        <v>29</v>
      </c>
      <c r="B38" s="216"/>
      <c r="C38" s="538"/>
      <c r="D38" s="241" t="s">
        <v>2094</v>
      </c>
      <c r="E38" s="241"/>
      <c r="F38" s="241"/>
      <c r="G38" s="241"/>
      <c r="H38" s="542" t="s">
        <v>2095</v>
      </c>
      <c r="I38" s="539">
        <v>92300</v>
      </c>
      <c r="J38" s="542"/>
      <c r="K38" s="539" t="s">
        <v>2097</v>
      </c>
      <c r="L38" s="542"/>
      <c r="M38" s="542"/>
      <c r="N38" s="542"/>
      <c r="O38" s="542"/>
      <c r="P38" s="540"/>
      <c r="Q38" s="542" t="s">
        <v>820</v>
      </c>
      <c r="R38" s="541"/>
      <c r="S38" s="542" t="s">
        <v>863</v>
      </c>
      <c r="T38" s="541"/>
      <c r="U38" s="542"/>
      <c r="V38" s="581" t="s">
        <v>864</v>
      </c>
      <c r="W38" s="543"/>
      <c r="X38" s="543"/>
      <c r="Y38" s="543"/>
      <c r="Z38" s="232"/>
      <c r="AA38" s="544"/>
      <c r="AB38" s="542"/>
      <c r="AC38" s="545"/>
      <c r="AD38" s="542"/>
      <c r="AE38" s="541"/>
      <c r="AF38" s="541"/>
    </row>
    <row r="39" spans="1:32" s="224" customFormat="1" ht="13.5" customHeight="1">
      <c r="A39" s="225">
        <v>30</v>
      </c>
      <c r="B39" s="216"/>
      <c r="C39" s="538"/>
      <c r="D39" s="241" t="s">
        <v>388</v>
      </c>
      <c r="E39" s="241"/>
      <c r="F39" s="241"/>
      <c r="G39" s="241"/>
      <c r="H39" s="542" t="s">
        <v>1090</v>
      </c>
      <c r="I39" s="539" t="s">
        <v>2096</v>
      </c>
      <c r="J39" s="542"/>
      <c r="K39" s="539" t="s">
        <v>1089</v>
      </c>
      <c r="L39" s="542"/>
      <c r="M39" s="542"/>
      <c r="N39" s="542"/>
      <c r="O39" s="542"/>
      <c r="P39" s="540"/>
      <c r="Q39" s="542" t="s">
        <v>820</v>
      </c>
      <c r="R39" s="541"/>
      <c r="S39" s="542" t="s">
        <v>863</v>
      </c>
      <c r="T39" s="541"/>
      <c r="U39" s="542"/>
      <c r="V39" s="581" t="s">
        <v>864</v>
      </c>
      <c r="W39" s="543"/>
      <c r="X39" s="543"/>
      <c r="Y39" s="543"/>
      <c r="Z39" s="232"/>
      <c r="AA39" s="544"/>
      <c r="AB39" s="542"/>
      <c r="AC39" s="545"/>
      <c r="AD39" s="542"/>
      <c r="AE39" s="541"/>
      <c r="AF39" s="541"/>
    </row>
    <row r="40" spans="1:32" s="224" customFormat="1" ht="13.5" customHeight="1">
      <c r="A40" s="225">
        <v>31</v>
      </c>
      <c r="B40" s="240" t="s">
        <v>2249</v>
      </c>
      <c r="C40" s="532"/>
      <c r="D40" s="532"/>
      <c r="E40" s="532"/>
      <c r="F40" s="532"/>
      <c r="G40" s="532"/>
      <c r="H40" s="563"/>
      <c r="I40" s="564"/>
      <c r="J40" s="542"/>
      <c r="K40" s="539" t="s">
        <v>2250</v>
      </c>
      <c r="L40" s="542"/>
      <c r="M40" s="542"/>
      <c r="N40" s="542"/>
      <c r="O40" s="542"/>
      <c r="P40" s="540"/>
      <c r="Q40" s="542" t="s">
        <v>820</v>
      </c>
      <c r="R40" s="541" t="s">
        <v>864</v>
      </c>
      <c r="S40" s="243" t="s">
        <v>2250</v>
      </c>
      <c r="T40" s="541"/>
      <c r="U40" s="542"/>
      <c r="V40" s="581" t="s">
        <v>864</v>
      </c>
      <c r="W40" s="543"/>
      <c r="X40" s="543"/>
      <c r="Y40" s="543"/>
      <c r="Z40" s="232"/>
      <c r="AA40" s="544"/>
      <c r="AB40" s="542"/>
      <c r="AC40" s="545"/>
      <c r="AD40" s="542"/>
      <c r="AE40" s="541"/>
      <c r="AF40" s="541"/>
    </row>
    <row r="41" spans="1:32" s="224" customFormat="1" ht="13.5" customHeight="1">
      <c r="A41" s="225">
        <v>32</v>
      </c>
      <c r="B41" s="240"/>
      <c r="C41" s="241" t="s">
        <v>2098</v>
      </c>
      <c r="D41" s="241"/>
      <c r="E41" s="241"/>
      <c r="F41" s="241"/>
      <c r="G41" s="241"/>
      <c r="H41" s="563"/>
      <c r="I41" s="539"/>
      <c r="J41" s="542"/>
      <c r="K41" s="539" t="s">
        <v>1036</v>
      </c>
      <c r="L41" s="542"/>
      <c r="M41" s="542"/>
      <c r="N41" s="542"/>
      <c r="O41" s="542"/>
      <c r="P41" s="540"/>
      <c r="Q41" s="542" t="s">
        <v>820</v>
      </c>
      <c r="R41" s="541" t="s">
        <v>864</v>
      </c>
      <c r="S41" s="542" t="s">
        <v>863</v>
      </c>
      <c r="T41" s="541"/>
      <c r="U41" s="542"/>
      <c r="V41" s="581" t="s">
        <v>864</v>
      </c>
      <c r="W41" s="543"/>
      <c r="X41" s="543"/>
      <c r="Y41" s="543"/>
      <c r="Z41" s="232"/>
      <c r="AA41" s="544"/>
      <c r="AB41" s="542"/>
      <c r="AC41" s="545"/>
      <c r="AD41" s="542"/>
      <c r="AE41" s="541"/>
      <c r="AF41" s="541"/>
    </row>
    <row r="42" spans="1:32" s="224" customFormat="1" ht="13.5" customHeight="1">
      <c r="A42" s="225">
        <v>33</v>
      </c>
      <c r="B42" s="240"/>
      <c r="C42" s="241"/>
      <c r="D42" s="241" t="s">
        <v>2251</v>
      </c>
      <c r="E42" s="241"/>
      <c r="F42" s="241"/>
      <c r="G42" s="241"/>
      <c r="H42" s="542" t="s">
        <v>2252</v>
      </c>
      <c r="I42" s="539" t="s">
        <v>2253</v>
      </c>
      <c r="J42" s="542"/>
      <c r="K42" s="539" t="s">
        <v>956</v>
      </c>
      <c r="L42" s="542"/>
      <c r="M42" s="542"/>
      <c r="N42" s="542"/>
      <c r="O42" s="542"/>
      <c r="P42" s="540"/>
      <c r="Q42" s="542" t="s">
        <v>817</v>
      </c>
      <c r="R42" s="541"/>
      <c r="S42" s="542" t="s">
        <v>863</v>
      </c>
      <c r="T42" s="541" t="s">
        <v>864</v>
      </c>
      <c r="U42" s="542"/>
      <c r="V42" s="581" t="s">
        <v>864</v>
      </c>
      <c r="W42" s="543"/>
      <c r="X42" s="543"/>
      <c r="Y42" s="543"/>
      <c r="Z42" s="232"/>
      <c r="AA42" s="544"/>
      <c r="AB42" s="542"/>
      <c r="AC42" s="545"/>
      <c r="AD42" s="542"/>
      <c r="AE42" s="541"/>
      <c r="AF42" s="541"/>
    </row>
    <row r="43" spans="1:32" s="224" customFormat="1" ht="13.5" customHeight="1">
      <c r="A43" s="225">
        <v>34</v>
      </c>
      <c r="B43" s="240"/>
      <c r="C43" s="241"/>
      <c r="D43" s="241" t="s">
        <v>2254</v>
      </c>
      <c r="E43" s="241"/>
      <c r="F43" s="241"/>
      <c r="G43" s="241"/>
      <c r="H43" s="542" t="s">
        <v>2255</v>
      </c>
      <c r="I43" s="539"/>
      <c r="J43" s="542"/>
      <c r="K43" s="539" t="s">
        <v>2256</v>
      </c>
      <c r="L43" s="542"/>
      <c r="M43" s="542"/>
      <c r="N43" s="542"/>
      <c r="O43" s="542"/>
      <c r="P43" s="540"/>
      <c r="Q43" s="542" t="s">
        <v>817</v>
      </c>
      <c r="R43" s="541"/>
      <c r="S43" s="542" t="s">
        <v>863</v>
      </c>
      <c r="T43" s="541"/>
      <c r="U43" s="542"/>
      <c r="V43" s="581" t="s">
        <v>864</v>
      </c>
      <c r="W43" s="543"/>
      <c r="X43" s="543"/>
      <c r="Y43" s="543"/>
      <c r="Z43" s="232"/>
      <c r="AA43" s="544"/>
      <c r="AB43" s="542"/>
      <c r="AC43" s="545"/>
      <c r="AD43" s="542"/>
      <c r="AE43" s="541"/>
      <c r="AF43" s="541"/>
    </row>
    <row r="44" spans="1:32" s="224" customFormat="1" ht="13.5" customHeight="1">
      <c r="A44" s="225">
        <v>35</v>
      </c>
      <c r="B44" s="240"/>
      <c r="C44" s="241"/>
      <c r="D44" s="241" t="s">
        <v>2257</v>
      </c>
      <c r="E44" s="241"/>
      <c r="F44" s="241"/>
      <c r="G44" s="241"/>
      <c r="H44" s="542" t="s">
        <v>2258</v>
      </c>
      <c r="I44" s="539"/>
      <c r="J44" s="542"/>
      <c r="K44" s="539" t="s">
        <v>2259</v>
      </c>
      <c r="L44" s="542"/>
      <c r="M44" s="542"/>
      <c r="N44" s="542"/>
      <c r="O44" s="542"/>
      <c r="P44" s="540"/>
      <c r="Q44" s="542" t="s">
        <v>817</v>
      </c>
      <c r="R44" s="541"/>
      <c r="S44" s="542" t="s">
        <v>863</v>
      </c>
      <c r="T44" s="541"/>
      <c r="U44" s="542"/>
      <c r="V44" s="581" t="s">
        <v>864</v>
      </c>
      <c r="W44" s="543"/>
      <c r="X44" s="543"/>
      <c r="Y44" s="543"/>
      <c r="Z44" s="232"/>
      <c r="AA44" s="544"/>
      <c r="AB44" s="542"/>
      <c r="AC44" s="545"/>
      <c r="AD44" s="542"/>
      <c r="AE44" s="541"/>
      <c r="AF44" s="541"/>
    </row>
    <row r="45" spans="1:32" s="224" customFormat="1" ht="13.5" customHeight="1">
      <c r="A45" s="225">
        <v>36</v>
      </c>
      <c r="B45" s="216"/>
      <c r="C45" s="241"/>
      <c r="D45" s="241" t="s">
        <v>2260</v>
      </c>
      <c r="E45" s="532"/>
      <c r="F45" s="532"/>
      <c r="G45" s="532"/>
      <c r="H45" s="563"/>
      <c r="I45" s="564"/>
      <c r="J45" s="542"/>
      <c r="K45" s="539" t="s">
        <v>1064</v>
      </c>
      <c r="L45" s="542"/>
      <c r="M45" s="542"/>
      <c r="N45" s="542"/>
      <c r="O45" s="542"/>
      <c r="P45" s="540"/>
      <c r="Q45" s="542" t="s">
        <v>817</v>
      </c>
      <c r="R45" s="541" t="s">
        <v>864</v>
      </c>
      <c r="S45" s="243" t="s">
        <v>1064</v>
      </c>
      <c r="T45" s="541"/>
      <c r="U45" s="542"/>
      <c r="V45" s="581" t="s">
        <v>864</v>
      </c>
      <c r="W45" s="543"/>
      <c r="X45" s="543"/>
      <c r="Y45" s="543"/>
      <c r="Z45" s="232"/>
      <c r="AA45" s="544"/>
      <c r="AB45" s="542"/>
      <c r="AC45" s="545"/>
      <c r="AD45" s="542"/>
      <c r="AE45" s="541"/>
      <c r="AF45" s="541"/>
    </row>
    <row r="46" spans="1:32" s="224" customFormat="1" ht="13.5" customHeight="1">
      <c r="A46" s="225">
        <v>37</v>
      </c>
      <c r="B46" s="240"/>
      <c r="C46" s="241"/>
      <c r="D46" s="241"/>
      <c r="E46" s="241" t="s">
        <v>392</v>
      </c>
      <c r="F46" s="241"/>
      <c r="G46" s="241"/>
      <c r="H46" s="542" t="s">
        <v>2261</v>
      </c>
      <c r="I46" s="539">
        <v>92300</v>
      </c>
      <c r="J46" s="542"/>
      <c r="K46" s="539" t="s">
        <v>2097</v>
      </c>
      <c r="L46" s="542"/>
      <c r="M46" s="542"/>
      <c r="N46" s="542"/>
      <c r="O46" s="542"/>
      <c r="P46" s="540"/>
      <c r="Q46" s="542" t="s">
        <v>820</v>
      </c>
      <c r="R46" s="541"/>
      <c r="S46" s="542" t="s">
        <v>863</v>
      </c>
      <c r="T46" s="541"/>
      <c r="U46" s="542"/>
      <c r="V46" s="581" t="s">
        <v>864</v>
      </c>
      <c r="W46" s="543"/>
      <c r="X46" s="543"/>
      <c r="Y46" s="543"/>
      <c r="Z46" s="232"/>
      <c r="AA46" s="544"/>
      <c r="AB46" s="542"/>
      <c r="AC46" s="545"/>
      <c r="AD46" s="542"/>
      <c r="AE46" s="541"/>
      <c r="AF46" s="541"/>
    </row>
    <row r="47" spans="1:32" s="224" customFormat="1" ht="13.5" customHeight="1">
      <c r="A47" s="225">
        <v>38</v>
      </c>
      <c r="B47" s="240"/>
      <c r="C47" s="241"/>
      <c r="D47" s="241"/>
      <c r="E47" s="241" t="s">
        <v>388</v>
      </c>
      <c r="F47" s="241"/>
      <c r="G47" s="241"/>
      <c r="H47" s="542" t="s">
        <v>1090</v>
      </c>
      <c r="I47" s="539" t="s">
        <v>2096</v>
      </c>
      <c r="J47" s="542"/>
      <c r="K47" s="539" t="s">
        <v>1089</v>
      </c>
      <c r="L47" s="542"/>
      <c r="M47" s="542"/>
      <c r="N47" s="542"/>
      <c r="O47" s="542"/>
      <c r="P47" s="540"/>
      <c r="Q47" s="542" t="s">
        <v>820</v>
      </c>
      <c r="R47" s="541"/>
      <c r="S47" s="542" t="s">
        <v>863</v>
      </c>
      <c r="T47" s="541"/>
      <c r="U47" s="542"/>
      <c r="V47" s="581" t="s">
        <v>864</v>
      </c>
      <c r="W47" s="543"/>
      <c r="X47" s="543"/>
      <c r="Y47" s="543"/>
      <c r="Z47" s="232"/>
      <c r="AA47" s="544"/>
      <c r="AB47" s="542"/>
      <c r="AC47" s="545"/>
      <c r="AD47" s="542"/>
      <c r="AE47" s="541"/>
      <c r="AF47" s="541"/>
    </row>
    <row r="48" spans="1:32" s="224" customFormat="1" ht="13.5" customHeight="1">
      <c r="A48" s="225">
        <v>39</v>
      </c>
      <c r="B48" s="216"/>
      <c r="C48" s="241" t="s">
        <v>2262</v>
      </c>
      <c r="D48" s="241"/>
      <c r="E48" s="241"/>
      <c r="F48" s="241"/>
      <c r="G48" s="241"/>
      <c r="H48" s="386" t="s">
        <v>2263</v>
      </c>
      <c r="I48" s="539"/>
      <c r="J48" s="542"/>
      <c r="K48" s="539" t="s">
        <v>2264</v>
      </c>
      <c r="L48" s="542"/>
      <c r="M48" s="542"/>
      <c r="N48" s="542"/>
      <c r="O48" s="542"/>
      <c r="P48" s="540"/>
      <c r="Q48" s="542" t="s">
        <v>820</v>
      </c>
      <c r="R48" s="541" t="s">
        <v>864</v>
      </c>
      <c r="S48" s="243" t="s">
        <v>2264</v>
      </c>
      <c r="T48" s="541"/>
      <c r="U48" s="542"/>
      <c r="V48" s="581" t="s">
        <v>864</v>
      </c>
      <c r="W48" s="543"/>
      <c r="X48" s="543"/>
      <c r="Y48" s="543"/>
      <c r="Z48" s="232"/>
      <c r="AA48" s="544"/>
      <c r="AB48" s="542"/>
      <c r="AC48" s="545"/>
      <c r="AD48" s="542"/>
      <c r="AE48" s="541"/>
      <c r="AF48" s="541"/>
    </row>
    <row r="49" spans="1:32" s="224" customFormat="1" ht="13.5" customHeight="1">
      <c r="A49" s="225">
        <v>40</v>
      </c>
      <c r="B49" s="217"/>
      <c r="C49" s="241"/>
      <c r="D49" s="241" t="s">
        <v>2265</v>
      </c>
      <c r="E49" s="241"/>
      <c r="F49" s="241"/>
      <c r="G49" s="241"/>
      <c r="H49" s="542" t="s">
        <v>2266</v>
      </c>
      <c r="I49" s="539" t="s">
        <v>774</v>
      </c>
      <c r="J49" s="542"/>
      <c r="K49" s="539" t="s">
        <v>2267</v>
      </c>
      <c r="L49" s="542"/>
      <c r="M49" s="542"/>
      <c r="N49" s="542"/>
      <c r="O49" s="542"/>
      <c r="P49" s="540"/>
      <c r="Q49" s="542" t="s">
        <v>820</v>
      </c>
      <c r="R49" s="541"/>
      <c r="S49" s="542" t="s">
        <v>2117</v>
      </c>
      <c r="T49" s="541"/>
      <c r="U49" s="542"/>
      <c r="V49" s="581" t="s">
        <v>864</v>
      </c>
      <c r="W49" s="543"/>
      <c r="X49" s="543"/>
      <c r="Y49" s="543"/>
      <c r="Z49" s="232"/>
      <c r="AA49" s="544"/>
      <c r="AB49" s="542"/>
      <c r="AC49" s="545"/>
      <c r="AD49" s="542"/>
      <c r="AE49" s="541"/>
      <c r="AF49" s="541"/>
    </row>
    <row r="50" spans="1:32" s="224" customFormat="1" ht="13.5" customHeight="1">
      <c r="A50" s="225">
        <v>41</v>
      </c>
      <c r="B50" s="217"/>
      <c r="C50" s="241"/>
      <c r="D50" s="241" t="s">
        <v>2268</v>
      </c>
      <c r="E50" s="241"/>
      <c r="F50" s="241"/>
      <c r="G50" s="241"/>
      <c r="H50" s="542" t="s">
        <v>2269</v>
      </c>
      <c r="I50" s="539" t="s">
        <v>770</v>
      </c>
      <c r="J50" s="542"/>
      <c r="K50" s="539" t="s">
        <v>2270</v>
      </c>
      <c r="L50" s="542"/>
      <c r="M50" s="542"/>
      <c r="N50" s="542"/>
      <c r="O50" s="542"/>
      <c r="P50" s="540"/>
      <c r="Q50" s="542" t="s">
        <v>820</v>
      </c>
      <c r="R50" s="541"/>
      <c r="S50" s="542" t="s">
        <v>2117</v>
      </c>
      <c r="T50" s="541"/>
      <c r="U50" s="542"/>
      <c r="V50" s="581" t="s">
        <v>864</v>
      </c>
      <c r="W50" s="543"/>
      <c r="X50" s="543"/>
      <c r="Y50" s="543"/>
      <c r="Z50" s="232"/>
      <c r="AA50" s="544"/>
      <c r="AB50" s="542"/>
      <c r="AC50" s="545"/>
      <c r="AD50" s="542"/>
      <c r="AE50" s="541"/>
      <c r="AF50" s="541"/>
    </row>
    <row r="51" spans="1:32" s="224" customFormat="1" ht="13.5" customHeight="1">
      <c r="A51" s="225">
        <v>42</v>
      </c>
      <c r="B51" s="217"/>
      <c r="C51" s="241"/>
      <c r="D51" s="241" t="s">
        <v>2271</v>
      </c>
      <c r="E51" s="241"/>
      <c r="F51" s="241"/>
      <c r="G51" s="241"/>
      <c r="H51" s="542" t="s">
        <v>2272</v>
      </c>
      <c r="I51" s="539" t="s">
        <v>774</v>
      </c>
      <c r="J51" s="542"/>
      <c r="K51" s="539" t="s">
        <v>2273</v>
      </c>
      <c r="L51" s="542"/>
      <c r="M51" s="542"/>
      <c r="N51" s="542"/>
      <c r="O51" s="542"/>
      <c r="P51" s="540"/>
      <c r="Q51" s="542" t="s">
        <v>820</v>
      </c>
      <c r="R51" s="541"/>
      <c r="S51" s="542" t="s">
        <v>2117</v>
      </c>
      <c r="T51" s="541"/>
      <c r="U51" s="542"/>
      <c r="V51" s="581" t="s">
        <v>864</v>
      </c>
      <c r="W51" s="543"/>
      <c r="X51" s="543"/>
      <c r="Y51" s="543"/>
      <c r="Z51" s="232"/>
      <c r="AA51" s="544"/>
      <c r="AB51" s="542"/>
      <c r="AC51" s="545"/>
      <c r="AD51" s="542"/>
      <c r="AE51" s="541"/>
      <c r="AF51" s="541"/>
    </row>
    <row r="52" spans="1:32" s="224" customFormat="1" ht="13.5" customHeight="1">
      <c r="A52" s="225">
        <v>43</v>
      </c>
      <c r="B52" s="216"/>
      <c r="C52" s="241" t="s">
        <v>2274</v>
      </c>
      <c r="D52" s="241"/>
      <c r="E52" s="241"/>
      <c r="F52" s="241"/>
      <c r="G52" s="241"/>
      <c r="H52" s="542" t="s">
        <v>2275</v>
      </c>
      <c r="I52" s="539" t="s">
        <v>2276</v>
      </c>
      <c r="J52" s="542"/>
      <c r="K52" s="539" t="s">
        <v>2277</v>
      </c>
      <c r="L52" s="542"/>
      <c r="M52" s="542"/>
      <c r="N52" s="542"/>
      <c r="O52" s="542"/>
      <c r="P52" s="540"/>
      <c r="Q52" s="542" t="s">
        <v>823</v>
      </c>
      <c r="R52" s="541"/>
      <c r="S52" s="542" t="s">
        <v>863</v>
      </c>
      <c r="T52" s="541" t="s">
        <v>864</v>
      </c>
      <c r="U52" s="542"/>
      <c r="V52" s="581" t="s">
        <v>864</v>
      </c>
      <c r="W52" s="543"/>
      <c r="X52" s="543"/>
      <c r="Y52" s="543"/>
      <c r="Z52" s="232"/>
      <c r="AA52" s="544"/>
      <c r="AB52" s="542"/>
      <c r="AC52" s="545"/>
      <c r="AD52" s="542"/>
      <c r="AE52" s="541"/>
      <c r="AF52" s="541"/>
    </row>
    <row r="53" spans="1:32" s="224" customFormat="1" ht="13.5" customHeight="1">
      <c r="A53" s="225">
        <v>44</v>
      </c>
      <c r="B53" s="216"/>
      <c r="C53" s="241" t="s">
        <v>2278</v>
      </c>
      <c r="D53" s="241"/>
      <c r="E53" s="241"/>
      <c r="F53" s="241"/>
      <c r="G53" s="241"/>
      <c r="H53" s="542" t="s">
        <v>2279</v>
      </c>
      <c r="I53" s="539" t="s">
        <v>2280</v>
      </c>
      <c r="J53" s="542"/>
      <c r="K53" s="539" t="s">
        <v>1499</v>
      </c>
      <c r="L53" s="542"/>
      <c r="M53" s="542"/>
      <c r="N53" s="542"/>
      <c r="O53" s="542"/>
      <c r="P53" s="540"/>
      <c r="Q53" s="542" t="s">
        <v>820</v>
      </c>
      <c r="R53" s="541"/>
      <c r="S53" s="542" t="s">
        <v>863</v>
      </c>
      <c r="T53" s="541" t="s">
        <v>864</v>
      </c>
      <c r="U53" s="542"/>
      <c r="V53" s="581" t="s">
        <v>864</v>
      </c>
      <c r="W53" s="543"/>
      <c r="X53" s="543"/>
      <c r="Y53" s="543"/>
      <c r="Z53" s="232"/>
      <c r="AA53" s="544"/>
      <c r="AB53" s="542"/>
      <c r="AC53" s="545"/>
      <c r="AD53" s="542"/>
      <c r="AE53" s="541"/>
      <c r="AF53" s="541"/>
    </row>
    <row r="54" spans="1:32" s="224" customFormat="1" ht="13.5" customHeight="1">
      <c r="A54" s="225">
        <v>45</v>
      </c>
      <c r="B54" s="216"/>
      <c r="C54" s="241" t="s">
        <v>2281</v>
      </c>
      <c r="D54" s="241"/>
      <c r="E54" s="241"/>
      <c r="F54" s="241"/>
      <c r="G54" s="241"/>
      <c r="H54" s="542" t="s">
        <v>2279</v>
      </c>
      <c r="I54" s="539" t="s">
        <v>2282</v>
      </c>
      <c r="J54" s="542"/>
      <c r="K54" s="539" t="s">
        <v>2283</v>
      </c>
      <c r="L54" s="542"/>
      <c r="M54" s="542"/>
      <c r="N54" s="542"/>
      <c r="O54" s="542"/>
      <c r="P54" s="540"/>
      <c r="Q54" s="542" t="s">
        <v>817</v>
      </c>
      <c r="R54" s="541"/>
      <c r="S54" s="542" t="s">
        <v>863</v>
      </c>
      <c r="T54" s="541" t="s">
        <v>864</v>
      </c>
      <c r="U54" s="542"/>
      <c r="V54" s="581" t="s">
        <v>864</v>
      </c>
      <c r="W54" s="543"/>
      <c r="X54" s="543"/>
      <c r="Y54" s="543"/>
      <c r="Z54" s="232"/>
      <c r="AA54" s="544"/>
      <c r="AB54" s="542"/>
      <c r="AC54" s="545"/>
      <c r="AD54" s="542"/>
      <c r="AE54" s="541"/>
      <c r="AF54" s="541"/>
    </row>
    <row r="55" spans="1:32" s="224" customFormat="1" ht="13.5" customHeight="1">
      <c r="A55" s="225">
        <v>46</v>
      </c>
      <c r="B55" s="216"/>
      <c r="C55" s="241" t="s">
        <v>2284</v>
      </c>
      <c r="D55" s="532"/>
      <c r="E55" s="532"/>
      <c r="F55" s="532"/>
      <c r="G55" s="532"/>
      <c r="H55" s="563"/>
      <c r="I55" s="564"/>
      <c r="J55" s="542"/>
      <c r="K55" s="539" t="s">
        <v>2472</v>
      </c>
      <c r="L55" s="542"/>
      <c r="M55" s="542"/>
      <c r="N55" s="542"/>
      <c r="O55" s="542"/>
      <c r="P55" s="540"/>
      <c r="Q55" s="542" t="s">
        <v>817</v>
      </c>
      <c r="R55" s="541" t="s">
        <v>864</v>
      </c>
      <c r="S55" s="243" t="s">
        <v>2286</v>
      </c>
      <c r="T55" s="541"/>
      <c r="U55" s="542"/>
      <c r="V55" s="581" t="s">
        <v>864</v>
      </c>
      <c r="W55" s="543"/>
      <c r="X55" s="543"/>
      <c r="Y55" s="543"/>
      <c r="Z55" s="232"/>
      <c r="AA55" s="544"/>
      <c r="AB55" s="542"/>
      <c r="AC55" s="545"/>
      <c r="AD55" s="542"/>
      <c r="AE55" s="541"/>
      <c r="AF55" s="541"/>
    </row>
    <row r="56" spans="1:32" s="224" customFormat="1" ht="13.5" customHeight="1">
      <c r="A56" s="225">
        <v>47</v>
      </c>
      <c r="B56" s="216"/>
      <c r="C56" s="241"/>
      <c r="D56" s="241" t="s">
        <v>2287</v>
      </c>
      <c r="E56" s="241"/>
      <c r="F56" s="241"/>
      <c r="G56" s="241"/>
      <c r="H56" s="542" t="s">
        <v>2210</v>
      </c>
      <c r="I56" s="539" t="s">
        <v>930</v>
      </c>
      <c r="J56" s="542"/>
      <c r="K56" s="539" t="s">
        <v>2288</v>
      </c>
      <c r="L56" s="542"/>
      <c r="M56" s="542"/>
      <c r="N56" s="542"/>
      <c r="O56" s="542"/>
      <c r="P56" s="540"/>
      <c r="Q56" s="542" t="s">
        <v>820</v>
      </c>
      <c r="R56" s="541"/>
      <c r="S56" s="542" t="s">
        <v>879</v>
      </c>
      <c r="T56" s="541"/>
      <c r="U56" s="542"/>
      <c r="V56" s="581" t="s">
        <v>864</v>
      </c>
      <c r="W56" s="543"/>
      <c r="X56" s="543"/>
      <c r="Y56" s="543"/>
      <c r="Z56" s="232"/>
      <c r="AA56" s="544"/>
      <c r="AB56" s="542"/>
      <c r="AC56" s="545"/>
      <c r="AD56" s="542"/>
      <c r="AE56" s="541"/>
      <c r="AF56" s="541"/>
    </row>
    <row r="57" spans="1:32" s="224" customFormat="1" ht="13.5" customHeight="1">
      <c r="A57" s="225">
        <v>48</v>
      </c>
      <c r="B57" s="216"/>
      <c r="C57" s="241"/>
      <c r="D57" s="241" t="s">
        <v>2289</v>
      </c>
      <c r="E57" s="241"/>
      <c r="F57" s="241"/>
      <c r="G57" s="241"/>
      <c r="H57" s="542" t="s">
        <v>2210</v>
      </c>
      <c r="I57" s="539" t="s">
        <v>930</v>
      </c>
      <c r="J57" s="542"/>
      <c r="K57" s="539" t="s">
        <v>2290</v>
      </c>
      <c r="L57" s="542"/>
      <c r="M57" s="542"/>
      <c r="N57" s="542"/>
      <c r="O57" s="542"/>
      <c r="P57" s="540"/>
      <c r="Q57" s="542" t="s">
        <v>817</v>
      </c>
      <c r="R57" s="541"/>
      <c r="S57" s="542" t="s">
        <v>879</v>
      </c>
      <c r="T57" s="541"/>
      <c r="U57" s="542"/>
      <c r="V57" s="581" t="s">
        <v>864</v>
      </c>
      <c r="W57" s="543"/>
      <c r="X57" s="543"/>
      <c r="Y57" s="543"/>
      <c r="Z57" s="232"/>
      <c r="AA57" s="544"/>
      <c r="AB57" s="542"/>
      <c r="AC57" s="545"/>
      <c r="AD57" s="542"/>
      <c r="AE57" s="541"/>
      <c r="AF57" s="541"/>
    </row>
    <row r="58" spans="1:32" s="224" customFormat="1" ht="13.5" customHeight="1">
      <c r="A58" s="225">
        <v>49</v>
      </c>
      <c r="B58" s="216"/>
      <c r="C58" s="241"/>
      <c r="D58" s="241" t="s">
        <v>2291</v>
      </c>
      <c r="E58" s="241"/>
      <c r="F58" s="241"/>
      <c r="G58" s="241"/>
      <c r="H58" s="542" t="s">
        <v>2210</v>
      </c>
      <c r="I58" s="539" t="s">
        <v>930</v>
      </c>
      <c r="J58" s="542"/>
      <c r="K58" s="539" t="s">
        <v>2292</v>
      </c>
      <c r="L58" s="542"/>
      <c r="M58" s="542"/>
      <c r="N58" s="542"/>
      <c r="O58" s="542"/>
      <c r="P58" s="540"/>
      <c r="Q58" s="542" t="s">
        <v>817</v>
      </c>
      <c r="R58" s="541"/>
      <c r="S58" s="542" t="s">
        <v>879</v>
      </c>
      <c r="T58" s="541"/>
      <c r="U58" s="542"/>
      <c r="V58" s="581" t="s">
        <v>864</v>
      </c>
      <c r="W58" s="543"/>
      <c r="X58" s="543"/>
      <c r="Y58" s="543"/>
      <c r="Z58" s="232"/>
      <c r="AA58" s="544"/>
      <c r="AB58" s="542"/>
      <c r="AC58" s="545"/>
      <c r="AD58" s="542"/>
      <c r="AE58" s="541"/>
      <c r="AF58" s="541"/>
    </row>
    <row r="59" spans="1:32" s="224" customFormat="1" ht="13.5" customHeight="1">
      <c r="A59" s="225">
        <v>50</v>
      </c>
      <c r="B59" s="216"/>
      <c r="C59" s="241"/>
      <c r="D59" s="241" t="s">
        <v>2293</v>
      </c>
      <c r="E59" s="241"/>
      <c r="F59" s="241"/>
      <c r="G59" s="241"/>
      <c r="H59" s="542" t="s">
        <v>2210</v>
      </c>
      <c r="I59" s="539" t="s">
        <v>930</v>
      </c>
      <c r="J59" s="542"/>
      <c r="K59" s="539" t="s">
        <v>2474</v>
      </c>
      <c r="L59" s="542"/>
      <c r="M59" s="542"/>
      <c r="N59" s="542"/>
      <c r="O59" s="542"/>
      <c r="P59" s="540"/>
      <c r="Q59" s="542" t="s">
        <v>817</v>
      </c>
      <c r="R59" s="541"/>
      <c r="S59" s="542" t="s">
        <v>879</v>
      </c>
      <c r="T59" s="541"/>
      <c r="U59" s="542"/>
      <c r="V59" s="581" t="s">
        <v>864</v>
      </c>
      <c r="W59" s="543"/>
      <c r="X59" s="543"/>
      <c r="Y59" s="543"/>
      <c r="Z59" s="232"/>
      <c r="AA59" s="544"/>
      <c r="AB59" s="542"/>
      <c r="AC59" s="545"/>
      <c r="AD59" s="542"/>
      <c r="AE59" s="541"/>
      <c r="AF59" s="541"/>
    </row>
    <row r="60" spans="1:32" s="224" customFormat="1" ht="13.5" customHeight="1">
      <c r="A60" s="225">
        <v>51</v>
      </c>
      <c r="B60" s="216"/>
      <c r="C60" s="241"/>
      <c r="D60" s="241" t="s">
        <v>2294</v>
      </c>
      <c r="E60" s="241"/>
      <c r="F60" s="241"/>
      <c r="G60" s="241"/>
      <c r="H60" s="542" t="s">
        <v>2210</v>
      </c>
      <c r="I60" s="539" t="s">
        <v>930</v>
      </c>
      <c r="J60" s="542"/>
      <c r="K60" s="539" t="s">
        <v>2295</v>
      </c>
      <c r="L60" s="542"/>
      <c r="M60" s="542"/>
      <c r="N60" s="542"/>
      <c r="O60" s="542"/>
      <c r="P60" s="540"/>
      <c r="Q60" s="542" t="s">
        <v>820</v>
      </c>
      <c r="R60" s="541"/>
      <c r="S60" s="542" t="s">
        <v>879</v>
      </c>
      <c r="T60" s="541"/>
      <c r="U60" s="542"/>
      <c r="V60" s="581" t="s">
        <v>864</v>
      </c>
      <c r="W60" s="543"/>
      <c r="X60" s="543"/>
      <c r="Y60" s="543"/>
      <c r="Z60" s="232"/>
      <c r="AA60" s="544"/>
      <c r="AB60" s="542"/>
      <c r="AC60" s="545"/>
      <c r="AD60" s="542"/>
      <c r="AE60" s="541"/>
      <c r="AF60" s="541"/>
    </row>
    <row r="61" spans="1:32" s="224" customFormat="1" ht="13.5" customHeight="1">
      <c r="A61" s="225">
        <v>52</v>
      </c>
      <c r="B61" s="216"/>
      <c r="C61" s="241"/>
      <c r="D61" s="241" t="s">
        <v>2296</v>
      </c>
      <c r="E61" s="241"/>
      <c r="F61" s="241"/>
      <c r="G61" s="241"/>
      <c r="H61" s="542" t="s">
        <v>2210</v>
      </c>
      <c r="I61" s="539" t="s">
        <v>930</v>
      </c>
      <c r="J61" s="542"/>
      <c r="K61" s="539" t="s">
        <v>2473</v>
      </c>
      <c r="L61" s="542"/>
      <c r="M61" s="542"/>
      <c r="N61" s="542"/>
      <c r="O61" s="542"/>
      <c r="P61" s="540"/>
      <c r="Q61" s="542" t="s">
        <v>820</v>
      </c>
      <c r="R61" s="541"/>
      <c r="S61" s="542" t="s">
        <v>879</v>
      </c>
      <c r="T61" s="541"/>
      <c r="U61" s="542"/>
      <c r="V61" s="581" t="s">
        <v>864</v>
      </c>
      <c r="W61" s="543"/>
      <c r="X61" s="543"/>
      <c r="Y61" s="543"/>
      <c r="Z61" s="232"/>
      <c r="AA61" s="544"/>
      <c r="AB61" s="542"/>
      <c r="AC61" s="545"/>
      <c r="AD61" s="542"/>
      <c r="AE61" s="541"/>
      <c r="AF61" s="541"/>
    </row>
    <row r="62" spans="1:32" s="224" customFormat="1" ht="13.5" customHeight="1">
      <c r="A62" s="225">
        <v>53</v>
      </c>
      <c r="B62" s="216" t="s">
        <v>2297</v>
      </c>
      <c r="C62" s="565"/>
      <c r="D62" s="565"/>
      <c r="E62" s="532"/>
      <c r="F62" s="532"/>
      <c r="G62" s="532"/>
      <c r="H62" s="563"/>
      <c r="I62" s="564"/>
      <c r="J62" s="542"/>
      <c r="K62" s="539" t="s">
        <v>1544</v>
      </c>
      <c r="L62" s="542"/>
      <c r="M62" s="542"/>
      <c r="N62" s="542"/>
      <c r="O62" s="542"/>
      <c r="P62" s="540"/>
      <c r="Q62" s="542" t="s">
        <v>820</v>
      </c>
      <c r="R62" s="541" t="s">
        <v>864</v>
      </c>
      <c r="S62" s="243" t="s">
        <v>1544</v>
      </c>
      <c r="T62" s="541"/>
      <c r="U62" s="542"/>
      <c r="V62" s="581" t="s">
        <v>864</v>
      </c>
      <c r="W62" s="543"/>
      <c r="X62" s="543"/>
      <c r="Y62" s="543"/>
      <c r="Z62" s="232"/>
      <c r="AA62" s="544"/>
      <c r="AB62" s="542"/>
      <c r="AC62" s="545"/>
      <c r="AD62" s="542"/>
      <c r="AE62" s="541"/>
      <c r="AF62" s="541"/>
    </row>
    <row r="63" spans="1:32" s="224" customFormat="1" ht="13.5" customHeight="1">
      <c r="A63" s="225">
        <v>54</v>
      </c>
      <c r="B63" s="216"/>
      <c r="C63" s="577" t="s">
        <v>2449</v>
      </c>
      <c r="D63" s="538"/>
      <c r="E63" s="241"/>
      <c r="F63" s="241"/>
      <c r="G63" s="241"/>
      <c r="H63" s="542" t="s">
        <v>2188</v>
      </c>
      <c r="I63" s="539" t="s">
        <v>2298</v>
      </c>
      <c r="J63" s="542"/>
      <c r="K63" s="539" t="s">
        <v>956</v>
      </c>
      <c r="L63" s="542"/>
      <c r="M63" s="542"/>
      <c r="N63" s="542"/>
      <c r="O63" s="542"/>
      <c r="P63" s="540"/>
      <c r="Q63" s="542" t="s">
        <v>820</v>
      </c>
      <c r="R63" s="541"/>
      <c r="S63" s="542" t="s">
        <v>863</v>
      </c>
      <c r="T63" s="541"/>
      <c r="U63" s="542"/>
      <c r="V63" s="581" t="s">
        <v>864</v>
      </c>
      <c r="W63" s="543"/>
      <c r="X63" s="543"/>
      <c r="Y63" s="543"/>
      <c r="Z63" s="232"/>
      <c r="AA63" s="544"/>
      <c r="AB63" s="542"/>
      <c r="AC63" s="545"/>
      <c r="AD63" s="542"/>
      <c r="AE63" s="541"/>
      <c r="AF63" s="541"/>
    </row>
    <row r="64" spans="1:32" s="224" customFormat="1" ht="13.5" customHeight="1">
      <c r="A64" s="225">
        <v>55</v>
      </c>
      <c r="B64" s="216"/>
      <c r="C64" s="217" t="s">
        <v>1562</v>
      </c>
      <c r="D64" s="532"/>
      <c r="E64" s="532"/>
      <c r="F64" s="532"/>
      <c r="G64" s="532"/>
      <c r="H64" s="563"/>
      <c r="I64" s="564"/>
      <c r="J64" s="542"/>
      <c r="K64" s="539" t="s">
        <v>1563</v>
      </c>
      <c r="L64" s="542"/>
      <c r="M64" s="542"/>
      <c r="N64" s="542"/>
      <c r="O64" s="542"/>
      <c r="P64" s="540"/>
      <c r="Q64" s="542" t="s">
        <v>817</v>
      </c>
      <c r="R64" s="541" t="s">
        <v>864</v>
      </c>
      <c r="S64" s="243" t="s">
        <v>1563</v>
      </c>
      <c r="T64" s="541"/>
      <c r="U64" s="542"/>
      <c r="V64" s="581" t="s">
        <v>864</v>
      </c>
      <c r="W64" s="543"/>
      <c r="X64" s="543"/>
      <c r="Y64" s="543"/>
      <c r="Z64" s="232"/>
      <c r="AA64" s="544"/>
      <c r="AB64" s="542"/>
      <c r="AC64" s="545"/>
      <c r="AD64" s="542"/>
      <c r="AE64" s="541"/>
      <c r="AF64" s="541"/>
    </row>
    <row r="65" spans="1:1019" s="224" customFormat="1" ht="13.5" customHeight="1">
      <c r="A65" s="225">
        <v>56</v>
      </c>
      <c r="B65" s="216"/>
      <c r="C65" s="241"/>
      <c r="D65" s="241" t="s">
        <v>2300</v>
      </c>
      <c r="E65" s="241"/>
      <c r="F65" s="241"/>
      <c r="G65" s="241"/>
      <c r="H65" s="542" t="s">
        <v>2301</v>
      </c>
      <c r="I65" s="539" t="s">
        <v>1263</v>
      </c>
      <c r="J65" s="542"/>
      <c r="K65" s="539" t="s">
        <v>2299</v>
      </c>
      <c r="L65" s="542"/>
      <c r="M65" s="542"/>
      <c r="N65" s="542"/>
      <c r="O65" s="542"/>
      <c r="P65" s="540"/>
      <c r="Q65" s="542" t="s">
        <v>820</v>
      </c>
      <c r="R65" s="541"/>
      <c r="S65" s="542" t="s">
        <v>863</v>
      </c>
      <c r="T65" s="541" t="s">
        <v>864</v>
      </c>
      <c r="U65" s="542"/>
      <c r="V65" s="581" t="s">
        <v>864</v>
      </c>
      <c r="W65" s="543"/>
      <c r="X65" s="543"/>
      <c r="Y65" s="543"/>
      <c r="Z65" s="232"/>
      <c r="AA65" s="544"/>
      <c r="AB65" s="542"/>
      <c r="AC65" s="545"/>
      <c r="AD65" s="542"/>
      <c r="AE65" s="541"/>
      <c r="AF65" s="541"/>
    </row>
    <row r="66" spans="1:1019" s="224" customFormat="1" ht="13.5" customHeight="1">
      <c r="A66" s="225">
        <v>57</v>
      </c>
      <c r="B66" s="216"/>
      <c r="C66" s="241"/>
      <c r="D66" s="241" t="s">
        <v>2302</v>
      </c>
      <c r="E66" s="241"/>
      <c r="F66" s="241"/>
      <c r="G66" s="241"/>
      <c r="H66" s="542" t="s">
        <v>2303</v>
      </c>
      <c r="I66" s="539"/>
      <c r="J66" s="542"/>
      <c r="K66" s="539" t="s">
        <v>2304</v>
      </c>
      <c r="L66" s="542"/>
      <c r="M66" s="542"/>
      <c r="N66" s="542"/>
      <c r="O66" s="542"/>
      <c r="P66" s="540"/>
      <c r="Q66" s="542" t="s">
        <v>820</v>
      </c>
      <c r="R66" s="541"/>
      <c r="S66" s="542" t="s">
        <v>863</v>
      </c>
      <c r="T66" s="541"/>
      <c r="U66" s="542"/>
      <c r="V66" s="581" t="s">
        <v>864</v>
      </c>
      <c r="W66" s="543"/>
      <c r="X66" s="543"/>
      <c r="Y66" s="543"/>
      <c r="Z66" s="232"/>
      <c r="AA66" s="544"/>
      <c r="AB66" s="542"/>
      <c r="AC66" s="545"/>
      <c r="AD66" s="542"/>
      <c r="AE66" s="541"/>
      <c r="AF66" s="541"/>
    </row>
    <row r="67" spans="1:1019" s="224" customFormat="1" ht="13.5" customHeight="1">
      <c r="A67" s="225">
        <v>58</v>
      </c>
      <c r="B67" s="216"/>
      <c r="C67" s="241"/>
      <c r="D67" s="241" t="s">
        <v>2305</v>
      </c>
      <c r="E67" s="241"/>
      <c r="F67" s="241"/>
      <c r="G67" s="241"/>
      <c r="H67" s="542" t="s">
        <v>2306</v>
      </c>
      <c r="I67" s="539"/>
      <c r="J67" s="542"/>
      <c r="K67" s="539" t="s">
        <v>2307</v>
      </c>
      <c r="L67" s="542"/>
      <c r="M67" s="542"/>
      <c r="N67" s="542"/>
      <c r="O67" s="542"/>
      <c r="P67" s="540"/>
      <c r="Q67" s="542" t="s">
        <v>820</v>
      </c>
      <c r="R67" s="541"/>
      <c r="S67" s="542" t="s">
        <v>863</v>
      </c>
      <c r="T67" s="541" t="s">
        <v>864</v>
      </c>
      <c r="U67" s="542"/>
      <c r="V67" s="581" t="s">
        <v>864</v>
      </c>
      <c r="W67" s="543"/>
      <c r="X67" s="543"/>
      <c r="Y67" s="543"/>
      <c r="Z67" s="232"/>
      <c r="AA67" s="544"/>
      <c r="AB67" s="542"/>
      <c r="AC67" s="545"/>
      <c r="AD67" s="542"/>
      <c r="AE67" s="541"/>
      <c r="AF67" s="541"/>
    </row>
    <row r="68" spans="1:1019" s="224" customFormat="1" ht="13.5" customHeight="1">
      <c r="A68" s="225">
        <v>59</v>
      </c>
      <c r="B68" s="217"/>
      <c r="C68" s="241"/>
      <c r="D68" s="241" t="s">
        <v>2308</v>
      </c>
      <c r="E68" s="241"/>
      <c r="F68" s="241"/>
      <c r="G68" s="241"/>
      <c r="H68" s="241" t="s">
        <v>2309</v>
      </c>
      <c r="I68" s="539"/>
      <c r="J68" s="542"/>
      <c r="K68" s="539" t="s">
        <v>2310</v>
      </c>
      <c r="L68" s="542"/>
      <c r="M68" s="542"/>
      <c r="N68" s="542"/>
      <c r="O68" s="542"/>
      <c r="P68" s="540"/>
      <c r="Q68" s="542" t="s">
        <v>820</v>
      </c>
      <c r="R68" s="541"/>
      <c r="S68" s="542" t="s">
        <v>863</v>
      </c>
      <c r="T68" s="541"/>
      <c r="U68" s="542"/>
      <c r="V68" s="581" t="s">
        <v>864</v>
      </c>
      <c r="W68" s="543"/>
      <c r="X68" s="543"/>
      <c r="Y68" s="543"/>
      <c r="Z68" s="232"/>
      <c r="AA68" s="544"/>
      <c r="AB68" s="542"/>
      <c r="AC68" s="545"/>
      <c r="AD68" s="542"/>
      <c r="AE68" s="541"/>
      <c r="AF68" s="541"/>
    </row>
    <row r="69" spans="1:1019" s="576" customFormat="1" ht="13.5" customHeight="1">
      <c r="A69" s="512">
        <v>60</v>
      </c>
      <c r="B69" s="513"/>
      <c r="C69" s="514"/>
      <c r="D69" s="514" t="s">
        <v>2311</v>
      </c>
      <c r="E69" s="514"/>
      <c r="F69" s="514"/>
      <c r="G69" s="514"/>
      <c r="H69" s="514" t="s">
        <v>2312</v>
      </c>
      <c r="I69" s="518"/>
      <c r="J69" s="386"/>
      <c r="K69" s="518"/>
      <c r="L69" s="386"/>
      <c r="M69" s="386"/>
      <c r="N69" s="386"/>
      <c r="O69" s="386"/>
      <c r="P69" s="519"/>
      <c r="Q69" s="386" t="s">
        <v>820</v>
      </c>
      <c r="R69" s="528"/>
      <c r="S69" s="386" t="s">
        <v>863</v>
      </c>
      <c r="T69" s="528"/>
      <c r="U69" s="386"/>
      <c r="V69" s="581" t="s">
        <v>864</v>
      </c>
      <c r="W69" s="573"/>
      <c r="X69" s="573"/>
      <c r="Y69" s="573"/>
      <c r="Z69" s="524"/>
      <c r="AA69" s="574"/>
      <c r="AB69" s="386"/>
      <c r="AC69" s="575"/>
      <c r="AD69" s="386"/>
      <c r="AE69" s="528"/>
      <c r="AF69" s="528"/>
    </row>
    <row r="70" spans="1:1019" s="576" customFormat="1" ht="13.5" customHeight="1">
      <c r="A70" s="512">
        <v>61</v>
      </c>
      <c r="B70" s="513"/>
      <c r="C70" s="514"/>
      <c r="D70" s="514" t="s">
        <v>2313</v>
      </c>
      <c r="E70" s="514"/>
      <c r="F70" s="514"/>
      <c r="G70" s="514"/>
      <c r="H70" s="514" t="s">
        <v>2314</v>
      </c>
      <c r="I70" s="518"/>
      <c r="J70" s="386"/>
      <c r="K70" s="518" t="s">
        <v>871</v>
      </c>
      <c r="L70" s="386"/>
      <c r="M70" s="386"/>
      <c r="N70" s="386"/>
      <c r="O70" s="386"/>
      <c r="P70" s="519"/>
      <c r="Q70" s="386" t="s">
        <v>820</v>
      </c>
      <c r="R70" s="528"/>
      <c r="S70" s="386" t="s">
        <v>863</v>
      </c>
      <c r="T70" s="528"/>
      <c r="U70" s="386"/>
      <c r="V70" s="581" t="s">
        <v>864</v>
      </c>
      <c r="W70" s="573"/>
      <c r="X70" s="573"/>
      <c r="Y70" s="573"/>
      <c r="Z70" s="524"/>
      <c r="AA70" s="574"/>
      <c r="AB70" s="386"/>
      <c r="AC70" s="575"/>
      <c r="AD70" s="386"/>
      <c r="AE70" s="528"/>
      <c r="AF70" s="528"/>
    </row>
    <row r="71" spans="1:1019" s="224" customFormat="1" ht="13.5" customHeight="1">
      <c r="A71" s="225">
        <v>62</v>
      </c>
      <c r="B71" s="217"/>
      <c r="C71" s="217" t="s">
        <v>2315</v>
      </c>
      <c r="D71" s="565"/>
      <c r="E71" s="532"/>
      <c r="F71" s="532"/>
      <c r="G71" s="532"/>
      <c r="H71" s="563"/>
      <c r="I71" s="564"/>
      <c r="J71" s="542"/>
      <c r="K71" s="539" t="s">
        <v>1530</v>
      </c>
      <c r="L71" s="542"/>
      <c r="M71" s="542"/>
      <c r="N71" s="542"/>
      <c r="O71" s="542"/>
      <c r="P71" s="540"/>
      <c r="Q71" s="542" t="s">
        <v>817</v>
      </c>
      <c r="R71" s="541" t="s">
        <v>864</v>
      </c>
      <c r="S71" s="243" t="s">
        <v>1530</v>
      </c>
      <c r="T71" s="541"/>
      <c r="U71" s="542"/>
      <c r="V71" s="581" t="s">
        <v>864</v>
      </c>
      <c r="W71" s="543"/>
      <c r="X71" s="543"/>
      <c r="Y71" s="543"/>
      <c r="Z71" s="232"/>
      <c r="AA71" s="544"/>
      <c r="AB71" s="542"/>
      <c r="AC71" s="545"/>
      <c r="AD71" s="542"/>
      <c r="AE71" s="541"/>
      <c r="AF71" s="541"/>
    </row>
    <row r="72" spans="1:1019" s="224" customFormat="1" ht="13.5" customHeight="1">
      <c r="A72" s="225">
        <v>63</v>
      </c>
      <c r="B72" s="217"/>
      <c r="C72" s="217"/>
      <c r="D72" s="538" t="s">
        <v>2316</v>
      </c>
      <c r="E72" s="241"/>
      <c r="F72" s="241"/>
      <c r="G72" s="241"/>
      <c r="H72" s="542" t="s">
        <v>2317</v>
      </c>
      <c r="I72" s="539" t="s">
        <v>2318</v>
      </c>
      <c r="J72" s="542"/>
      <c r="K72" s="539" t="s">
        <v>2192</v>
      </c>
      <c r="L72" s="542"/>
      <c r="M72" s="542"/>
      <c r="N72" s="542"/>
      <c r="O72" s="542"/>
      <c r="P72" s="540"/>
      <c r="Q72" s="542" t="s">
        <v>820</v>
      </c>
      <c r="R72" s="541"/>
      <c r="S72" s="542" t="s">
        <v>863</v>
      </c>
      <c r="T72" s="541" t="s">
        <v>864</v>
      </c>
      <c r="U72" s="542"/>
      <c r="V72" s="581" t="s">
        <v>864</v>
      </c>
      <c r="W72" s="543"/>
      <c r="X72" s="543"/>
      <c r="Y72" s="543"/>
      <c r="Z72" s="232"/>
      <c r="AA72" s="544"/>
      <c r="AB72" s="542"/>
      <c r="AC72" s="545"/>
      <c r="AD72" s="542"/>
      <c r="AE72" s="541"/>
      <c r="AF72" s="541"/>
    </row>
    <row r="73" spans="1:1019" s="224" customFormat="1" ht="13.5" customHeight="1">
      <c r="A73" s="225">
        <v>64</v>
      </c>
      <c r="B73" s="217"/>
      <c r="C73" s="217"/>
      <c r="D73" s="538" t="s">
        <v>2319</v>
      </c>
      <c r="E73" s="241"/>
      <c r="F73" s="241"/>
      <c r="G73" s="241"/>
      <c r="H73" s="542" t="s">
        <v>2320</v>
      </c>
      <c r="I73" s="539" t="s">
        <v>2321</v>
      </c>
      <c r="J73" s="542"/>
      <c r="K73" s="539" t="s">
        <v>2194</v>
      </c>
      <c r="L73" s="542"/>
      <c r="M73" s="542"/>
      <c r="N73" s="542"/>
      <c r="O73" s="542"/>
      <c r="P73" s="540"/>
      <c r="Q73" s="542" t="s">
        <v>820</v>
      </c>
      <c r="R73" s="541"/>
      <c r="S73" s="542" t="s">
        <v>863</v>
      </c>
      <c r="T73" s="541" t="s">
        <v>864</v>
      </c>
      <c r="U73" s="542"/>
      <c r="V73" s="581" t="s">
        <v>864</v>
      </c>
      <c r="W73" s="543"/>
      <c r="X73" s="543"/>
      <c r="Y73" s="543"/>
      <c r="Z73" s="232"/>
      <c r="AA73" s="544"/>
      <c r="AB73" s="542"/>
      <c r="AC73" s="545"/>
      <c r="AD73" s="542"/>
      <c r="AE73" s="541"/>
      <c r="AF73" s="541"/>
    </row>
    <row r="74" spans="1:1019" s="224" customFormat="1" ht="13.5" customHeight="1">
      <c r="A74" s="225">
        <v>65</v>
      </c>
      <c r="B74" s="217"/>
      <c r="C74" s="217"/>
      <c r="D74" s="538" t="s">
        <v>2322</v>
      </c>
      <c r="E74" s="241"/>
      <c r="F74" s="241"/>
      <c r="G74" s="241"/>
      <c r="H74" s="269" t="s">
        <v>2323</v>
      </c>
      <c r="I74" s="539" t="s">
        <v>2239</v>
      </c>
      <c r="J74" s="542"/>
      <c r="K74" s="539" t="s">
        <v>1560</v>
      </c>
      <c r="L74" s="542"/>
      <c r="M74" s="542"/>
      <c r="N74" s="542"/>
      <c r="O74" s="542"/>
      <c r="P74" s="540"/>
      <c r="Q74" s="542" t="s">
        <v>820</v>
      </c>
      <c r="R74" s="541"/>
      <c r="S74" s="542" t="s">
        <v>863</v>
      </c>
      <c r="T74" s="541" t="s">
        <v>864</v>
      </c>
      <c r="U74" s="542"/>
      <c r="V74" s="581" t="s">
        <v>864</v>
      </c>
      <c r="W74" s="543"/>
      <c r="X74" s="543"/>
      <c r="Y74" s="543"/>
      <c r="Z74" s="232"/>
      <c r="AA74" s="544"/>
      <c r="AB74" s="542"/>
      <c r="AC74" s="545"/>
      <c r="AD74" s="542"/>
      <c r="AE74" s="541"/>
      <c r="AF74" s="541"/>
    </row>
    <row r="75" spans="1:1019" s="224" customFormat="1" ht="12" customHeight="1">
      <c r="A75" s="225">
        <f>SUBTOTAL(103,createCase2912[ID])</f>
        <v>65</v>
      </c>
      <c r="C75" s="225">
        <f>SUBTOTAL(103,createCase2912[Donnée (Niveau 2)])</f>
        <v>27</v>
      </c>
      <c r="D75" s="225">
        <f>SUBTOTAL(103,createCase2912[Donnée (Niveau 3)])</f>
        <v>32</v>
      </c>
      <c r="E75" s="225">
        <f>SUBTOTAL(103,createCase2912[Donnée (Niveau 4)])</f>
        <v>2</v>
      </c>
      <c r="F75" s="225">
        <f>SUBTOTAL(103,createCase2912[Donnée (Niveau 5)])</f>
        <v>0</v>
      </c>
      <c r="G75" s="225">
        <f>SUBTOTAL(103,createCase2912[Donnée (Niveau 6)])</f>
        <v>0</v>
      </c>
      <c r="H75" s="225">
        <f>SUBTOTAL(103,createCase2912[Description])</f>
        <v>51</v>
      </c>
      <c r="I75" s="225">
        <f>SUBTOTAL(103,createCase2912[Exemples])</f>
        <v>37</v>
      </c>
      <c r="J75" s="225">
        <f>SUBTOTAL(103,createCase2912[Balise NexSIS])</f>
        <v>0</v>
      </c>
      <c r="K75" s="239">
        <f>SUBTOTAL(103,createCase2912[Nouvelle balise])</f>
        <v>63</v>
      </c>
      <c r="L75" s="225">
        <f>SUBTOTAL(103,createCase2912[Nantes - balise])</f>
        <v>0</v>
      </c>
      <c r="M75" s="225">
        <f>SUBTOTAL(103,createCase2912[Nantes - description])</f>
        <v>0</v>
      </c>
      <c r="N75" s="225">
        <f>SUBTOTAL(103,createCase2912[GT399])</f>
        <v>0</v>
      </c>
      <c r="O75" s="225">
        <f>SUBTOTAL(103,createCase2912[GT399 description])</f>
        <v>0</v>
      </c>
      <c r="P75" s="234">
        <f>SUBTOTAL(103,createCase2912[Priorisation])</f>
        <v>0</v>
      </c>
      <c r="Q75" s="225"/>
      <c r="R75" s="274">
        <f>SUBTOTAL(103,createCase2912[Objet])</f>
        <v>15</v>
      </c>
      <c r="S75" s="225">
        <f>SUBTOTAL(103,createCase2912[Format (ou type)])</f>
        <v>66</v>
      </c>
      <c r="T75" s="274"/>
      <c r="U75" s="225"/>
      <c r="V75" s="225"/>
      <c r="W75" s="225"/>
      <c r="X75" s="225"/>
      <c r="Y75" s="225"/>
      <c r="AA75" s="271">
        <f>SUBTOTAL(103,createCase2912[Commentaire Hub Santé])</f>
        <v>0</v>
      </c>
      <c r="AB75" s="225">
        <f>SUBTOTAL(103,createCase2912[Commentaire Philippe Dreyfus])</f>
        <v>0</v>
      </c>
      <c r="AC75" s="239"/>
      <c r="AD75" s="225">
        <f>SUBTOTAL(103,createCase2912[Commentaire Yann Penverne])</f>
        <v>0</v>
      </c>
      <c r="AE75" s="225">
        <f>SUBTOTAL(103,createCase2912[NexSIS])-COUNTIFS(createCase2912[NexSIS],"=X")</f>
        <v>0</v>
      </c>
      <c r="AF75" s="225">
        <f>SUBTOTAL(103,createCase2912[Métier])-COUNTIFS(createCase2912[Métier],"=X")</f>
        <v>0</v>
      </c>
    </row>
    <row r="76" spans="1:1019" s="128" customFormat="1" ht="12" customHeight="1">
      <c r="A76" s="3"/>
      <c r="B76" s="3"/>
      <c r="C76" s="131"/>
      <c r="D76" s="131"/>
      <c r="E76" s="131"/>
      <c r="F76" s="131"/>
      <c r="G76" s="5"/>
      <c r="H76" s="155"/>
      <c r="I76" s="225"/>
      <c r="J76" s="5"/>
      <c r="K76" s="155"/>
      <c r="L76" s="5"/>
      <c r="M76" s="5"/>
      <c r="N76" s="5"/>
      <c r="O76" s="5"/>
      <c r="P76" s="188"/>
      <c r="Q76" s="5"/>
      <c r="R76" s="56"/>
      <c r="S76" s="5"/>
      <c r="T76" s="56"/>
      <c r="U76" s="56"/>
      <c r="V76" s="56"/>
      <c r="W76" s="56"/>
      <c r="X76" s="56"/>
      <c r="Y76" s="56"/>
      <c r="Z76"/>
      <c r="AA76" s="178"/>
      <c r="AB76" s="5"/>
      <c r="AC76" s="159"/>
      <c r="AD76" s="56"/>
      <c r="AF76" s="56"/>
      <c r="AMC76"/>
      <c r="AMD76"/>
      <c r="AME76"/>
    </row>
    <row r="77" spans="1:1019" s="128" customFormat="1" ht="12" customHeight="1">
      <c r="A77" s="129"/>
      <c r="B77" s="129"/>
      <c r="C77" s="129"/>
      <c r="D77" s="129"/>
      <c r="E77" s="129"/>
      <c r="F77" s="129"/>
      <c r="G77" s="96"/>
      <c r="H77" s="96"/>
      <c r="I77" s="225"/>
      <c r="J77" s="96"/>
      <c r="K77" s="159"/>
      <c r="L77" s="96"/>
      <c r="M77" s="96"/>
      <c r="N77" s="96"/>
      <c r="O77" s="96"/>
      <c r="P77" s="173"/>
      <c r="Q77" s="96"/>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9" s="128" customFormat="1" ht="12" customHeight="1">
      <c r="I81" s="224"/>
      <c r="P81" s="174"/>
      <c r="R81" s="278"/>
      <c r="S81" s="96"/>
      <c r="T81" s="278"/>
      <c r="U81" s="96"/>
      <c r="V81" s="96"/>
      <c r="W81" s="96"/>
      <c r="X81" s="96"/>
      <c r="Y81" s="96"/>
      <c r="Z81"/>
      <c r="AA81" s="179"/>
      <c r="AB81" s="96"/>
      <c r="AC81" s="159"/>
      <c r="AD81" s="96"/>
      <c r="AF81" s="96"/>
      <c r="AMC81"/>
      <c r="AMD81"/>
      <c r="AME81"/>
    </row>
    <row r="82" spans="1:1019" ht="12" customHeight="1">
      <c r="G82" s="128"/>
      <c r="H82" s="128"/>
      <c r="I82" s="224"/>
      <c r="J82" s="128"/>
      <c r="K82" s="128"/>
      <c r="L82" s="128"/>
      <c r="M82" s="128"/>
      <c r="N82" s="128"/>
      <c r="O82" s="128"/>
      <c r="P82" s="174"/>
      <c r="Q82" s="128"/>
    </row>
    <row r="83" spans="1:1019" s="117" customFormat="1" ht="12" customHeight="1">
      <c r="A83" s="128"/>
      <c r="B83" s="128"/>
      <c r="C83" s="128"/>
      <c r="D83" s="128"/>
      <c r="E83" s="128"/>
      <c r="F83" s="128"/>
      <c r="G83" s="96"/>
      <c r="H83" s="96"/>
      <c r="I83" s="225"/>
      <c r="J83" s="96"/>
      <c r="K83" s="159"/>
      <c r="L83" s="96"/>
      <c r="M83" s="96"/>
      <c r="N83" s="96"/>
      <c r="O83" s="96"/>
      <c r="P83" s="173"/>
      <c r="Q83" s="96"/>
      <c r="R83" s="278"/>
      <c r="S83" s="96"/>
      <c r="T83" s="278"/>
      <c r="U83" s="96"/>
      <c r="V83" s="96"/>
      <c r="W83" s="96"/>
      <c r="X83" s="96"/>
      <c r="Y83" s="96"/>
      <c r="Z83"/>
      <c r="AA83" s="179"/>
      <c r="AB83" s="96"/>
      <c r="AC83" s="161"/>
      <c r="AD83" s="96"/>
      <c r="AF83" s="96"/>
      <c r="AMD83"/>
    </row>
    <row r="84" spans="1:1019" ht="12" customHeight="1">
      <c r="A84" s="117"/>
      <c r="B84" s="117"/>
      <c r="C84" s="117"/>
      <c r="D84" s="117"/>
      <c r="E84" s="117"/>
      <c r="F84" s="117"/>
      <c r="G84" s="117"/>
      <c r="H84" s="117"/>
      <c r="I84" s="251"/>
      <c r="J84" s="117"/>
      <c r="K84" s="117"/>
      <c r="L84" s="117"/>
      <c r="M84" s="117"/>
      <c r="N84" s="117"/>
      <c r="O84" s="117"/>
      <c r="P84" s="189"/>
      <c r="Q84" s="117"/>
    </row>
    <row r="85" spans="1:1019" ht="12" customHeight="1">
      <c r="R85" s="125"/>
      <c r="S85" s="112"/>
      <c r="T85" s="125"/>
      <c r="U85" s="112"/>
      <c r="V85" s="112"/>
      <c r="W85" s="112"/>
      <c r="X85" s="112"/>
      <c r="Y85" s="112"/>
      <c r="AA85" s="180"/>
      <c r="AB85" s="112"/>
      <c r="AD85" s="112"/>
      <c r="AF85" s="112"/>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30"/>
      <c r="B104" s="130"/>
      <c r="C104" s="130"/>
      <c r="D104" s="130"/>
      <c r="E104" s="130"/>
      <c r="F104" s="130"/>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ht="12" customHeight="1">
      <c r="A111" s="129"/>
      <c r="B111" s="129"/>
      <c r="C111" s="129"/>
      <c r="D111" s="129"/>
      <c r="E111" s="129"/>
      <c r="F111" s="129"/>
    </row>
    <row r="112" spans="1:1018" s="117" customFormat="1" ht="12" customHeight="1">
      <c r="A112" s="129"/>
      <c r="B112" s="129"/>
      <c r="C112" s="129"/>
      <c r="D112" s="129"/>
      <c r="E112" s="129"/>
      <c r="F112" s="129"/>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30"/>
      <c r="B113" s="130"/>
      <c r="C113" s="130"/>
      <c r="D113" s="130"/>
      <c r="E113" s="130"/>
      <c r="F113" s="130"/>
      <c r="G113" s="96"/>
      <c r="H113" s="96"/>
      <c r="I113" s="225"/>
      <c r="J113" s="96"/>
      <c r="K113" s="159"/>
      <c r="L113" s="96"/>
      <c r="M113" s="96"/>
      <c r="N113" s="96"/>
      <c r="O113" s="96"/>
      <c r="P113" s="173"/>
      <c r="Q113" s="96"/>
      <c r="R113" s="278"/>
      <c r="S113" s="96"/>
      <c r="T113" s="278"/>
      <c r="U113" s="96"/>
      <c r="V113" s="96"/>
      <c r="W113" s="96"/>
      <c r="X113" s="96"/>
      <c r="Y113" s="96"/>
      <c r="Z113"/>
      <c r="AA113" s="179"/>
      <c r="AB113" s="96"/>
      <c r="AC113" s="161"/>
      <c r="AD113" s="96"/>
      <c r="AF113" s="96"/>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s="117" customFormat="1"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Z118"/>
      <c r="AA118" s="180"/>
      <c r="AB118" s="112"/>
      <c r="AC118" s="161"/>
      <c r="AD118" s="112"/>
      <c r="AF118" s="112"/>
      <c r="AMD118"/>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23"/>
      <c r="B120" s="123"/>
      <c r="C120" s="123"/>
      <c r="D120" s="123"/>
      <c r="E120" s="123"/>
      <c r="F120" s="123"/>
      <c r="G120" s="112"/>
      <c r="H120" s="112"/>
      <c r="I120" s="277"/>
      <c r="J120" s="112"/>
      <c r="K120" s="161"/>
      <c r="L120" s="112"/>
      <c r="M120" s="112"/>
      <c r="N120" s="112"/>
      <c r="O120" s="112"/>
      <c r="P120" s="190"/>
      <c r="Q120" s="112"/>
      <c r="R120" s="125"/>
      <c r="S120" s="112"/>
      <c r="T120" s="125"/>
      <c r="U120" s="112"/>
      <c r="V120" s="112"/>
      <c r="W120" s="112"/>
      <c r="X120" s="112"/>
      <c r="Y120" s="112"/>
      <c r="AA120" s="180"/>
      <c r="AB120" s="112"/>
      <c r="AD120" s="112"/>
      <c r="AF120" s="112"/>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0"/>
      <c r="B123" s="130"/>
      <c r="C123" s="130"/>
      <c r="D123" s="130"/>
      <c r="E123" s="130"/>
      <c r="F123" s="130"/>
    </row>
    <row r="124" spans="1:1018" ht="12" customHeight="1">
      <c r="A124" s="136"/>
      <c r="B124" s="136"/>
      <c r="C124" s="136"/>
      <c r="D124" s="136"/>
      <c r="E124" s="136"/>
      <c r="F124" s="136"/>
    </row>
    <row r="125" spans="1:1018" ht="12" customHeight="1">
      <c r="A125" s="136"/>
      <c r="B125" s="136"/>
      <c r="C125" s="136"/>
      <c r="D125" s="136"/>
      <c r="E125" s="136"/>
      <c r="F125" s="136"/>
    </row>
  </sheetData>
  <mergeCells count="3">
    <mergeCell ref="L7:O7"/>
    <mergeCell ref="V7:Y7"/>
    <mergeCell ref="AE7:AF7"/>
  </mergeCells>
  <phoneticPr fontId="133" type="noConversion"/>
  <conditionalFormatting sqref="A76:F77 A97:F937">
    <cfRule type="expression" dxfId="218" priority="241">
      <formula>OR($AF76="X",$AD76="X")</formula>
    </cfRule>
    <cfRule type="expression" dxfId="217" priority="242">
      <formula>AND($AF76=1,$AD76=1)</formula>
    </cfRule>
    <cfRule type="expression" dxfId="216" priority="243">
      <formula>$AF76=1</formula>
    </cfRule>
    <cfRule type="expression" dxfId="215" priority="244">
      <formula>$AD76=1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6:H77 H97:H937">
    <cfRule type="expression" dxfId="214" priority="240">
      <formula>$Q76="X"</formula>
    </cfRule>
  </conditionalFormatting>
  <conditionalFormatting sqref="J52">
    <cfRule type="cellIs" dxfId="213" priority="108" operator="equal">
      <formula>"1..1"</formula>
    </cfRule>
    <cfRule type="cellIs" dxfId="212" priority="109" operator="equal">
      <formula>"0..n"</formula>
    </cfRule>
    <cfRule type="cellIs" dxfId="211" priority="110" operator="equal">
      <formula>"0..1"</formula>
    </cfRule>
  </conditionalFormatting>
  <conditionalFormatting sqref="Q9:Q74">
    <cfRule type="cellIs" dxfId="210" priority="31" operator="equal">
      <formula>"1..1"</formula>
    </cfRule>
    <cfRule type="cellIs" dxfId="209" priority="32" operator="equal">
      <formula>"0..n"</formula>
    </cfRule>
    <cfRule type="cellIs" dxfId="208" priority="33" operator="equal">
      <formula>"0..1"</formula>
    </cfRule>
  </conditionalFormatting>
  <conditionalFormatting sqref="T9:T11">
    <cfRule type="cellIs" dxfId="207" priority="111" operator="equal">
      <formula>"1..1"</formula>
    </cfRule>
    <cfRule type="cellIs" dxfId="206" priority="112" operator="equal">
      <formula>"0..n"</formula>
    </cfRule>
    <cfRule type="cellIs" dxfId="205" priority="113" operator="equal">
      <formula>"0..1"</formula>
    </cfRule>
  </conditionalFormatting>
  <conditionalFormatting sqref="T20:T21">
    <cfRule type="cellIs" dxfId="204" priority="64" operator="equal">
      <formula>"1..1"</formula>
    </cfRule>
    <cfRule type="cellIs" dxfId="203" priority="65" operator="equal">
      <formula>"0..n"</formula>
    </cfRule>
    <cfRule type="cellIs" dxfId="202"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topLeftCell="A31" zoomScale="85" zoomScaleNormal="85" workbookViewId="0">
      <selection activeCell="F53" sqref="F53"/>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2066</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60" t="s">
        <v>828</v>
      </c>
      <c r="M7" s="760"/>
      <c r="N7" s="760"/>
      <c r="O7" s="760"/>
      <c r="V7" s="761" t="s">
        <v>829</v>
      </c>
      <c r="W7" s="761"/>
      <c r="X7" s="761"/>
      <c r="AC7" s="760" t="s">
        <v>830</v>
      </c>
      <c r="AD7" s="760"/>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1595</v>
      </c>
      <c r="X8" s="229" t="s">
        <v>2067</v>
      </c>
      <c r="Y8" s="235" t="s">
        <v>853</v>
      </c>
      <c r="Z8" s="235" t="s">
        <v>854</v>
      </c>
      <c r="AA8" s="236" t="s">
        <v>855</v>
      </c>
      <c r="AB8" s="235" t="s">
        <v>856</v>
      </c>
      <c r="AC8" s="235" t="s">
        <v>857</v>
      </c>
      <c r="AD8" s="237" t="s">
        <v>915</v>
      </c>
    </row>
    <row r="9" spans="1:1014" s="224" customFormat="1" ht="13.5" customHeight="1">
      <c r="A9" s="225">
        <v>1</v>
      </c>
      <c r="B9" s="217" t="s">
        <v>2068</v>
      </c>
      <c r="C9" s="219"/>
      <c r="D9" s="538"/>
      <c r="E9" s="538"/>
      <c r="F9" s="538"/>
      <c r="G9" s="538"/>
      <c r="H9" s="542" t="s">
        <v>1596</v>
      </c>
      <c r="I9" s="317" t="s">
        <v>1651</v>
      </c>
      <c r="J9" s="542"/>
      <c r="K9" s="539" t="s">
        <v>919</v>
      </c>
      <c r="L9" s="542" t="s">
        <v>1599</v>
      </c>
      <c r="M9" s="542" t="s">
        <v>1600</v>
      </c>
      <c r="N9" s="542"/>
      <c r="O9" s="542"/>
      <c r="P9" s="540">
        <v>1</v>
      </c>
      <c r="Q9" s="542" t="s">
        <v>820</v>
      </c>
      <c r="R9" s="541"/>
      <c r="S9" s="542" t="s">
        <v>863</v>
      </c>
      <c r="T9" s="541"/>
      <c r="U9" s="542"/>
      <c r="V9" s="543"/>
      <c r="W9" s="543" t="s">
        <v>864</v>
      </c>
      <c r="X9" s="543"/>
      <c r="Y9" s="544"/>
      <c r="Z9" s="542"/>
      <c r="AA9" s="545"/>
      <c r="AB9" s="542"/>
      <c r="AC9" s="541"/>
      <c r="AD9" s="541"/>
    </row>
    <row r="10" spans="1:1014" s="224" customFormat="1" ht="13.5" customHeight="1">
      <c r="A10" s="225">
        <v>2</v>
      </c>
      <c r="B10" s="253" t="s">
        <v>944</v>
      </c>
      <c r="C10" s="219"/>
      <c r="D10" s="221"/>
      <c r="E10" s="221"/>
      <c r="F10" s="221"/>
      <c r="G10" s="221"/>
      <c r="H10" s="542" t="s">
        <v>945</v>
      </c>
      <c r="I10" s="131" t="s">
        <v>946</v>
      </c>
      <c r="J10" s="542"/>
      <c r="K10" s="539" t="s">
        <v>925</v>
      </c>
      <c r="L10" s="542" t="s">
        <v>926</v>
      </c>
      <c r="M10" s="542" t="s">
        <v>927</v>
      </c>
      <c r="N10" s="542"/>
      <c r="O10" s="542"/>
      <c r="P10" s="540"/>
      <c r="Q10" s="542" t="s">
        <v>817</v>
      </c>
      <c r="R10" s="541"/>
      <c r="S10" s="542" t="s">
        <v>863</v>
      </c>
      <c r="T10" s="541"/>
      <c r="U10" s="542"/>
      <c r="V10" s="543"/>
      <c r="W10" s="543" t="s">
        <v>864</v>
      </c>
      <c r="X10" s="543"/>
      <c r="Y10" s="544"/>
      <c r="Z10" s="542"/>
      <c r="AA10" s="545"/>
      <c r="AB10" s="542"/>
      <c r="AC10" s="541"/>
      <c r="AD10" s="541"/>
    </row>
    <row r="11" spans="1:1014" s="224" customFormat="1" ht="13.5" customHeight="1">
      <c r="A11" s="225">
        <v>3</v>
      </c>
      <c r="B11" s="217" t="s">
        <v>2069</v>
      </c>
      <c r="C11" s="219"/>
      <c r="D11" s="241"/>
      <c r="E11" s="241"/>
      <c r="F11" s="241"/>
      <c r="G11" s="241"/>
      <c r="H11" s="542"/>
      <c r="I11" s="539" t="s">
        <v>930</v>
      </c>
      <c r="J11" s="542"/>
      <c r="K11" s="539" t="s">
        <v>931</v>
      </c>
      <c r="L11" s="542"/>
      <c r="M11" s="542"/>
      <c r="N11" s="542"/>
      <c r="O11" s="542"/>
      <c r="P11" s="540"/>
      <c r="Q11" s="542" t="s">
        <v>820</v>
      </c>
      <c r="R11" s="541"/>
      <c r="S11" s="542" t="s">
        <v>879</v>
      </c>
      <c r="T11" s="541"/>
      <c r="U11" s="542"/>
      <c r="V11" s="543"/>
      <c r="W11" s="543" t="s">
        <v>864</v>
      </c>
      <c r="X11" s="543"/>
      <c r="Y11" s="544"/>
      <c r="Z11" s="542"/>
      <c r="AA11" s="545"/>
      <c r="AB11" s="542"/>
      <c r="AC11" s="541"/>
      <c r="AD11" s="541"/>
    </row>
    <row r="12" spans="1:1014" s="224" customFormat="1" ht="13.5" customHeight="1">
      <c r="A12" s="225">
        <v>4</v>
      </c>
      <c r="B12" s="216" t="s">
        <v>1345</v>
      </c>
      <c r="C12" s="551"/>
      <c r="D12" s="550"/>
      <c r="E12" s="550"/>
      <c r="F12" s="550"/>
      <c r="G12" s="550"/>
      <c r="H12" s="549"/>
      <c r="I12" s="552"/>
      <c r="J12" s="549"/>
      <c r="K12" s="539" t="s">
        <v>1348</v>
      </c>
      <c r="L12" s="542"/>
      <c r="M12" s="542"/>
      <c r="N12" s="542"/>
      <c r="O12" s="542"/>
      <c r="P12" s="540"/>
      <c r="Q12" s="542" t="s">
        <v>820</v>
      </c>
      <c r="R12" s="541" t="s">
        <v>864</v>
      </c>
      <c r="S12" s="379" t="s">
        <v>1348</v>
      </c>
      <c r="T12" s="541"/>
      <c r="U12" s="542"/>
      <c r="V12" s="543"/>
      <c r="W12" s="543" t="s">
        <v>864</v>
      </c>
      <c r="X12" s="543"/>
      <c r="Y12" s="544"/>
      <c r="Z12" s="542"/>
      <c r="AA12" s="545"/>
      <c r="AB12" s="542"/>
      <c r="AC12" s="541"/>
      <c r="AD12" s="541"/>
    </row>
    <row r="13" spans="1:1014" s="224" customFormat="1" ht="13.5" customHeight="1">
      <c r="A13" s="225">
        <v>5</v>
      </c>
      <c r="B13" s="217"/>
      <c r="C13" s="217" t="s">
        <v>2070</v>
      </c>
      <c r="D13" s="241"/>
      <c r="E13" s="241"/>
      <c r="F13" s="241"/>
      <c r="G13" s="241"/>
      <c r="H13" s="542"/>
      <c r="I13" s="539"/>
      <c r="J13" s="542"/>
      <c r="K13" s="539" t="s">
        <v>2071</v>
      </c>
      <c r="L13" s="542"/>
      <c r="M13" s="542"/>
      <c r="N13" s="542"/>
      <c r="O13" s="542"/>
      <c r="P13" s="540"/>
      <c r="Q13" s="542" t="s">
        <v>820</v>
      </c>
      <c r="R13" s="541"/>
      <c r="S13" s="557" t="s">
        <v>863</v>
      </c>
      <c r="T13" s="541"/>
      <c r="U13" s="542"/>
      <c r="V13" s="543"/>
      <c r="W13" s="543" t="s">
        <v>864</v>
      </c>
      <c r="X13" s="543"/>
      <c r="Y13" s="544"/>
      <c r="Z13" s="542"/>
      <c r="AA13" s="545"/>
      <c r="AB13" s="542"/>
      <c r="AC13" s="541"/>
      <c r="AD13" s="541"/>
    </row>
    <row r="14" spans="1:1014" s="224" customFormat="1" ht="13.5" customHeight="1">
      <c r="A14" s="225">
        <v>6</v>
      </c>
      <c r="B14" s="217"/>
      <c r="C14" s="219" t="s">
        <v>2072</v>
      </c>
      <c r="D14" s="241"/>
      <c r="E14" s="241"/>
      <c r="F14" s="241"/>
      <c r="G14" s="241"/>
      <c r="H14" s="542"/>
      <c r="I14" s="539"/>
      <c r="J14" s="542"/>
      <c r="K14" s="539" t="s">
        <v>2073</v>
      </c>
      <c r="L14" s="542"/>
      <c r="M14" s="542"/>
      <c r="N14" s="542"/>
      <c r="O14" s="542"/>
      <c r="P14" s="540"/>
      <c r="Q14" s="542" t="s">
        <v>820</v>
      </c>
      <c r="R14" s="541"/>
      <c r="S14" s="557" t="s">
        <v>863</v>
      </c>
      <c r="T14" s="541"/>
      <c r="U14" s="542"/>
      <c r="V14" s="543"/>
      <c r="W14" s="543" t="s">
        <v>864</v>
      </c>
      <c r="X14" s="543"/>
      <c r="Y14" s="544"/>
      <c r="Z14" s="542"/>
      <c r="AA14" s="545"/>
      <c r="AB14" s="542"/>
      <c r="AC14" s="541"/>
      <c r="AD14" s="541"/>
    </row>
    <row r="15" spans="1:1014" s="224" customFormat="1" ht="13.5" customHeight="1">
      <c r="A15" s="225">
        <v>7</v>
      </c>
      <c r="B15" s="217"/>
      <c r="C15" s="219" t="s">
        <v>2074</v>
      </c>
      <c r="D15" s="241"/>
      <c r="E15" s="241"/>
      <c r="F15" s="241"/>
      <c r="G15" s="241"/>
      <c r="H15" s="542"/>
      <c r="I15" s="539"/>
      <c r="J15" s="542"/>
      <c r="K15" s="539" t="s">
        <v>2075</v>
      </c>
      <c r="L15" s="542"/>
      <c r="M15" s="542"/>
      <c r="N15" s="542"/>
      <c r="O15" s="542"/>
      <c r="P15" s="540"/>
      <c r="Q15" s="542" t="s">
        <v>817</v>
      </c>
      <c r="R15" s="541"/>
      <c r="S15" s="557" t="s">
        <v>863</v>
      </c>
      <c r="T15" s="541"/>
      <c r="U15" s="542"/>
      <c r="V15" s="543"/>
      <c r="W15" s="543" t="s">
        <v>864</v>
      </c>
      <c r="X15" s="543"/>
      <c r="Y15" s="544"/>
      <c r="Z15" s="542"/>
      <c r="AA15" s="545"/>
      <c r="AB15" s="542"/>
      <c r="AC15" s="541"/>
      <c r="AD15" s="541"/>
    </row>
    <row r="16" spans="1:1014" s="224" customFormat="1" ht="13.5" customHeight="1">
      <c r="A16" s="225">
        <v>8</v>
      </c>
      <c r="B16" s="217"/>
      <c r="C16" s="219" t="s">
        <v>2076</v>
      </c>
      <c r="D16" s="241"/>
      <c r="E16" s="241"/>
      <c r="F16" s="241"/>
      <c r="G16" s="241"/>
      <c r="H16" s="542"/>
      <c r="I16" s="539"/>
      <c r="J16" s="542"/>
      <c r="K16" s="539" t="s">
        <v>1577</v>
      </c>
      <c r="L16" s="542"/>
      <c r="M16" s="542"/>
      <c r="N16" s="542"/>
      <c r="O16" s="542"/>
      <c r="P16" s="540"/>
      <c r="Q16" s="542" t="s">
        <v>823</v>
      </c>
      <c r="R16" s="541"/>
      <c r="S16" s="557" t="s">
        <v>863</v>
      </c>
      <c r="T16" s="541"/>
      <c r="U16" s="542"/>
      <c r="V16" s="543"/>
      <c r="W16" s="543" t="s">
        <v>864</v>
      </c>
      <c r="X16" s="543"/>
      <c r="Y16" s="544"/>
      <c r="Z16" s="542"/>
      <c r="AA16" s="545"/>
      <c r="AB16" s="542"/>
      <c r="AC16" s="541"/>
      <c r="AD16" s="541"/>
    </row>
    <row r="17" spans="1:30" s="224" customFormat="1" ht="13.5" customHeight="1">
      <c r="A17" s="225">
        <v>9</v>
      </c>
      <c r="B17" s="216" t="s">
        <v>2077</v>
      </c>
      <c r="C17" s="551"/>
      <c r="D17" s="562"/>
      <c r="E17" s="562"/>
      <c r="F17" s="562"/>
      <c r="G17" s="562"/>
      <c r="H17" s="549"/>
      <c r="I17" s="549"/>
      <c r="J17" s="549"/>
      <c r="K17" s="539" t="s">
        <v>1386</v>
      </c>
      <c r="L17" s="542"/>
      <c r="M17" s="542"/>
      <c r="N17" s="542"/>
      <c r="O17" s="542"/>
      <c r="P17" s="540"/>
      <c r="Q17" s="542" t="s">
        <v>820</v>
      </c>
      <c r="R17" s="541" t="s">
        <v>864</v>
      </c>
      <c r="S17" s="379" t="s">
        <v>1386</v>
      </c>
      <c r="T17" s="541"/>
      <c r="U17" s="542"/>
      <c r="V17" s="543"/>
      <c r="W17" s="543" t="s">
        <v>864</v>
      </c>
      <c r="X17" s="543"/>
      <c r="Y17" s="544"/>
      <c r="Z17" s="542"/>
      <c r="AA17" s="545"/>
      <c r="AB17" s="542"/>
      <c r="AC17" s="541"/>
      <c r="AD17" s="541"/>
    </row>
    <row r="18" spans="1:30" s="224" customFormat="1" ht="13.5" customHeight="1">
      <c r="A18" s="225">
        <v>10</v>
      </c>
      <c r="B18" s="217"/>
      <c r="C18" s="219" t="s">
        <v>1387</v>
      </c>
      <c r="D18" s="241"/>
      <c r="E18" s="241"/>
      <c r="F18" s="241"/>
      <c r="G18" s="241"/>
      <c r="H18" s="542" t="s">
        <v>2078</v>
      </c>
      <c r="I18" s="542" t="s">
        <v>2079</v>
      </c>
      <c r="J18" s="542"/>
      <c r="K18" s="539" t="s">
        <v>2080</v>
      </c>
      <c r="L18" s="542"/>
      <c r="M18" s="542"/>
      <c r="N18" s="542"/>
      <c r="O18" s="542"/>
      <c r="P18" s="540"/>
      <c r="Q18" s="542" t="s">
        <v>820</v>
      </c>
      <c r="R18" s="541"/>
      <c r="S18" s="539" t="s">
        <v>863</v>
      </c>
      <c r="T18" s="541"/>
      <c r="U18" s="542"/>
      <c r="V18" s="543"/>
      <c r="W18" s="543" t="s">
        <v>864</v>
      </c>
      <c r="X18" s="543"/>
      <c r="Y18" s="544"/>
      <c r="Z18" s="542"/>
      <c r="AA18" s="545"/>
      <c r="AB18" s="542"/>
      <c r="AC18" s="541"/>
      <c r="AD18" s="541"/>
    </row>
    <row r="19" spans="1:30" s="224" customFormat="1" ht="13.5" customHeight="1">
      <c r="A19" s="225">
        <v>11</v>
      </c>
      <c r="B19" s="217"/>
      <c r="C19" s="219" t="s">
        <v>2081</v>
      </c>
      <c r="D19" s="241"/>
      <c r="E19" s="241"/>
      <c r="F19" s="241"/>
      <c r="G19" s="241"/>
      <c r="H19" s="542"/>
      <c r="I19" s="542" t="s">
        <v>2082</v>
      </c>
      <c r="J19" s="542"/>
      <c r="K19" s="539" t="s">
        <v>2083</v>
      </c>
      <c r="L19" s="542"/>
      <c r="M19" s="542"/>
      <c r="N19" s="542"/>
      <c r="O19" s="542"/>
      <c r="P19" s="540"/>
      <c r="Q19" s="542" t="s">
        <v>817</v>
      </c>
      <c r="R19" s="541"/>
      <c r="S19" s="557" t="s">
        <v>863</v>
      </c>
      <c r="T19" s="541"/>
      <c r="U19" s="542"/>
      <c r="V19" s="543"/>
      <c r="W19" s="543" t="s">
        <v>864</v>
      </c>
      <c r="X19" s="543"/>
      <c r="Y19" s="544"/>
      <c r="Z19" s="542"/>
      <c r="AA19" s="545"/>
      <c r="AB19" s="542"/>
      <c r="AC19" s="541"/>
      <c r="AD19" s="541"/>
    </row>
    <row r="20" spans="1:30" s="224" customFormat="1" ht="13.5" customHeight="1">
      <c r="A20" s="225">
        <v>12</v>
      </c>
      <c r="B20" s="253"/>
      <c r="C20" s="219" t="s">
        <v>1086</v>
      </c>
      <c r="D20" s="221"/>
      <c r="E20" s="221"/>
      <c r="F20" s="221"/>
      <c r="G20" s="221"/>
      <c r="H20" s="542" t="s">
        <v>2084</v>
      </c>
      <c r="I20" s="542" t="s">
        <v>1116</v>
      </c>
      <c r="J20" s="542"/>
      <c r="K20" s="539" t="s">
        <v>1292</v>
      </c>
      <c r="L20" s="542"/>
      <c r="M20" s="542"/>
      <c r="N20" s="542"/>
      <c r="O20" s="542"/>
      <c r="P20" s="540"/>
      <c r="Q20" s="542" t="s">
        <v>817</v>
      </c>
      <c r="R20" s="541"/>
      <c r="S20" s="542" t="s">
        <v>863</v>
      </c>
      <c r="T20" s="541"/>
      <c r="U20" s="542"/>
      <c r="V20" s="543"/>
      <c r="W20" s="543" t="s">
        <v>864</v>
      </c>
      <c r="X20" s="543"/>
      <c r="Y20" s="544"/>
      <c r="Z20" s="542"/>
      <c r="AA20" s="545"/>
      <c r="AB20" s="542"/>
      <c r="AC20" s="541"/>
      <c r="AD20" s="541"/>
    </row>
    <row r="21" spans="1:30" s="224" customFormat="1" ht="13.5" customHeight="1">
      <c r="A21" s="225">
        <v>13</v>
      </c>
      <c r="B21" s="217"/>
      <c r="C21" s="219" t="s">
        <v>1293</v>
      </c>
      <c r="D21" s="241"/>
      <c r="E21" s="241"/>
      <c r="F21" s="241"/>
      <c r="G21" s="241"/>
      <c r="H21" s="542" t="s">
        <v>2085</v>
      </c>
      <c r="I21" s="539" t="s">
        <v>1295</v>
      </c>
      <c r="J21" s="539"/>
      <c r="K21" s="539" t="s">
        <v>1296</v>
      </c>
      <c r="L21" s="542"/>
      <c r="M21" s="542"/>
      <c r="N21" s="542"/>
      <c r="O21" s="542"/>
      <c r="P21" s="540"/>
      <c r="Q21" s="542" t="s">
        <v>817</v>
      </c>
      <c r="R21" s="541"/>
      <c r="S21" s="542" t="s">
        <v>863</v>
      </c>
      <c r="T21" s="541"/>
      <c r="U21" s="542"/>
      <c r="V21" s="543"/>
      <c r="W21" s="543" t="s">
        <v>864</v>
      </c>
      <c r="X21" s="543"/>
      <c r="Y21" s="544"/>
      <c r="Z21" s="542"/>
      <c r="AA21" s="545"/>
      <c r="AB21" s="542"/>
      <c r="AC21" s="541"/>
      <c r="AD21" s="541"/>
    </row>
    <row r="22" spans="1:30" s="224" customFormat="1" ht="13.5" customHeight="1">
      <c r="A22" s="225">
        <v>14</v>
      </c>
      <c r="B22" s="217"/>
      <c r="C22" s="219" t="s">
        <v>1458</v>
      </c>
      <c r="D22" s="241"/>
      <c r="E22" s="241"/>
      <c r="F22" s="241"/>
      <c r="G22" s="241"/>
      <c r="H22" s="542" t="s">
        <v>1459</v>
      </c>
      <c r="I22" s="542"/>
      <c r="J22" s="542"/>
      <c r="K22" s="539" t="s">
        <v>1460</v>
      </c>
      <c r="L22" s="542"/>
      <c r="M22" s="542"/>
      <c r="N22" s="542"/>
      <c r="O22" s="542"/>
      <c r="P22" s="540"/>
      <c r="Q22" s="542" t="s">
        <v>817</v>
      </c>
      <c r="R22" s="541"/>
      <c r="S22" s="542" t="s">
        <v>1461</v>
      </c>
      <c r="T22" s="541"/>
      <c r="U22" s="542"/>
      <c r="V22" s="543"/>
      <c r="W22" s="543" t="s">
        <v>864</v>
      </c>
      <c r="X22" s="543"/>
      <c r="Y22" s="544"/>
      <c r="Z22" s="542"/>
      <c r="AA22" s="545"/>
      <c r="AB22" s="542"/>
      <c r="AC22" s="541"/>
      <c r="AD22" s="541"/>
    </row>
    <row r="23" spans="1:30" s="224" customFormat="1" ht="13.5" customHeight="1">
      <c r="A23" s="225">
        <v>15</v>
      </c>
      <c r="B23" s="217"/>
      <c r="C23" s="219" t="s">
        <v>2086</v>
      </c>
      <c r="D23" s="241"/>
      <c r="E23" s="241"/>
      <c r="F23" s="241"/>
      <c r="G23" s="241"/>
      <c r="H23" s="542" t="s">
        <v>2087</v>
      </c>
      <c r="I23" s="539">
        <v>69</v>
      </c>
      <c r="J23" s="539"/>
      <c r="K23" s="539" t="s">
        <v>1489</v>
      </c>
      <c r="L23" s="542"/>
      <c r="M23" s="542"/>
      <c r="N23" s="542"/>
      <c r="O23" s="542"/>
      <c r="P23" s="540"/>
      <c r="Q23" s="542" t="s">
        <v>817</v>
      </c>
      <c r="R23" s="541"/>
      <c r="S23" s="557" t="s">
        <v>863</v>
      </c>
      <c r="T23" s="541"/>
      <c r="U23" s="542"/>
      <c r="V23" s="543"/>
      <c r="W23" s="543" t="s">
        <v>864</v>
      </c>
      <c r="X23" s="543"/>
      <c r="Y23" s="544"/>
      <c r="Z23" s="542"/>
      <c r="AA23" s="545"/>
      <c r="AB23" s="542"/>
      <c r="AC23" s="541"/>
      <c r="AD23" s="541"/>
    </row>
    <row r="24" spans="1:30" s="224" customFormat="1" ht="13.5" customHeight="1">
      <c r="A24" s="225">
        <v>16</v>
      </c>
      <c r="B24" s="217"/>
      <c r="C24" s="219" t="s">
        <v>2088</v>
      </c>
      <c r="D24" s="241"/>
      <c r="E24" s="241"/>
      <c r="F24" s="241"/>
      <c r="G24" s="241"/>
      <c r="H24" s="542"/>
      <c r="I24" s="539" t="s">
        <v>698</v>
      </c>
      <c r="J24" s="542"/>
      <c r="K24" s="539" t="s">
        <v>1464</v>
      </c>
      <c r="L24" s="542"/>
      <c r="M24" s="542"/>
      <c r="N24" s="542"/>
      <c r="O24" s="542"/>
      <c r="P24" s="540"/>
      <c r="Q24" s="542" t="s">
        <v>817</v>
      </c>
      <c r="R24" s="541"/>
      <c r="S24" s="557" t="s">
        <v>863</v>
      </c>
      <c r="T24" s="541"/>
      <c r="U24" s="542"/>
      <c r="V24" s="543"/>
      <c r="W24" s="543" t="s">
        <v>864</v>
      </c>
      <c r="X24" s="543"/>
      <c r="Y24" s="544"/>
      <c r="Z24" s="542"/>
      <c r="AA24" s="545"/>
      <c r="AB24" s="542"/>
      <c r="AC24" s="541"/>
      <c r="AD24" s="541"/>
    </row>
    <row r="25" spans="1:30" s="224" customFormat="1" ht="13.5" customHeight="1">
      <c r="A25" s="225">
        <v>17</v>
      </c>
      <c r="B25" s="217"/>
      <c r="C25" s="219" t="s">
        <v>2089</v>
      </c>
      <c r="D25" s="241"/>
      <c r="E25" s="241"/>
      <c r="F25" s="241"/>
      <c r="G25" s="241"/>
      <c r="H25" s="542" t="s">
        <v>2090</v>
      </c>
      <c r="I25" s="539" t="s">
        <v>1263</v>
      </c>
      <c r="J25" s="542"/>
      <c r="K25" s="539" t="s">
        <v>2091</v>
      </c>
      <c r="L25" s="542"/>
      <c r="M25" s="542"/>
      <c r="N25" s="542"/>
      <c r="O25" s="542"/>
      <c r="P25" s="540"/>
      <c r="Q25" s="542" t="s">
        <v>817</v>
      </c>
      <c r="R25" s="541"/>
      <c r="S25" s="557" t="s">
        <v>863</v>
      </c>
      <c r="T25" s="541"/>
      <c r="U25" s="542"/>
      <c r="V25" s="543" t="s">
        <v>864</v>
      </c>
      <c r="W25" s="543"/>
      <c r="X25" s="543"/>
      <c r="Y25" s="544"/>
      <c r="Z25" s="542"/>
      <c r="AA25" s="545"/>
      <c r="AB25" s="542"/>
      <c r="AC25" s="541"/>
      <c r="AD25" s="541"/>
    </row>
    <row r="26" spans="1:30" s="224" customFormat="1" ht="13.5" customHeight="1">
      <c r="A26" s="225">
        <v>18</v>
      </c>
      <c r="B26" s="216"/>
      <c r="C26" s="240" t="s">
        <v>2092</v>
      </c>
      <c r="D26" s="550"/>
      <c r="E26" s="550"/>
      <c r="F26" s="550"/>
      <c r="G26" s="550"/>
      <c r="H26" s="549"/>
      <c r="I26" s="552"/>
      <c r="J26" s="549"/>
      <c r="K26" s="539" t="s">
        <v>2093</v>
      </c>
      <c r="L26" s="542"/>
      <c r="M26" s="542"/>
      <c r="N26" s="542"/>
      <c r="O26" s="542"/>
      <c r="P26" s="540"/>
      <c r="Q26" s="542" t="s">
        <v>817</v>
      </c>
      <c r="R26" s="541" t="s">
        <v>864</v>
      </c>
      <c r="S26" s="379" t="s">
        <v>2093</v>
      </c>
      <c r="T26" s="541"/>
      <c r="U26" s="542"/>
      <c r="V26" s="543"/>
      <c r="W26" s="543" t="s">
        <v>864</v>
      </c>
      <c r="X26" s="543"/>
      <c r="Y26" s="544"/>
      <c r="Z26" s="542"/>
      <c r="AA26" s="545"/>
      <c r="AB26" s="542"/>
      <c r="AC26" s="541"/>
      <c r="AD26" s="541"/>
    </row>
    <row r="27" spans="1:30" s="224" customFormat="1" ht="13.5" customHeight="1">
      <c r="A27" s="225">
        <v>19</v>
      </c>
      <c r="B27" s="216"/>
      <c r="C27" s="538"/>
      <c r="D27" s="241" t="s">
        <v>2094</v>
      </c>
      <c r="E27" s="241"/>
      <c r="F27" s="241"/>
      <c r="G27" s="241"/>
      <c r="H27" s="542" t="s">
        <v>2095</v>
      </c>
      <c r="I27" s="539">
        <v>92300</v>
      </c>
      <c r="J27" s="542"/>
      <c r="K27" s="539" t="s">
        <v>1089</v>
      </c>
      <c r="L27" s="542"/>
      <c r="M27" s="542"/>
      <c r="N27" s="542"/>
      <c r="O27" s="542"/>
      <c r="P27" s="540"/>
      <c r="Q27" s="542" t="s">
        <v>820</v>
      </c>
      <c r="R27" s="541"/>
      <c r="S27" s="542" t="s">
        <v>863</v>
      </c>
      <c r="T27" s="541"/>
      <c r="U27" s="542"/>
      <c r="V27" s="543"/>
      <c r="W27" s="543" t="s">
        <v>864</v>
      </c>
      <c r="X27" s="543"/>
      <c r="Y27" s="544"/>
      <c r="Z27" s="542"/>
      <c r="AA27" s="545"/>
      <c r="AB27" s="542"/>
      <c r="AC27" s="541"/>
      <c r="AD27" s="541"/>
    </row>
    <row r="28" spans="1:30" s="224" customFormat="1" ht="13.5" customHeight="1">
      <c r="A28" s="225">
        <v>20</v>
      </c>
      <c r="B28" s="216"/>
      <c r="C28" s="538"/>
      <c r="D28" s="241" t="s">
        <v>388</v>
      </c>
      <c r="E28" s="241"/>
      <c r="F28" s="241"/>
      <c r="G28" s="241"/>
      <c r="H28" s="542" t="s">
        <v>1090</v>
      </c>
      <c r="I28" s="539" t="s">
        <v>2096</v>
      </c>
      <c r="J28" s="542"/>
      <c r="K28" s="539" t="s">
        <v>2097</v>
      </c>
      <c r="L28" s="542"/>
      <c r="M28" s="542"/>
      <c r="N28" s="542"/>
      <c r="O28" s="542"/>
      <c r="P28" s="540"/>
      <c r="Q28" s="542" t="s">
        <v>820</v>
      </c>
      <c r="R28" s="541"/>
      <c r="S28" s="542" t="s">
        <v>863</v>
      </c>
      <c r="T28" s="541"/>
      <c r="U28" s="542"/>
      <c r="V28" s="543"/>
      <c r="W28" s="543" t="s">
        <v>864</v>
      </c>
      <c r="X28" s="543"/>
      <c r="Y28" s="544"/>
      <c r="Z28" s="542"/>
      <c r="AA28" s="545"/>
      <c r="AB28" s="542"/>
      <c r="AC28" s="541"/>
      <c r="AD28" s="541"/>
    </row>
    <row r="29" spans="1:30" ht="15" customHeight="1">
      <c r="A29" s="225">
        <v>21</v>
      </c>
      <c r="B29" s="242" t="s">
        <v>2098</v>
      </c>
      <c r="C29" s="550"/>
      <c r="D29" s="550"/>
      <c r="E29" s="550"/>
      <c r="F29" s="550"/>
      <c r="G29" s="550"/>
      <c r="H29" s="549"/>
      <c r="I29" s="552"/>
      <c r="J29" s="552"/>
      <c r="K29" s="539" t="s">
        <v>1036</v>
      </c>
      <c r="L29" s="542"/>
      <c r="M29" s="542"/>
      <c r="N29" s="542"/>
      <c r="O29" s="542"/>
      <c r="P29" s="540"/>
      <c r="Q29" s="542" t="s">
        <v>820</v>
      </c>
      <c r="R29" s="541" t="s">
        <v>864</v>
      </c>
      <c r="S29" s="243" t="s">
        <v>1036</v>
      </c>
      <c r="T29" s="541"/>
      <c r="U29" s="542"/>
      <c r="V29" s="543"/>
      <c r="W29" s="543" t="s">
        <v>864</v>
      </c>
      <c r="X29" s="543"/>
      <c r="Y29" s="544"/>
      <c r="Z29" s="542"/>
      <c r="AA29" s="545"/>
      <c r="AB29" s="542"/>
      <c r="AC29" s="541"/>
      <c r="AD29" s="541"/>
    </row>
    <row r="30" spans="1:30" ht="15" customHeight="1">
      <c r="A30" s="225">
        <v>22</v>
      </c>
      <c r="B30" s="217"/>
      <c r="C30" s="216" t="s">
        <v>1063</v>
      </c>
      <c r="D30" s="550"/>
      <c r="E30" s="550"/>
      <c r="F30" s="550"/>
      <c r="G30" s="550"/>
      <c r="H30" s="549"/>
      <c r="I30" s="552"/>
      <c r="J30" s="549"/>
      <c r="K30" s="539" t="s">
        <v>1064</v>
      </c>
      <c r="L30" s="542"/>
      <c r="M30" s="542"/>
      <c r="N30" s="542"/>
      <c r="O30" s="542"/>
      <c r="P30" s="540"/>
      <c r="Q30" s="542" t="s">
        <v>817</v>
      </c>
      <c r="R30" s="541" t="s">
        <v>864</v>
      </c>
      <c r="S30" s="243" t="s">
        <v>1064</v>
      </c>
      <c r="T30" s="541"/>
      <c r="U30" s="542"/>
      <c r="V30" s="543"/>
      <c r="W30" s="543" t="s">
        <v>864</v>
      </c>
      <c r="X30" s="543"/>
      <c r="Y30" s="544"/>
      <c r="Z30" s="542"/>
      <c r="AA30" s="545"/>
      <c r="AB30" s="542"/>
      <c r="AC30" s="541"/>
      <c r="AD30" s="541"/>
    </row>
    <row r="31" spans="1:30" ht="15" customHeight="1">
      <c r="A31" s="225">
        <v>23</v>
      </c>
      <c r="B31" s="241"/>
      <c r="C31" s="217"/>
      <c r="D31" s="538" t="s">
        <v>1065</v>
      </c>
      <c r="E31" s="253"/>
      <c r="F31" s="241"/>
      <c r="G31" s="542"/>
      <c r="H31" s="542" t="s">
        <v>1066</v>
      </c>
      <c r="I31" s="539" t="s">
        <v>1067</v>
      </c>
      <c r="J31" s="542" t="s">
        <v>1068</v>
      </c>
      <c r="K31" s="539" t="s">
        <v>1069</v>
      </c>
      <c r="L31" s="542"/>
      <c r="M31" s="542"/>
      <c r="N31" s="542"/>
      <c r="O31" s="542"/>
      <c r="P31" s="540"/>
      <c r="Q31" s="542" t="s">
        <v>820</v>
      </c>
      <c r="R31" s="541"/>
      <c r="S31" s="542" t="s">
        <v>863</v>
      </c>
      <c r="T31" s="541"/>
      <c r="U31" s="542" t="s">
        <v>1070</v>
      </c>
      <c r="V31" s="543"/>
      <c r="W31" s="543" t="s">
        <v>864</v>
      </c>
      <c r="X31" s="543"/>
      <c r="Y31" s="544"/>
      <c r="Z31" s="542"/>
      <c r="AA31" s="545"/>
      <c r="AB31" s="542"/>
      <c r="AC31" s="541"/>
      <c r="AD31" s="541"/>
    </row>
    <row r="32" spans="1:30" ht="15" customHeight="1">
      <c r="A32" s="225">
        <v>24</v>
      </c>
      <c r="B32" s="241"/>
      <c r="C32" s="222"/>
      <c r="D32" s="538" t="s">
        <v>1071</v>
      </c>
      <c r="E32" s="221"/>
      <c r="F32" s="241"/>
      <c r="G32" s="542"/>
      <c r="H32" s="542" t="s">
        <v>1072</v>
      </c>
      <c r="I32" s="539" t="s">
        <v>1073</v>
      </c>
      <c r="J32" s="542"/>
      <c r="K32" s="539" t="s">
        <v>1074</v>
      </c>
      <c r="L32" s="542" t="s">
        <v>1075</v>
      </c>
      <c r="M32" s="542" t="s">
        <v>254</v>
      </c>
      <c r="N32" s="542"/>
      <c r="O32" s="542"/>
      <c r="P32" s="540"/>
      <c r="Q32" s="542" t="s">
        <v>817</v>
      </c>
      <c r="R32" s="541"/>
      <c r="S32" s="542" t="s">
        <v>863</v>
      </c>
      <c r="T32" s="541"/>
      <c r="U32" s="542"/>
      <c r="V32" s="543"/>
      <c r="W32" s="543" t="s">
        <v>864</v>
      </c>
      <c r="X32" s="543"/>
      <c r="Y32" s="544"/>
      <c r="Z32" s="542"/>
      <c r="AA32" s="545"/>
      <c r="AB32" s="542"/>
      <c r="AC32" s="541"/>
      <c r="AD32" s="541"/>
    </row>
    <row r="33" spans="1:30" ht="15" customHeight="1">
      <c r="A33" s="225">
        <v>25</v>
      </c>
      <c r="B33" s="217"/>
      <c r="C33" s="222"/>
      <c r="D33" s="240" t="s">
        <v>1076</v>
      </c>
      <c r="E33" s="553"/>
      <c r="F33" s="550"/>
      <c r="G33" s="550"/>
      <c r="H33" s="549"/>
      <c r="I33" s="552"/>
      <c r="J33" s="549"/>
      <c r="K33" s="539" t="s">
        <v>1077</v>
      </c>
      <c r="L33" s="542" t="s">
        <v>1078</v>
      </c>
      <c r="M33" s="542" t="s">
        <v>1079</v>
      </c>
      <c r="N33" s="542"/>
      <c r="O33" s="542"/>
      <c r="P33" s="540"/>
      <c r="Q33" s="542" t="s">
        <v>817</v>
      </c>
      <c r="R33" s="541" t="s">
        <v>864</v>
      </c>
      <c r="S33" s="243" t="s">
        <v>1077</v>
      </c>
      <c r="T33" s="541"/>
      <c r="U33" s="542"/>
      <c r="V33" s="543"/>
      <c r="W33" s="543" t="s">
        <v>864</v>
      </c>
      <c r="X33" s="543"/>
      <c r="Y33" s="544"/>
      <c r="Z33" s="542"/>
      <c r="AA33" s="545"/>
      <c r="AB33" s="542"/>
      <c r="AC33" s="541"/>
      <c r="AD33" s="541"/>
    </row>
    <row r="34" spans="1:30" ht="15" customHeight="1">
      <c r="A34" s="225">
        <v>26</v>
      </c>
      <c r="B34" s="217"/>
      <c r="C34" s="222"/>
      <c r="D34" s="241"/>
      <c r="E34" s="241" t="s">
        <v>1080</v>
      </c>
      <c r="F34" s="241"/>
      <c r="G34" s="241"/>
      <c r="H34" s="542" t="s">
        <v>1081</v>
      </c>
      <c r="I34" s="539" t="s">
        <v>1082</v>
      </c>
      <c r="J34" s="542"/>
      <c r="K34" s="539" t="s">
        <v>1069</v>
      </c>
      <c r="L34" s="542"/>
      <c r="M34" s="542"/>
      <c r="N34" s="542"/>
      <c r="O34" s="542"/>
      <c r="P34" s="540"/>
      <c r="Q34" s="542" t="s">
        <v>820</v>
      </c>
      <c r="R34" s="541"/>
      <c r="S34" s="542" t="s">
        <v>863</v>
      </c>
      <c r="T34" s="541"/>
      <c r="U34" s="542" t="s">
        <v>1083</v>
      </c>
      <c r="V34" s="543"/>
      <c r="W34" s="543" t="s">
        <v>864</v>
      </c>
      <c r="X34" s="543"/>
      <c r="Y34" s="544"/>
      <c r="Z34" s="542"/>
      <c r="AA34" s="545"/>
      <c r="AB34" s="542"/>
      <c r="AC34" s="541"/>
      <c r="AD34" s="541"/>
    </row>
    <row r="35" spans="1:30" ht="15" customHeight="1">
      <c r="A35" s="225">
        <v>27</v>
      </c>
      <c r="B35" s="217"/>
      <c r="C35" s="217"/>
      <c r="D35" s="241"/>
      <c r="E35" s="241" t="s">
        <v>1084</v>
      </c>
      <c r="F35" s="241"/>
      <c r="G35" s="241"/>
      <c r="H35" s="542"/>
      <c r="I35" s="539" t="s">
        <v>1085</v>
      </c>
      <c r="J35" s="542"/>
      <c r="K35" s="539" t="s">
        <v>956</v>
      </c>
      <c r="L35" s="542"/>
      <c r="M35" s="542"/>
      <c r="N35" s="542"/>
      <c r="O35" s="542"/>
      <c r="P35" s="540"/>
      <c r="Q35" s="542" t="s">
        <v>817</v>
      </c>
      <c r="R35" s="541"/>
      <c r="S35" s="542" t="s">
        <v>863</v>
      </c>
      <c r="T35" s="541"/>
      <c r="U35" s="542"/>
      <c r="V35" s="543"/>
      <c r="W35" s="543" t="s">
        <v>864</v>
      </c>
      <c r="X35" s="543"/>
      <c r="Y35" s="544"/>
      <c r="Z35" s="542"/>
      <c r="AA35" s="545"/>
      <c r="AB35" s="542"/>
      <c r="AC35" s="541"/>
      <c r="AD35" s="541"/>
    </row>
    <row r="36" spans="1:30" ht="15" customHeight="1">
      <c r="A36" s="225">
        <v>28</v>
      </c>
      <c r="B36" s="217"/>
      <c r="C36" s="217"/>
      <c r="D36" s="241"/>
      <c r="E36" s="241" t="s">
        <v>1086</v>
      </c>
      <c r="F36" s="241"/>
      <c r="G36" s="241"/>
      <c r="H36" s="542"/>
      <c r="I36" s="539" t="s">
        <v>1087</v>
      </c>
      <c r="J36" s="542"/>
      <c r="K36" s="539" t="s">
        <v>871</v>
      </c>
      <c r="L36" s="542"/>
      <c r="M36" s="542"/>
      <c r="N36" s="542"/>
      <c r="O36" s="542"/>
      <c r="P36" s="540"/>
      <c r="Q36" s="542" t="s">
        <v>817</v>
      </c>
      <c r="R36" s="541"/>
      <c r="S36" s="542" t="s">
        <v>863</v>
      </c>
      <c r="T36" s="541"/>
      <c r="U36" s="542"/>
      <c r="V36" s="543"/>
      <c r="W36" s="543" t="s">
        <v>864</v>
      </c>
      <c r="X36" s="543"/>
      <c r="Y36" s="544"/>
      <c r="Z36" s="542"/>
      <c r="AA36" s="545"/>
      <c r="AB36" s="542"/>
      <c r="AC36" s="541"/>
      <c r="AD36" s="541"/>
    </row>
    <row r="37" spans="1:30" ht="15" customHeight="1">
      <c r="A37" s="225">
        <v>29</v>
      </c>
      <c r="B37" s="217"/>
      <c r="C37" s="216" t="s">
        <v>1088</v>
      </c>
      <c r="D37" s="553"/>
      <c r="E37" s="553"/>
      <c r="F37" s="550"/>
      <c r="G37" s="550"/>
      <c r="H37" s="549"/>
      <c r="I37" s="552"/>
      <c r="J37" s="549"/>
      <c r="K37" s="539" t="s">
        <v>1089</v>
      </c>
      <c r="L37" s="542"/>
      <c r="M37" s="542"/>
      <c r="N37" s="542"/>
      <c r="O37" s="542"/>
      <c r="P37" s="540"/>
      <c r="Q37" s="542" t="s">
        <v>817</v>
      </c>
      <c r="R37" s="541" t="s">
        <v>864</v>
      </c>
      <c r="S37" s="243" t="s">
        <v>1089</v>
      </c>
      <c r="T37" s="541"/>
      <c r="U37" s="542"/>
      <c r="V37" s="543"/>
      <c r="W37" s="543" t="s">
        <v>864</v>
      </c>
      <c r="X37" s="543"/>
      <c r="Y37" s="544"/>
      <c r="Z37" s="542"/>
      <c r="AA37" s="545"/>
      <c r="AB37" s="542"/>
      <c r="AC37" s="541"/>
      <c r="AD37" s="541"/>
    </row>
    <row r="38" spans="1:30" ht="15" customHeight="1">
      <c r="A38" s="225">
        <v>30</v>
      </c>
      <c r="B38" s="217"/>
      <c r="C38" s="217"/>
      <c r="D38" s="241" t="s">
        <v>388</v>
      </c>
      <c r="E38" s="217"/>
      <c r="F38" s="241"/>
      <c r="G38" s="241"/>
      <c r="H38" s="542" t="s">
        <v>1090</v>
      </c>
      <c r="I38" s="539" t="s">
        <v>1091</v>
      </c>
      <c r="J38" s="542" t="s">
        <v>1089</v>
      </c>
      <c r="K38" s="539" t="s">
        <v>871</v>
      </c>
      <c r="L38" s="542" t="s">
        <v>1092</v>
      </c>
      <c r="M38" s="542" t="s">
        <v>388</v>
      </c>
      <c r="N38" s="542"/>
      <c r="O38" s="542"/>
      <c r="P38" s="252"/>
      <c r="Q38" s="542" t="s">
        <v>817</v>
      </c>
      <c r="R38" s="541"/>
      <c r="S38" s="542" t="s">
        <v>863</v>
      </c>
      <c r="T38" s="541"/>
      <c r="U38" s="542"/>
      <c r="V38" s="543"/>
      <c r="W38" s="543" t="s">
        <v>864</v>
      </c>
      <c r="X38" s="543"/>
      <c r="Y38" s="544"/>
      <c r="Z38" s="542"/>
      <c r="AA38" s="545"/>
      <c r="AB38" s="542"/>
      <c r="AC38" s="541"/>
      <c r="AD38" s="541"/>
    </row>
    <row r="39" spans="1:30" ht="15" customHeight="1">
      <c r="A39" s="225">
        <v>31</v>
      </c>
      <c r="B39" s="217"/>
      <c r="C39" s="217"/>
      <c r="D39" s="241" t="s">
        <v>392</v>
      </c>
      <c r="E39" s="217"/>
      <c r="F39" s="241"/>
      <c r="G39" s="241"/>
      <c r="H39" s="542" t="s">
        <v>1094</v>
      </c>
      <c r="I39" s="539">
        <v>59350</v>
      </c>
      <c r="J39" s="542" t="s">
        <v>1095</v>
      </c>
      <c r="K39" s="539" t="s">
        <v>1096</v>
      </c>
      <c r="L39" s="542" t="s">
        <v>1097</v>
      </c>
      <c r="M39" s="542" t="s">
        <v>392</v>
      </c>
      <c r="N39" s="542"/>
      <c r="O39" s="542"/>
      <c r="P39" s="252"/>
      <c r="Q39" s="542" t="s">
        <v>817</v>
      </c>
      <c r="R39" s="541"/>
      <c r="S39" s="542" t="s">
        <v>863</v>
      </c>
      <c r="T39" s="541"/>
      <c r="U39" s="542" t="s">
        <v>1098</v>
      </c>
      <c r="V39" s="543"/>
      <c r="W39" s="543" t="s">
        <v>864</v>
      </c>
      <c r="X39" s="543"/>
      <c r="Y39" s="544"/>
      <c r="Z39" s="542"/>
      <c r="AA39" s="545"/>
      <c r="AB39" s="542"/>
      <c r="AC39" s="541"/>
      <c r="AD39" s="541"/>
    </row>
    <row r="40" spans="1:30" ht="15" customHeight="1">
      <c r="A40" s="225">
        <v>32</v>
      </c>
      <c r="B40" s="217"/>
      <c r="C40" s="217"/>
      <c r="D40" s="241" t="s">
        <v>1099</v>
      </c>
      <c r="E40" s="241"/>
      <c r="F40" s="241"/>
      <c r="G40" s="241"/>
      <c r="H40" s="263" t="s">
        <v>1100</v>
      </c>
      <c r="I40" s="539" t="s">
        <v>1101</v>
      </c>
      <c r="J40" s="542"/>
      <c r="K40" s="539" t="s">
        <v>1102</v>
      </c>
      <c r="L40" s="542"/>
      <c r="M40" s="542"/>
      <c r="N40" s="542"/>
      <c r="O40" s="542"/>
      <c r="P40" s="540"/>
      <c r="Q40" s="542" t="s">
        <v>817</v>
      </c>
      <c r="R40" s="541"/>
      <c r="S40" s="542" t="s">
        <v>863</v>
      </c>
      <c r="T40" s="282"/>
      <c r="U40" s="542"/>
      <c r="V40" s="542"/>
      <c r="W40" s="543" t="s">
        <v>864</v>
      </c>
      <c r="X40" s="542"/>
      <c r="Y40" s="544"/>
      <c r="Z40" s="542"/>
      <c r="AA40" s="545"/>
      <c r="AB40" s="542"/>
      <c r="AC40" s="541"/>
      <c r="AD40" s="541"/>
    </row>
    <row r="41" spans="1:30" ht="15" customHeight="1">
      <c r="A41" s="225">
        <v>33</v>
      </c>
      <c r="B41" s="216" t="s">
        <v>2099</v>
      </c>
      <c r="C41" s="551"/>
      <c r="D41" s="550"/>
      <c r="E41" s="550"/>
      <c r="F41" s="550"/>
      <c r="G41" s="550"/>
      <c r="H41" s="549"/>
      <c r="I41" s="552"/>
      <c r="J41" s="549"/>
      <c r="K41" s="539" t="s">
        <v>2100</v>
      </c>
      <c r="L41" s="542"/>
      <c r="M41" s="542"/>
      <c r="N41" s="542"/>
      <c r="O41" s="542"/>
      <c r="P41" s="540"/>
      <c r="Q41" s="542" t="s">
        <v>820</v>
      </c>
      <c r="R41" s="541" t="s">
        <v>864</v>
      </c>
      <c r="S41" s="379" t="s">
        <v>2100</v>
      </c>
      <c r="T41" s="541"/>
      <c r="U41" s="542"/>
      <c r="V41" s="543" t="s">
        <v>2101</v>
      </c>
      <c r="W41" s="543" t="s">
        <v>864</v>
      </c>
      <c r="X41" s="543"/>
      <c r="Y41" s="544"/>
      <c r="Z41" s="542"/>
      <c r="AA41" s="545"/>
      <c r="AB41" s="542"/>
      <c r="AC41" s="541"/>
      <c r="AD41" s="541"/>
    </row>
    <row r="42" spans="1:30" ht="15" customHeight="1">
      <c r="A42" s="225">
        <v>34</v>
      </c>
      <c r="B42" s="217"/>
      <c r="C42" s="262" t="s">
        <v>2102</v>
      </c>
      <c r="D42" s="551"/>
      <c r="E42" s="550"/>
      <c r="F42" s="550"/>
      <c r="G42" s="550"/>
      <c r="H42" s="549"/>
      <c r="I42" s="552"/>
      <c r="J42" s="549"/>
      <c r="K42" s="539" t="s">
        <v>2103</v>
      </c>
      <c r="L42" s="542"/>
      <c r="M42" s="542"/>
      <c r="N42" s="542"/>
      <c r="O42" s="542"/>
      <c r="P42" s="540"/>
      <c r="Q42" s="542" t="s">
        <v>817</v>
      </c>
      <c r="R42" s="541" t="s">
        <v>864</v>
      </c>
      <c r="S42" s="379" t="s">
        <v>2104</v>
      </c>
      <c r="T42" s="541"/>
      <c r="U42" s="542"/>
      <c r="V42" s="543" t="s">
        <v>2101</v>
      </c>
      <c r="W42" s="543" t="s">
        <v>864</v>
      </c>
      <c r="X42" s="543"/>
      <c r="Y42" s="544"/>
      <c r="Z42" s="542"/>
      <c r="AA42" s="545"/>
      <c r="AB42" s="542"/>
      <c r="AC42" s="541"/>
      <c r="AD42" s="541"/>
    </row>
    <row r="43" spans="1:30" ht="15" customHeight="1">
      <c r="A43" s="225">
        <v>35</v>
      </c>
      <c r="B43" s="217"/>
      <c r="C43" s="219"/>
      <c r="D43" s="219" t="s">
        <v>1519</v>
      </c>
      <c r="E43" s="241"/>
      <c r="F43" s="241"/>
      <c r="G43" s="241"/>
      <c r="H43" s="542" t="s">
        <v>2105</v>
      </c>
      <c r="I43" s="539"/>
      <c r="J43" s="542"/>
      <c r="K43" s="539" t="s">
        <v>1521</v>
      </c>
      <c r="L43" s="542"/>
      <c r="M43" s="542"/>
      <c r="N43" s="542"/>
      <c r="O43" s="542"/>
      <c r="P43" s="540"/>
      <c r="Q43" s="542" t="s">
        <v>817</v>
      </c>
      <c r="R43" s="541"/>
      <c r="S43" s="542" t="s">
        <v>863</v>
      </c>
      <c r="T43" s="541"/>
      <c r="U43" s="542"/>
      <c r="V43" s="543" t="s">
        <v>2101</v>
      </c>
      <c r="W43" s="543" t="s">
        <v>864</v>
      </c>
      <c r="X43" s="543"/>
      <c r="Y43" s="544"/>
      <c r="Z43" s="542"/>
      <c r="AA43" s="545"/>
      <c r="AB43" s="542"/>
      <c r="AC43" s="541"/>
      <c r="AD43" s="541"/>
    </row>
    <row r="44" spans="1:30" ht="15" customHeight="1">
      <c r="A44" s="225">
        <v>36</v>
      </c>
      <c r="B44" s="217"/>
      <c r="C44" s="219"/>
      <c r="D44" s="219" t="s">
        <v>1522</v>
      </c>
      <c r="E44" s="241"/>
      <c r="F44" s="241"/>
      <c r="G44" s="241"/>
      <c r="H44" s="542" t="s">
        <v>1523</v>
      </c>
      <c r="I44" s="539"/>
      <c r="J44" s="542"/>
      <c r="K44" s="539" t="s">
        <v>1524</v>
      </c>
      <c r="L44" s="542"/>
      <c r="M44" s="542"/>
      <c r="N44" s="542"/>
      <c r="O44" s="542"/>
      <c r="P44" s="540"/>
      <c r="Q44" s="542" t="s">
        <v>817</v>
      </c>
      <c r="R44" s="541"/>
      <c r="S44" s="542" t="s">
        <v>863</v>
      </c>
      <c r="T44" s="541"/>
      <c r="U44" s="542"/>
      <c r="V44" s="543" t="s">
        <v>2101</v>
      </c>
      <c r="W44" s="543" t="s">
        <v>864</v>
      </c>
      <c r="X44" s="543"/>
      <c r="Y44" s="544"/>
      <c r="Z44" s="542"/>
      <c r="AA44" s="545"/>
      <c r="AB44" s="542"/>
      <c r="AC44" s="541"/>
      <c r="AD44" s="541"/>
    </row>
    <row r="45" spans="1:30" ht="15" customHeight="1">
      <c r="A45" s="225">
        <v>37</v>
      </c>
      <c r="B45" s="217"/>
      <c r="C45" s="219"/>
      <c r="D45" s="219" t="s">
        <v>1525</v>
      </c>
      <c r="E45" s="241"/>
      <c r="F45" s="241"/>
      <c r="G45" s="241"/>
      <c r="H45" s="542" t="s">
        <v>1526</v>
      </c>
      <c r="I45" s="539"/>
      <c r="J45" s="542"/>
      <c r="K45" s="539" t="s">
        <v>1527</v>
      </c>
      <c r="L45" s="542"/>
      <c r="M45" s="542"/>
      <c r="N45" s="542"/>
      <c r="O45" s="542"/>
      <c r="P45" s="540"/>
      <c r="Q45" s="542" t="s">
        <v>817</v>
      </c>
      <c r="R45" s="541"/>
      <c r="S45" s="542" t="s">
        <v>863</v>
      </c>
      <c r="T45" s="541"/>
      <c r="U45" s="542"/>
      <c r="V45" s="543" t="s">
        <v>2101</v>
      </c>
      <c r="W45" s="543" t="s">
        <v>864</v>
      </c>
      <c r="X45" s="543"/>
      <c r="Y45" s="544"/>
      <c r="Z45" s="542"/>
      <c r="AA45" s="545"/>
      <c r="AB45" s="542"/>
      <c r="AC45" s="541"/>
      <c r="AD45" s="541"/>
    </row>
    <row r="46" spans="1:30" ht="15" customHeight="1">
      <c r="A46" s="225">
        <v>38</v>
      </c>
      <c r="B46" s="217"/>
      <c r="C46" s="219"/>
      <c r="D46" s="241" t="s">
        <v>2106</v>
      </c>
      <c r="E46" s="241"/>
      <c r="F46" s="241"/>
      <c r="G46" s="241"/>
      <c r="H46" s="542" t="s">
        <v>2107</v>
      </c>
      <c r="I46" s="539"/>
      <c r="J46" s="542"/>
      <c r="K46" s="539" t="s">
        <v>2108</v>
      </c>
      <c r="L46" s="542"/>
      <c r="M46" s="542"/>
      <c r="N46" s="542"/>
      <c r="O46" s="542"/>
      <c r="P46" s="540"/>
      <c r="Q46" s="542" t="s">
        <v>817</v>
      </c>
      <c r="R46" s="541"/>
      <c r="S46" s="542" t="s">
        <v>863</v>
      </c>
      <c r="T46" s="541"/>
      <c r="U46" s="542"/>
      <c r="V46" s="543" t="s">
        <v>2101</v>
      </c>
      <c r="W46" s="543" t="s">
        <v>864</v>
      </c>
      <c r="X46" s="543"/>
      <c r="Y46" s="544"/>
      <c r="Z46" s="542"/>
      <c r="AA46" s="545"/>
      <c r="AB46" s="542"/>
      <c r="AC46" s="541"/>
      <c r="AD46" s="541"/>
    </row>
    <row r="47" spans="1:30" ht="15" customHeight="1">
      <c r="A47" s="225">
        <v>39</v>
      </c>
      <c r="B47" s="217"/>
      <c r="C47" s="262" t="s">
        <v>2109</v>
      </c>
      <c r="D47" s="550"/>
      <c r="E47" s="550"/>
      <c r="F47" s="550"/>
      <c r="G47" s="550"/>
      <c r="H47" s="549"/>
      <c r="I47" s="552"/>
      <c r="J47" s="549"/>
      <c r="K47" s="539" t="s">
        <v>2110</v>
      </c>
      <c r="L47" s="542"/>
      <c r="M47" s="542"/>
      <c r="N47" s="542"/>
      <c r="O47" s="542"/>
      <c r="P47" s="540"/>
      <c r="Q47" s="542" t="s">
        <v>817</v>
      </c>
      <c r="R47" s="541"/>
      <c r="S47" s="379" t="s">
        <v>2110</v>
      </c>
      <c r="T47" s="541"/>
      <c r="U47" s="542"/>
      <c r="V47" s="543" t="s">
        <v>864</v>
      </c>
      <c r="W47" s="543" t="s">
        <v>864</v>
      </c>
      <c r="X47" s="543"/>
      <c r="Y47" s="544"/>
      <c r="Z47" s="542"/>
      <c r="AA47" s="545"/>
      <c r="AB47" s="542"/>
      <c r="AC47" s="541"/>
      <c r="AD47" s="541"/>
    </row>
    <row r="48" spans="1:30" ht="15" customHeight="1">
      <c r="A48" s="225">
        <v>40</v>
      </c>
      <c r="B48" s="217"/>
      <c r="C48" s="219"/>
      <c r="D48" s="219" t="s">
        <v>2111</v>
      </c>
      <c r="E48" s="241"/>
      <c r="F48" s="241"/>
      <c r="G48" s="241"/>
      <c r="H48" s="542" t="s">
        <v>2112</v>
      </c>
      <c r="I48" s="539"/>
      <c r="J48" s="542"/>
      <c r="K48" s="539" t="s">
        <v>2113</v>
      </c>
      <c r="L48" s="542"/>
      <c r="M48" s="542"/>
      <c r="N48" s="542"/>
      <c r="O48" s="542"/>
      <c r="P48" s="540"/>
      <c r="Q48" s="542" t="s">
        <v>817</v>
      </c>
      <c r="R48" s="541"/>
      <c r="S48" s="542" t="s">
        <v>863</v>
      </c>
      <c r="T48" s="541"/>
      <c r="U48" s="542"/>
      <c r="V48" s="543" t="s">
        <v>864</v>
      </c>
      <c r="W48" s="543" t="s">
        <v>864</v>
      </c>
      <c r="X48" s="543"/>
      <c r="Y48" s="544"/>
      <c r="Z48" s="542"/>
      <c r="AA48" s="545"/>
      <c r="AB48" s="542"/>
      <c r="AC48" s="541"/>
      <c r="AD48" s="541"/>
    </row>
    <row r="49" spans="1:30" ht="15" customHeight="1">
      <c r="A49" s="225">
        <v>41</v>
      </c>
      <c r="B49" s="217"/>
      <c r="C49" s="219"/>
      <c r="D49" s="219" t="s">
        <v>2114</v>
      </c>
      <c r="E49" s="241"/>
      <c r="F49" s="241"/>
      <c r="G49" s="241"/>
      <c r="H49" s="542" t="s">
        <v>2115</v>
      </c>
      <c r="I49" s="539"/>
      <c r="J49" s="542"/>
      <c r="K49" s="539" t="s">
        <v>2116</v>
      </c>
      <c r="L49" s="542"/>
      <c r="M49" s="542"/>
      <c r="N49" s="542"/>
      <c r="O49" s="542"/>
      <c r="P49" s="540"/>
      <c r="Q49" s="542" t="s">
        <v>817</v>
      </c>
      <c r="R49" s="541"/>
      <c r="S49" s="542" t="s">
        <v>2117</v>
      </c>
      <c r="T49" s="541"/>
      <c r="U49" s="542"/>
      <c r="V49" s="543" t="s">
        <v>864</v>
      </c>
      <c r="W49" s="543" t="s">
        <v>864</v>
      </c>
      <c r="X49" s="543"/>
      <c r="Y49" s="544"/>
      <c r="Z49" s="542"/>
      <c r="AA49" s="545"/>
      <c r="AB49" s="542"/>
      <c r="AC49" s="541"/>
      <c r="AD49" s="541"/>
    </row>
    <row r="50" spans="1:30" ht="15" customHeight="1">
      <c r="A50" s="225">
        <v>42</v>
      </c>
      <c r="B50" s="217"/>
      <c r="C50" s="219"/>
      <c r="D50" s="219" t="s">
        <v>2118</v>
      </c>
      <c r="E50" s="241"/>
      <c r="F50" s="241"/>
      <c r="G50" s="241"/>
      <c r="H50" s="542"/>
      <c r="I50" s="539"/>
      <c r="J50" s="542"/>
      <c r="K50" s="539" t="s">
        <v>2119</v>
      </c>
      <c r="L50" s="542"/>
      <c r="M50" s="542"/>
      <c r="N50" s="542"/>
      <c r="O50" s="542"/>
      <c r="P50" s="540"/>
      <c r="Q50" s="542" t="s">
        <v>817</v>
      </c>
      <c r="R50" s="541"/>
      <c r="S50" s="542" t="s">
        <v>863</v>
      </c>
      <c r="T50" s="541"/>
      <c r="U50" s="542"/>
      <c r="V50" s="543" t="s">
        <v>864</v>
      </c>
      <c r="W50" s="543" t="s">
        <v>864</v>
      </c>
      <c r="X50" s="543"/>
      <c r="Y50" s="544"/>
      <c r="Z50" s="542"/>
      <c r="AA50" s="545"/>
      <c r="AB50" s="542"/>
      <c r="AC50" s="541"/>
      <c r="AD50" s="541"/>
    </row>
    <row r="51" spans="1:30" ht="15" customHeight="1">
      <c r="A51" s="225">
        <v>43</v>
      </c>
      <c r="B51" s="217"/>
      <c r="C51" s="219"/>
      <c r="D51" s="219" t="s">
        <v>2120</v>
      </c>
      <c r="E51" s="241"/>
      <c r="F51" s="241"/>
      <c r="G51" s="241"/>
      <c r="H51" s="542"/>
      <c r="I51" s="539"/>
      <c r="J51" s="542"/>
      <c r="K51" s="539" t="s">
        <v>2121</v>
      </c>
      <c r="L51" s="542"/>
      <c r="M51" s="542"/>
      <c r="N51" s="542"/>
      <c r="O51" s="542"/>
      <c r="P51" s="540"/>
      <c r="Q51" s="542" t="s">
        <v>817</v>
      </c>
      <c r="R51" s="541"/>
      <c r="S51" s="542" t="s">
        <v>863</v>
      </c>
      <c r="T51" s="541"/>
      <c r="U51" s="542"/>
      <c r="V51" s="543" t="s">
        <v>864</v>
      </c>
      <c r="W51" s="543" t="s">
        <v>864</v>
      </c>
      <c r="X51" s="543"/>
      <c r="Y51" s="544"/>
      <c r="Z51" s="542"/>
      <c r="AA51" s="545"/>
      <c r="AB51" s="542"/>
      <c r="AC51" s="541"/>
      <c r="AD51" s="541"/>
    </row>
    <row r="52" spans="1:30" ht="15" customHeight="1">
      <c r="A52" s="225">
        <v>44</v>
      </c>
      <c r="B52" s="217"/>
      <c r="C52" s="219"/>
      <c r="D52" s="219" t="s">
        <v>2122</v>
      </c>
      <c r="E52" s="241"/>
      <c r="F52" s="241"/>
      <c r="G52" s="241"/>
      <c r="H52" s="542" t="s">
        <v>2123</v>
      </c>
      <c r="I52" s="539"/>
      <c r="J52" s="542"/>
      <c r="K52" s="539" t="s">
        <v>2124</v>
      </c>
      <c r="L52" s="542"/>
      <c r="M52" s="542"/>
      <c r="N52" s="542"/>
      <c r="O52" s="542"/>
      <c r="P52" s="540"/>
      <c r="Q52" s="542" t="s">
        <v>817</v>
      </c>
      <c r="R52" s="541"/>
      <c r="S52" s="542" t="s">
        <v>863</v>
      </c>
      <c r="T52" s="541"/>
      <c r="U52" s="542"/>
      <c r="V52" s="543" t="s">
        <v>864</v>
      </c>
      <c r="W52" s="543" t="s">
        <v>864</v>
      </c>
      <c r="X52" s="543"/>
      <c r="Y52" s="544"/>
      <c r="Z52" s="542"/>
      <c r="AA52" s="545"/>
      <c r="AB52" s="542"/>
      <c r="AC52" s="541"/>
      <c r="AD52" s="541"/>
    </row>
    <row r="53" spans="1:30" ht="15" customHeight="1">
      <c r="A53" s="225">
        <v>45</v>
      </c>
      <c r="B53" s="217"/>
      <c r="C53" s="219"/>
      <c r="D53" s="219" t="s">
        <v>2125</v>
      </c>
      <c r="E53" s="241"/>
      <c r="F53" s="241"/>
      <c r="G53" s="241"/>
      <c r="H53" s="542"/>
      <c r="I53" s="539"/>
      <c r="J53" s="542"/>
      <c r="K53" s="539" t="s">
        <v>2126</v>
      </c>
      <c r="L53" s="542"/>
      <c r="M53" s="542"/>
      <c r="N53" s="542"/>
      <c r="O53" s="542"/>
      <c r="P53" s="540"/>
      <c r="Q53" s="542" t="s">
        <v>817</v>
      </c>
      <c r="R53" s="541"/>
      <c r="S53" s="542" t="s">
        <v>863</v>
      </c>
      <c r="T53" s="541"/>
      <c r="U53" s="542"/>
      <c r="V53" s="543" t="s">
        <v>864</v>
      </c>
      <c r="W53" s="543" t="s">
        <v>864</v>
      </c>
      <c r="X53" s="543"/>
      <c r="Y53" s="544"/>
      <c r="Z53" s="542"/>
      <c r="AA53" s="545"/>
      <c r="AB53" s="542"/>
      <c r="AC53" s="541"/>
      <c r="AD53" s="541"/>
    </row>
    <row r="54" spans="1:30" ht="15" customHeight="1">
      <c r="A54" s="225">
        <v>46</v>
      </c>
      <c r="B54" s="217"/>
      <c r="C54" s="219"/>
      <c r="D54" s="219" t="s">
        <v>2127</v>
      </c>
      <c r="E54" s="241"/>
      <c r="F54" s="241"/>
      <c r="G54" s="241"/>
      <c r="H54" s="542"/>
      <c r="I54" s="539"/>
      <c r="J54" s="542"/>
      <c r="K54" s="539" t="s">
        <v>2128</v>
      </c>
      <c r="L54" s="542"/>
      <c r="M54" s="542"/>
      <c r="N54" s="542"/>
      <c r="O54" s="542"/>
      <c r="P54" s="540"/>
      <c r="Q54" s="542" t="s">
        <v>817</v>
      </c>
      <c r="R54" s="541"/>
      <c r="S54" s="542" t="s">
        <v>2117</v>
      </c>
      <c r="T54" s="541"/>
      <c r="U54" s="542"/>
      <c r="V54" s="543" t="s">
        <v>864</v>
      </c>
      <c r="W54" s="543" t="s">
        <v>864</v>
      </c>
      <c r="X54" s="543"/>
      <c r="Y54" s="544"/>
      <c r="Z54" s="542"/>
      <c r="AA54" s="545"/>
      <c r="AB54" s="542"/>
      <c r="AC54" s="541"/>
      <c r="AD54" s="541"/>
    </row>
    <row r="55" spans="1:30" ht="15" customHeight="1">
      <c r="A55" s="225">
        <v>47</v>
      </c>
      <c r="B55" s="217"/>
      <c r="C55" s="219"/>
      <c r="D55" s="219" t="s">
        <v>2129</v>
      </c>
      <c r="E55" s="241"/>
      <c r="F55" s="241"/>
      <c r="G55" s="241"/>
      <c r="H55" s="542"/>
      <c r="I55" s="539"/>
      <c r="J55" s="542"/>
      <c r="K55" s="539" t="s">
        <v>2130</v>
      </c>
      <c r="L55" s="542"/>
      <c r="M55" s="542"/>
      <c r="N55" s="542"/>
      <c r="O55" s="542"/>
      <c r="P55" s="540"/>
      <c r="Q55" s="542" t="s">
        <v>817</v>
      </c>
      <c r="R55" s="541"/>
      <c r="S55" s="542" t="s">
        <v>863</v>
      </c>
      <c r="T55" s="541"/>
      <c r="U55" s="542"/>
      <c r="V55" s="543" t="s">
        <v>864</v>
      </c>
      <c r="W55" s="543" t="s">
        <v>864</v>
      </c>
      <c r="X55" s="543"/>
      <c r="Y55" s="544"/>
      <c r="Z55" s="542"/>
      <c r="AA55" s="545"/>
      <c r="AB55" s="542"/>
      <c r="AC55" s="541"/>
      <c r="AD55" s="541"/>
    </row>
    <row r="56" spans="1:30" ht="15" customHeight="1">
      <c r="A56" s="225">
        <v>48</v>
      </c>
      <c r="B56" s="217"/>
      <c r="C56" s="219"/>
      <c r="D56" s="219" t="s">
        <v>2131</v>
      </c>
      <c r="E56" s="241"/>
      <c r="F56" s="241"/>
      <c r="G56" s="241"/>
      <c r="H56" s="542"/>
      <c r="I56" s="539"/>
      <c r="J56" s="542"/>
      <c r="K56" s="539" t="s">
        <v>2132</v>
      </c>
      <c r="L56" s="542"/>
      <c r="M56" s="542"/>
      <c r="N56" s="542"/>
      <c r="O56" s="542"/>
      <c r="P56" s="540"/>
      <c r="Q56" s="542" t="s">
        <v>817</v>
      </c>
      <c r="R56" s="541"/>
      <c r="S56" s="542" t="s">
        <v>863</v>
      </c>
      <c r="T56" s="541"/>
      <c r="U56" s="542"/>
      <c r="V56" s="543" t="s">
        <v>864</v>
      </c>
      <c r="W56" s="543" t="s">
        <v>864</v>
      </c>
      <c r="X56" s="543"/>
      <c r="Y56" s="544"/>
      <c r="Z56" s="542"/>
      <c r="AA56" s="545"/>
      <c r="AB56" s="542"/>
      <c r="AC56" s="541"/>
      <c r="AD56" s="541"/>
    </row>
    <row r="57" spans="1:30" ht="15" customHeight="1">
      <c r="A57" s="225">
        <v>49</v>
      </c>
      <c r="B57" s="217"/>
      <c r="C57" s="262" t="s">
        <v>2133</v>
      </c>
      <c r="D57" s="550"/>
      <c r="E57" s="550"/>
      <c r="F57" s="550"/>
      <c r="G57" s="550"/>
      <c r="H57" s="549"/>
      <c r="I57" s="552"/>
      <c r="J57" s="549"/>
      <c r="K57" s="539" t="s">
        <v>2134</v>
      </c>
      <c r="L57" s="542"/>
      <c r="M57" s="542"/>
      <c r="N57" s="542"/>
      <c r="O57" s="542"/>
      <c r="P57" s="540"/>
      <c r="Q57" s="542" t="s">
        <v>817</v>
      </c>
      <c r="R57" s="541"/>
      <c r="S57" s="379" t="s">
        <v>2134</v>
      </c>
      <c r="T57" s="541"/>
      <c r="U57" s="542"/>
      <c r="V57" s="543"/>
      <c r="W57" s="543" t="s">
        <v>864</v>
      </c>
      <c r="X57" s="543"/>
      <c r="Y57" s="544"/>
      <c r="Z57" s="542"/>
      <c r="AA57" s="545"/>
      <c r="AB57" s="542"/>
      <c r="AC57" s="541"/>
      <c r="AD57" s="541"/>
    </row>
    <row r="58" spans="1:30" ht="15" customHeight="1">
      <c r="A58" s="225">
        <v>50</v>
      </c>
      <c r="B58" s="217"/>
      <c r="C58" s="219"/>
      <c r="D58" s="219" t="s">
        <v>2135</v>
      </c>
      <c r="E58" s="241"/>
      <c r="F58" s="241"/>
      <c r="G58" s="241"/>
      <c r="H58" s="542"/>
      <c r="I58" s="539"/>
      <c r="J58" s="542"/>
      <c r="K58" s="539" t="s">
        <v>2136</v>
      </c>
      <c r="L58" s="542"/>
      <c r="M58" s="542"/>
      <c r="N58" s="542"/>
      <c r="O58" s="542"/>
      <c r="P58" s="540"/>
      <c r="Q58" s="542" t="s">
        <v>817</v>
      </c>
      <c r="R58" s="541"/>
      <c r="S58" s="542" t="s">
        <v>2117</v>
      </c>
      <c r="T58" s="541"/>
      <c r="U58" s="542"/>
      <c r="V58" s="543"/>
      <c r="W58" s="543" t="s">
        <v>864</v>
      </c>
      <c r="X58" s="543"/>
      <c r="Y58" s="544"/>
      <c r="Z58" s="542"/>
      <c r="AA58" s="545"/>
      <c r="AB58" s="542"/>
      <c r="AC58" s="541"/>
      <c r="AD58" s="541"/>
    </row>
    <row r="59" spans="1:30" ht="15" customHeight="1">
      <c r="A59" s="225">
        <v>51</v>
      </c>
      <c r="B59" s="217"/>
      <c r="C59" s="219"/>
      <c r="D59" s="219" t="s">
        <v>2137</v>
      </c>
      <c r="E59" s="241"/>
      <c r="F59" s="241"/>
      <c r="G59" s="241"/>
      <c r="H59" s="542" t="s">
        <v>2138</v>
      </c>
      <c r="I59" s="539"/>
      <c r="J59" s="542"/>
      <c r="K59" s="539" t="s">
        <v>2139</v>
      </c>
      <c r="L59" s="542"/>
      <c r="M59" s="542"/>
      <c r="N59" s="542"/>
      <c r="O59" s="542"/>
      <c r="P59" s="540"/>
      <c r="Q59" s="542" t="s">
        <v>817</v>
      </c>
      <c r="R59" s="541"/>
      <c r="S59" s="542" t="s">
        <v>863</v>
      </c>
      <c r="T59" s="541"/>
      <c r="U59" s="542"/>
      <c r="V59" s="543"/>
      <c r="W59" s="543" t="s">
        <v>864</v>
      </c>
      <c r="X59" s="543"/>
      <c r="Y59" s="544"/>
      <c r="Z59" s="542"/>
      <c r="AA59" s="545"/>
      <c r="AB59" s="542"/>
      <c r="AC59" s="541"/>
      <c r="AD59" s="541"/>
    </row>
    <row r="60" spans="1:30" ht="15" customHeight="1">
      <c r="A60" s="225">
        <v>52</v>
      </c>
      <c r="B60" s="217"/>
      <c r="C60" s="219"/>
      <c r="D60" s="219" t="s">
        <v>2140</v>
      </c>
      <c r="E60" s="241"/>
      <c r="F60" s="241"/>
      <c r="G60" s="241"/>
      <c r="H60" s="542" t="s">
        <v>2141</v>
      </c>
      <c r="I60" s="539"/>
      <c r="J60" s="542"/>
      <c r="K60" s="539" t="s">
        <v>2142</v>
      </c>
      <c r="L60" s="542"/>
      <c r="M60" s="542"/>
      <c r="N60" s="542"/>
      <c r="O60" s="542"/>
      <c r="P60" s="540"/>
      <c r="Q60" s="542" t="s">
        <v>817</v>
      </c>
      <c r="R60" s="541"/>
      <c r="S60" s="542" t="s">
        <v>863</v>
      </c>
      <c r="T60" s="541"/>
      <c r="U60" s="542"/>
      <c r="V60" s="543"/>
      <c r="W60" s="543" t="s">
        <v>864</v>
      </c>
      <c r="X60" s="543"/>
      <c r="Y60" s="544"/>
      <c r="Z60" s="542"/>
      <c r="AA60" s="545"/>
      <c r="AB60" s="542"/>
      <c r="AC60" s="541"/>
      <c r="AD60" s="541"/>
    </row>
    <row r="61" spans="1:30" ht="15" customHeight="1">
      <c r="A61" s="225">
        <v>53</v>
      </c>
      <c r="B61" s="217"/>
      <c r="C61" s="219"/>
      <c r="D61" s="554" t="s">
        <v>2143</v>
      </c>
      <c r="E61" s="241"/>
      <c r="F61" s="241"/>
      <c r="G61" s="241"/>
      <c r="H61" s="542"/>
      <c r="I61" s="539"/>
      <c r="J61" s="542"/>
      <c r="K61" s="539" t="s">
        <v>2144</v>
      </c>
      <c r="L61" s="542"/>
      <c r="M61" s="542"/>
      <c r="N61" s="542"/>
      <c r="O61" s="542"/>
      <c r="P61" s="540"/>
      <c r="Q61" s="542" t="s">
        <v>817</v>
      </c>
      <c r="R61" s="541"/>
      <c r="S61" s="542" t="s">
        <v>2117</v>
      </c>
      <c r="T61" s="541"/>
      <c r="U61" s="542"/>
      <c r="V61" s="543"/>
      <c r="W61" s="543" t="s">
        <v>864</v>
      </c>
      <c r="X61" s="543"/>
      <c r="Y61" s="544"/>
      <c r="Z61" s="542"/>
      <c r="AA61" s="545"/>
      <c r="AB61" s="542"/>
      <c r="AC61" s="541"/>
      <c r="AD61" s="541"/>
    </row>
    <row r="62" spans="1:30" ht="15" customHeight="1">
      <c r="A62" s="225">
        <v>54</v>
      </c>
      <c r="B62" s="217"/>
      <c r="C62" s="219"/>
      <c r="D62" s="554" t="s">
        <v>2145</v>
      </c>
      <c r="E62" s="241"/>
      <c r="F62" s="241"/>
      <c r="G62" s="241"/>
      <c r="H62" s="542"/>
      <c r="I62" s="539"/>
      <c r="J62" s="542"/>
      <c r="K62" s="539" t="s">
        <v>2146</v>
      </c>
      <c r="L62" s="542"/>
      <c r="M62" s="542"/>
      <c r="N62" s="542"/>
      <c r="O62" s="542"/>
      <c r="P62" s="540"/>
      <c r="Q62" s="542" t="s">
        <v>817</v>
      </c>
      <c r="R62" s="541"/>
      <c r="S62" s="542" t="s">
        <v>2117</v>
      </c>
      <c r="T62" s="541"/>
      <c r="U62" s="542"/>
      <c r="V62" s="543"/>
      <c r="W62" s="543" t="s">
        <v>864</v>
      </c>
      <c r="X62" s="543"/>
      <c r="Y62" s="544"/>
      <c r="Z62" s="542"/>
      <c r="AA62" s="545"/>
      <c r="AB62" s="542"/>
      <c r="AC62" s="541"/>
      <c r="AD62" s="541"/>
    </row>
    <row r="63" spans="1:30" ht="15" customHeight="1">
      <c r="A63" s="225">
        <v>55</v>
      </c>
      <c r="B63" s="217"/>
      <c r="C63" s="219"/>
      <c r="D63" s="554" t="s">
        <v>2147</v>
      </c>
      <c r="E63" s="241"/>
      <c r="F63" s="241"/>
      <c r="G63" s="241"/>
      <c r="H63" s="542"/>
      <c r="I63" s="539"/>
      <c r="J63" s="542"/>
      <c r="K63" s="539" t="s">
        <v>2148</v>
      </c>
      <c r="L63" s="542"/>
      <c r="M63" s="542"/>
      <c r="N63" s="542"/>
      <c r="O63" s="542"/>
      <c r="P63" s="540"/>
      <c r="Q63" s="542" t="s">
        <v>817</v>
      </c>
      <c r="R63" s="541"/>
      <c r="S63" s="542" t="s">
        <v>2117</v>
      </c>
      <c r="T63" s="541"/>
      <c r="U63" s="542"/>
      <c r="V63" s="543"/>
      <c r="W63" s="543" t="s">
        <v>864</v>
      </c>
      <c r="X63" s="543"/>
      <c r="Y63" s="544"/>
      <c r="Z63" s="542"/>
      <c r="AA63" s="545"/>
      <c r="AB63" s="542"/>
      <c r="AC63" s="541"/>
      <c r="AD63" s="541"/>
    </row>
    <row r="64" spans="1:30" ht="15" customHeight="1">
      <c r="A64" s="225">
        <v>56</v>
      </c>
      <c r="B64" s="217"/>
      <c r="C64" s="219"/>
      <c r="D64" s="554" t="s">
        <v>2149</v>
      </c>
      <c r="E64" s="241"/>
      <c r="F64" s="241"/>
      <c r="G64" s="241"/>
      <c r="H64" s="542"/>
      <c r="I64" s="539"/>
      <c r="J64" s="542"/>
      <c r="K64" s="539" t="s">
        <v>2150</v>
      </c>
      <c r="L64" s="542"/>
      <c r="M64" s="542"/>
      <c r="N64" s="542"/>
      <c r="O64" s="542"/>
      <c r="P64" s="540"/>
      <c r="Q64" s="542" t="s">
        <v>817</v>
      </c>
      <c r="R64" s="541"/>
      <c r="S64" s="542" t="s">
        <v>2117</v>
      </c>
      <c r="T64" s="541"/>
      <c r="U64" s="542"/>
      <c r="V64" s="543"/>
      <c r="W64" s="543" t="s">
        <v>864</v>
      </c>
      <c r="X64" s="543"/>
      <c r="Y64" s="544"/>
      <c r="Z64" s="542"/>
      <c r="AA64" s="545"/>
      <c r="AB64" s="542"/>
      <c r="AC64" s="541"/>
      <c r="AD64" s="541"/>
    </row>
    <row r="65" spans="1:30" ht="15" customHeight="1">
      <c r="A65" s="225">
        <v>57</v>
      </c>
      <c r="B65" s="217"/>
      <c r="C65" s="219"/>
      <c r="D65" s="241"/>
      <c r="E65" s="241"/>
      <c r="F65" s="241"/>
      <c r="G65" s="241"/>
      <c r="H65" s="542"/>
      <c r="I65" s="539"/>
      <c r="J65" s="542"/>
      <c r="K65" s="539"/>
      <c r="L65" s="542"/>
      <c r="M65" s="542"/>
      <c r="N65" s="542"/>
      <c r="O65" s="542"/>
      <c r="P65" s="540"/>
      <c r="Q65" s="542"/>
      <c r="R65" s="541"/>
      <c r="S65" s="542"/>
      <c r="T65" s="541"/>
      <c r="U65" s="542"/>
      <c r="V65" s="543"/>
      <c r="W65" s="543" t="s">
        <v>864</v>
      </c>
      <c r="X65" s="543"/>
      <c r="Y65" s="544"/>
      <c r="Z65" s="542"/>
      <c r="AA65" s="545"/>
      <c r="AB65" s="542"/>
      <c r="AC65" s="541"/>
      <c r="AD65" s="541"/>
    </row>
    <row r="66" spans="1:30" ht="15" customHeight="1">
      <c r="A66" s="225">
        <v>58</v>
      </c>
      <c r="B66" s="217"/>
      <c r="C66" s="219"/>
      <c r="D66" s="554" t="s">
        <v>2151</v>
      </c>
      <c r="E66" s="241"/>
      <c r="F66" s="241"/>
      <c r="G66" s="241"/>
      <c r="H66" s="542"/>
      <c r="I66" s="539"/>
      <c r="J66" s="542"/>
      <c r="K66" s="539" t="s">
        <v>2152</v>
      </c>
      <c r="L66" s="542"/>
      <c r="M66" s="542"/>
      <c r="N66" s="542"/>
      <c r="O66" s="542"/>
      <c r="P66" s="540"/>
      <c r="Q66" s="542" t="s">
        <v>817</v>
      </c>
      <c r="R66" s="541"/>
      <c r="S66" s="542" t="s">
        <v>2117</v>
      </c>
      <c r="T66" s="541"/>
      <c r="U66" s="542"/>
      <c r="V66" s="543"/>
      <c r="W66" s="543" t="s">
        <v>864</v>
      </c>
      <c r="X66" s="543"/>
      <c r="Y66" s="544"/>
      <c r="Z66" s="542"/>
      <c r="AA66" s="545"/>
      <c r="AB66" s="542"/>
      <c r="AC66" s="541"/>
      <c r="AD66" s="541"/>
    </row>
    <row r="67" spans="1:30" ht="15" customHeight="1">
      <c r="A67" s="225">
        <v>59</v>
      </c>
      <c r="B67" s="217"/>
      <c r="C67" s="219"/>
      <c r="D67" s="554" t="s">
        <v>2153</v>
      </c>
      <c r="E67" s="241"/>
      <c r="F67" s="241"/>
      <c r="G67" s="241"/>
      <c r="H67" s="542"/>
      <c r="I67" s="539"/>
      <c r="J67" s="542"/>
      <c r="K67" s="539" t="s">
        <v>2154</v>
      </c>
      <c r="L67" s="542"/>
      <c r="M67" s="542"/>
      <c r="N67" s="542"/>
      <c r="O67" s="542"/>
      <c r="P67" s="540"/>
      <c r="Q67" s="542" t="s">
        <v>817</v>
      </c>
      <c r="R67" s="541"/>
      <c r="S67" s="542" t="s">
        <v>2117</v>
      </c>
      <c r="T67" s="541"/>
      <c r="U67" s="542"/>
      <c r="V67" s="543"/>
      <c r="W67" s="543" t="s">
        <v>864</v>
      </c>
      <c r="X67" s="543"/>
      <c r="Y67" s="544"/>
      <c r="Z67" s="542"/>
      <c r="AA67" s="545"/>
      <c r="AB67" s="542"/>
      <c r="AC67" s="541"/>
      <c r="AD67" s="541"/>
    </row>
    <row r="68" spans="1:30" ht="15" customHeight="1">
      <c r="A68" s="225">
        <v>60</v>
      </c>
      <c r="B68" s="217"/>
      <c r="C68" s="219"/>
      <c r="D68" s="554" t="s">
        <v>2155</v>
      </c>
      <c r="E68" s="241"/>
      <c r="F68" s="241"/>
      <c r="G68" s="241"/>
      <c r="H68" s="542"/>
      <c r="I68" s="539"/>
      <c r="J68" s="542"/>
      <c r="K68" s="539" t="s">
        <v>2156</v>
      </c>
      <c r="L68" s="542"/>
      <c r="M68" s="542"/>
      <c r="N68" s="542"/>
      <c r="O68" s="542"/>
      <c r="P68" s="540"/>
      <c r="Q68" s="542" t="s">
        <v>817</v>
      </c>
      <c r="R68" s="541"/>
      <c r="S68" s="542" t="s">
        <v>2117</v>
      </c>
      <c r="T68" s="541"/>
      <c r="U68" s="542"/>
      <c r="V68" s="543"/>
      <c r="W68" s="543" t="s">
        <v>864</v>
      </c>
      <c r="X68" s="543"/>
      <c r="Y68" s="544"/>
      <c r="Z68" s="542"/>
      <c r="AA68" s="545"/>
      <c r="AB68" s="542"/>
      <c r="AC68" s="541"/>
      <c r="AD68" s="541"/>
    </row>
    <row r="69" spans="1:30" ht="15" customHeight="1">
      <c r="A69" s="225">
        <v>61</v>
      </c>
      <c r="B69" s="216" t="s">
        <v>2157</v>
      </c>
      <c r="C69" s="551"/>
      <c r="D69" s="550"/>
      <c r="E69" s="550"/>
      <c r="F69" s="550"/>
      <c r="G69" s="550"/>
      <c r="H69" s="549"/>
      <c r="I69" s="552"/>
      <c r="J69" s="549"/>
      <c r="K69" s="539" t="s">
        <v>1872</v>
      </c>
      <c r="L69" s="542"/>
      <c r="M69" s="542"/>
      <c r="N69" s="542"/>
      <c r="O69" s="542"/>
      <c r="P69" s="540"/>
      <c r="Q69" s="542" t="s">
        <v>817</v>
      </c>
      <c r="R69" s="541"/>
      <c r="S69" s="542"/>
      <c r="T69" s="541"/>
      <c r="U69" s="542"/>
      <c r="V69" s="543"/>
      <c r="W69" s="543" t="s">
        <v>864</v>
      </c>
      <c r="X69" s="543"/>
      <c r="Y69" s="544"/>
      <c r="Z69" s="542"/>
      <c r="AA69" s="545"/>
      <c r="AB69" s="542"/>
      <c r="AC69" s="541"/>
      <c r="AD69" s="541"/>
    </row>
    <row r="70" spans="1:30" ht="15" customHeight="1">
      <c r="A70" s="225">
        <v>62</v>
      </c>
      <c r="B70" s="217"/>
      <c r="C70" s="219" t="s">
        <v>2158</v>
      </c>
      <c r="D70" s="241"/>
      <c r="E70" s="241"/>
      <c r="F70" s="241"/>
      <c r="G70" s="241"/>
      <c r="H70" s="542" t="s">
        <v>2159</v>
      </c>
      <c r="I70" s="539"/>
      <c r="J70" s="542"/>
      <c r="K70" s="539" t="s">
        <v>2160</v>
      </c>
      <c r="L70" s="542"/>
      <c r="M70" s="542"/>
      <c r="N70" s="542"/>
      <c r="O70" s="542"/>
      <c r="P70" s="540"/>
      <c r="Q70" s="542" t="s">
        <v>817</v>
      </c>
      <c r="R70" s="541"/>
      <c r="S70" s="542"/>
      <c r="T70" s="541"/>
      <c r="U70" s="542"/>
      <c r="V70" s="543"/>
      <c r="W70" s="543" t="s">
        <v>864</v>
      </c>
      <c r="X70" s="543"/>
      <c r="Y70" s="544"/>
      <c r="Z70" s="542"/>
      <c r="AA70" s="545"/>
      <c r="AB70" s="542"/>
      <c r="AC70" s="541"/>
      <c r="AD70" s="541"/>
    </row>
    <row r="71" spans="1:30" ht="15" customHeight="1">
      <c r="A71" s="225">
        <v>63</v>
      </c>
      <c r="B71" s="217"/>
      <c r="C71" s="219" t="s">
        <v>2161</v>
      </c>
      <c r="D71" s="241"/>
      <c r="E71" s="241"/>
      <c r="F71" s="241"/>
      <c r="G71" s="241"/>
      <c r="H71" s="542" t="s">
        <v>2162</v>
      </c>
      <c r="I71" s="539"/>
      <c r="J71" s="542"/>
      <c r="K71" s="539" t="s">
        <v>2121</v>
      </c>
      <c r="L71" s="542"/>
      <c r="M71" s="542"/>
      <c r="N71" s="542"/>
      <c r="O71" s="542"/>
      <c r="P71" s="540"/>
      <c r="Q71" s="542" t="s">
        <v>817</v>
      </c>
      <c r="R71" s="541"/>
      <c r="S71" s="542"/>
      <c r="T71" s="541"/>
      <c r="U71" s="542"/>
      <c r="V71" s="543"/>
      <c r="W71" s="543" t="s">
        <v>864</v>
      </c>
      <c r="X71" s="543"/>
      <c r="Y71" s="544"/>
      <c r="Z71" s="542"/>
      <c r="AA71" s="545"/>
      <c r="AB71" s="542"/>
      <c r="AC71" s="541"/>
      <c r="AD71" s="541"/>
    </row>
    <row r="72" spans="1:30" ht="15" customHeight="1">
      <c r="A72" s="225">
        <v>64</v>
      </c>
      <c r="B72" s="217"/>
      <c r="C72" s="219" t="s">
        <v>2163</v>
      </c>
      <c r="D72" s="241"/>
      <c r="E72" s="241"/>
      <c r="F72" s="241"/>
      <c r="G72" s="241"/>
      <c r="H72" s="542"/>
      <c r="I72" s="539"/>
      <c r="J72" s="542"/>
      <c r="K72" s="539" t="s">
        <v>2164</v>
      </c>
      <c r="L72" s="542"/>
      <c r="M72" s="542"/>
      <c r="N72" s="542"/>
      <c r="O72" s="542"/>
      <c r="P72" s="540"/>
      <c r="Q72" s="542" t="s">
        <v>817</v>
      </c>
      <c r="R72" s="541"/>
      <c r="S72" s="542" t="s">
        <v>2117</v>
      </c>
      <c r="T72" s="541"/>
      <c r="U72" s="542"/>
      <c r="V72" s="543"/>
      <c r="W72" s="543" t="s">
        <v>864</v>
      </c>
      <c r="X72" s="543"/>
      <c r="Y72" s="544"/>
      <c r="Z72" s="542"/>
      <c r="AA72" s="545"/>
      <c r="AB72" s="542"/>
      <c r="AC72" s="541"/>
      <c r="AD72" s="541"/>
    </row>
    <row r="73" spans="1:30" ht="15" customHeight="1">
      <c r="A73" s="225">
        <v>65</v>
      </c>
      <c r="B73" s="217"/>
      <c r="C73" s="219" t="s">
        <v>2165</v>
      </c>
      <c r="D73" s="241"/>
      <c r="E73" s="241"/>
      <c r="F73" s="241"/>
      <c r="G73" s="241"/>
      <c r="H73" s="542"/>
      <c r="I73" s="539"/>
      <c r="J73" s="542"/>
      <c r="K73" s="539"/>
      <c r="L73" s="542"/>
      <c r="M73" s="542"/>
      <c r="N73" s="542"/>
      <c r="O73" s="542"/>
      <c r="P73" s="540"/>
      <c r="Q73" s="542" t="s">
        <v>817</v>
      </c>
      <c r="R73" s="541"/>
      <c r="S73" s="542" t="s">
        <v>2117</v>
      </c>
      <c r="T73" s="541"/>
      <c r="U73" s="542"/>
      <c r="V73" s="543"/>
      <c r="W73" s="543" t="s">
        <v>864</v>
      </c>
      <c r="X73" s="543"/>
      <c r="Y73" s="544"/>
      <c r="Z73" s="542"/>
      <c r="AA73" s="545"/>
      <c r="AB73" s="542"/>
      <c r="AC73" s="541"/>
      <c r="AD73" s="541"/>
    </row>
    <row r="74" spans="1:30" ht="15" customHeight="1">
      <c r="A74" s="225">
        <v>66</v>
      </c>
      <c r="B74" s="217"/>
      <c r="C74" s="219" t="s">
        <v>2166</v>
      </c>
      <c r="D74" s="241"/>
      <c r="E74" s="241"/>
      <c r="F74" s="241"/>
      <c r="G74" s="241"/>
      <c r="H74" s="542"/>
      <c r="I74" s="539"/>
      <c r="J74" s="542"/>
      <c r="K74" s="539" t="s">
        <v>2167</v>
      </c>
      <c r="L74" s="542"/>
      <c r="M74" s="542"/>
      <c r="N74" s="542"/>
      <c r="O74" s="542"/>
      <c r="P74" s="540"/>
      <c r="Q74" s="542" t="s">
        <v>817</v>
      </c>
      <c r="R74" s="541"/>
      <c r="S74" s="542" t="s">
        <v>2117</v>
      </c>
      <c r="T74" s="541"/>
      <c r="U74" s="542"/>
      <c r="V74" s="543"/>
      <c r="W74" s="543" t="s">
        <v>864</v>
      </c>
      <c r="X74" s="543"/>
      <c r="Y74" s="544"/>
      <c r="Z74" s="542"/>
      <c r="AA74" s="545"/>
      <c r="AB74" s="542"/>
      <c r="AC74" s="541"/>
      <c r="AD74" s="541"/>
    </row>
    <row r="75" spans="1:30" ht="15" customHeight="1">
      <c r="A75" s="225">
        <v>67</v>
      </c>
      <c r="B75" s="217"/>
      <c r="C75" s="219" t="s">
        <v>2168</v>
      </c>
      <c r="D75" s="241"/>
      <c r="E75" s="241"/>
      <c r="F75" s="241"/>
      <c r="G75" s="241"/>
      <c r="H75" s="542"/>
      <c r="I75" s="539"/>
      <c r="J75" s="542"/>
      <c r="K75" s="539" t="s">
        <v>2169</v>
      </c>
      <c r="L75" s="542"/>
      <c r="M75" s="542"/>
      <c r="N75" s="542"/>
      <c r="O75" s="542"/>
      <c r="P75" s="540"/>
      <c r="Q75" s="542" t="s">
        <v>817</v>
      </c>
      <c r="R75" s="541"/>
      <c r="S75" s="542" t="s">
        <v>2117</v>
      </c>
      <c r="T75" s="541"/>
      <c r="U75" s="542"/>
      <c r="V75" s="543"/>
      <c r="W75" s="543" t="s">
        <v>864</v>
      </c>
      <c r="X75" s="543"/>
      <c r="Y75" s="544"/>
      <c r="Z75" s="542"/>
      <c r="AA75" s="545"/>
      <c r="AB75" s="542"/>
      <c r="AC75" s="541"/>
      <c r="AD75" s="541"/>
    </row>
    <row r="76" spans="1:30" ht="15" customHeight="1">
      <c r="A76" s="225">
        <v>68</v>
      </c>
      <c r="B76" s="217"/>
      <c r="C76" s="537" t="s">
        <v>2170</v>
      </c>
      <c r="D76" s="241"/>
      <c r="E76" s="241"/>
      <c r="F76" s="241"/>
      <c r="G76" s="241"/>
      <c r="H76" s="542" t="s">
        <v>2171</v>
      </c>
      <c r="I76" s="539"/>
      <c r="J76" s="542"/>
      <c r="K76" s="539"/>
      <c r="L76" s="542"/>
      <c r="M76" s="542"/>
      <c r="N76" s="542"/>
      <c r="O76" s="542"/>
      <c r="P76" s="540"/>
      <c r="Q76" s="542" t="s">
        <v>817</v>
      </c>
      <c r="R76" s="541"/>
      <c r="S76" s="542" t="s">
        <v>2117</v>
      </c>
      <c r="T76" s="541"/>
      <c r="U76" s="542"/>
      <c r="V76" s="543"/>
      <c r="W76" s="543" t="s">
        <v>864</v>
      </c>
      <c r="X76" s="543"/>
      <c r="Y76" s="544"/>
      <c r="Z76" s="542"/>
      <c r="AA76" s="545"/>
      <c r="AB76" s="542"/>
      <c r="AC76" s="541"/>
      <c r="AD76" s="541"/>
    </row>
    <row r="77" spans="1:30" ht="15" customHeight="1">
      <c r="A77" s="225">
        <v>69</v>
      </c>
      <c r="B77" s="217"/>
      <c r="C77" s="537" t="s">
        <v>2172</v>
      </c>
      <c r="D77" s="241"/>
      <c r="E77" s="241"/>
      <c r="F77" s="241"/>
      <c r="G77" s="241"/>
      <c r="H77" s="542" t="s">
        <v>2173</v>
      </c>
      <c r="I77" s="539"/>
      <c r="J77" s="542"/>
      <c r="K77" s="539"/>
      <c r="L77" s="542"/>
      <c r="M77" s="542"/>
      <c r="N77" s="542"/>
      <c r="O77" s="542"/>
      <c r="P77" s="540"/>
      <c r="Q77" s="542" t="s">
        <v>817</v>
      </c>
      <c r="R77" s="541"/>
      <c r="S77" s="542" t="s">
        <v>2117</v>
      </c>
      <c r="T77" s="541"/>
      <c r="U77" s="542"/>
      <c r="V77" s="543"/>
      <c r="W77" s="543" t="s">
        <v>864</v>
      </c>
      <c r="X77" s="543"/>
      <c r="Y77" s="544"/>
      <c r="Z77" s="542"/>
      <c r="AA77" s="545"/>
      <c r="AB77" s="542"/>
      <c r="AC77" s="541"/>
      <c r="AD77" s="541"/>
    </row>
    <row r="78" spans="1:30" ht="15" customHeight="1">
      <c r="A78" s="225">
        <v>70</v>
      </c>
      <c r="B78" s="217"/>
      <c r="C78" s="537" t="s">
        <v>2174</v>
      </c>
      <c r="D78" s="241"/>
      <c r="E78" s="241"/>
      <c r="F78" s="241"/>
      <c r="G78" s="241"/>
      <c r="H78" s="263" t="s">
        <v>2175</v>
      </c>
      <c r="I78" s="539"/>
      <c r="J78" s="542"/>
      <c r="K78" s="539"/>
      <c r="L78" s="542"/>
      <c r="M78" s="542"/>
      <c r="N78" s="542"/>
      <c r="O78" s="542"/>
      <c r="P78" s="540"/>
      <c r="Q78" s="542" t="s">
        <v>817</v>
      </c>
      <c r="R78" s="541"/>
      <c r="S78" s="542" t="s">
        <v>2117</v>
      </c>
      <c r="T78" s="541"/>
      <c r="U78" s="542"/>
      <c r="V78" s="543"/>
      <c r="W78" s="543" t="s">
        <v>864</v>
      </c>
      <c r="X78" s="543"/>
      <c r="Y78" s="544"/>
      <c r="Z78" s="542"/>
      <c r="AA78" s="545"/>
      <c r="AB78" s="542"/>
      <c r="AC78" s="541"/>
      <c r="AD78" s="541"/>
    </row>
    <row r="79" spans="1:30" ht="15" customHeight="1">
      <c r="A79" s="225">
        <v>71</v>
      </c>
      <c r="B79" s="217"/>
      <c r="C79" s="537" t="s">
        <v>2176</v>
      </c>
      <c r="D79" s="241"/>
      <c r="E79" s="241"/>
      <c r="F79" s="241"/>
      <c r="G79" s="241"/>
      <c r="H79" s="542" t="s">
        <v>2177</v>
      </c>
      <c r="I79" s="539"/>
      <c r="J79" s="542"/>
      <c r="K79" s="539"/>
      <c r="L79" s="542"/>
      <c r="M79" s="542"/>
      <c r="N79" s="542"/>
      <c r="O79" s="542"/>
      <c r="P79" s="540"/>
      <c r="Q79" s="542" t="s">
        <v>817</v>
      </c>
      <c r="R79" s="541"/>
      <c r="S79" s="542" t="s">
        <v>2117</v>
      </c>
      <c r="T79" s="541"/>
      <c r="U79" s="542"/>
      <c r="V79" s="543"/>
      <c r="W79" s="543" t="s">
        <v>864</v>
      </c>
      <c r="X79" s="543"/>
      <c r="Y79" s="544"/>
      <c r="Z79" s="542"/>
      <c r="AA79" s="545"/>
      <c r="AB79" s="542"/>
      <c r="AC79" s="541"/>
      <c r="AD79" s="541"/>
    </row>
    <row r="80" spans="1:30" ht="15" customHeight="1">
      <c r="A80" s="225">
        <v>72</v>
      </c>
      <c r="B80" s="217"/>
      <c r="C80" s="537" t="s">
        <v>2178</v>
      </c>
      <c r="D80" s="241"/>
      <c r="E80" s="241"/>
      <c r="F80" s="241"/>
      <c r="G80" s="241"/>
      <c r="H80" s="263" t="s">
        <v>2179</v>
      </c>
      <c r="I80" s="539"/>
      <c r="J80" s="542"/>
      <c r="K80" s="539"/>
      <c r="L80" s="542"/>
      <c r="M80" s="542"/>
      <c r="N80" s="542"/>
      <c r="O80" s="542"/>
      <c r="P80" s="540"/>
      <c r="Q80" s="542" t="s">
        <v>817</v>
      </c>
      <c r="R80" s="541"/>
      <c r="S80" s="542" t="s">
        <v>2117</v>
      </c>
      <c r="T80" s="541"/>
      <c r="U80" s="542"/>
      <c r="V80" s="543"/>
      <c r="W80" s="543" t="s">
        <v>864</v>
      </c>
      <c r="X80" s="543"/>
      <c r="Y80" s="544"/>
      <c r="Z80" s="542"/>
      <c r="AA80" s="545"/>
      <c r="AB80" s="542"/>
      <c r="AC80" s="541"/>
      <c r="AD80" s="541"/>
    </row>
    <row r="81" spans="1:30" ht="15" customHeight="1">
      <c r="A81" s="225">
        <v>73</v>
      </c>
      <c r="B81" s="217"/>
      <c r="C81" s="537" t="s">
        <v>2180</v>
      </c>
      <c r="D81" s="241"/>
      <c r="E81" s="241"/>
      <c r="F81" s="241"/>
      <c r="G81" s="241"/>
      <c r="H81" s="542" t="s">
        <v>2181</v>
      </c>
      <c r="I81" s="539"/>
      <c r="J81" s="542"/>
      <c r="K81" s="539"/>
      <c r="L81" s="542"/>
      <c r="M81" s="542"/>
      <c r="N81" s="542"/>
      <c r="O81" s="542"/>
      <c r="P81" s="540"/>
      <c r="Q81" s="542" t="s">
        <v>817</v>
      </c>
      <c r="R81" s="541"/>
      <c r="S81" s="542" t="s">
        <v>2117</v>
      </c>
      <c r="T81" s="541"/>
      <c r="U81" s="542"/>
      <c r="V81" s="543"/>
      <c r="W81" s="543" t="s">
        <v>864</v>
      </c>
      <c r="X81" s="543"/>
      <c r="Y81" s="544"/>
      <c r="Z81" s="542"/>
      <c r="AA81" s="545"/>
      <c r="AB81" s="542"/>
      <c r="AC81" s="541"/>
      <c r="AD81" s="541"/>
    </row>
    <row r="82" spans="1:30" ht="15" customHeight="1">
      <c r="A82" s="225">
        <v>74</v>
      </c>
      <c r="B82" s="217"/>
      <c r="C82" s="537" t="s">
        <v>2182</v>
      </c>
      <c r="D82" s="241"/>
      <c r="E82" s="241"/>
      <c r="F82" s="241"/>
      <c r="G82" s="241"/>
      <c r="H82" s="542" t="s">
        <v>2183</v>
      </c>
      <c r="I82" s="539"/>
      <c r="J82" s="542"/>
      <c r="K82" s="539"/>
      <c r="L82" s="542"/>
      <c r="M82" s="542"/>
      <c r="N82" s="542"/>
      <c r="O82" s="542"/>
      <c r="P82" s="540"/>
      <c r="Q82" s="542" t="s">
        <v>817</v>
      </c>
      <c r="R82" s="541"/>
      <c r="S82" s="542" t="s">
        <v>2117</v>
      </c>
      <c r="T82" s="541"/>
      <c r="U82" s="542"/>
      <c r="V82" s="543"/>
      <c r="W82" s="543" t="s">
        <v>864</v>
      </c>
      <c r="X82" s="543"/>
      <c r="Y82" s="544"/>
      <c r="Z82" s="542"/>
      <c r="AA82" s="545"/>
      <c r="AB82" s="542"/>
      <c r="AC82" s="541"/>
      <c r="AD82" s="541"/>
    </row>
    <row r="83" spans="1:30" ht="15" customHeight="1">
      <c r="A83" s="225">
        <v>75</v>
      </c>
      <c r="B83" s="216" t="s">
        <v>2184</v>
      </c>
      <c r="C83" s="551"/>
      <c r="D83" s="550"/>
      <c r="E83" s="550"/>
      <c r="F83" s="550"/>
      <c r="G83" s="550"/>
      <c r="H83" s="549"/>
      <c r="I83" s="552"/>
      <c r="J83" s="549"/>
      <c r="K83" s="539" t="s">
        <v>1544</v>
      </c>
      <c r="L83" s="542"/>
      <c r="M83" s="542"/>
      <c r="N83" s="542"/>
      <c r="O83" s="542"/>
      <c r="P83" s="540"/>
      <c r="Q83" s="542"/>
      <c r="R83" s="541"/>
      <c r="S83" s="542"/>
      <c r="T83" s="541"/>
      <c r="U83" s="542"/>
      <c r="V83" s="543"/>
      <c r="W83" s="543"/>
      <c r="X83" s="555"/>
      <c r="Y83" s="544"/>
      <c r="Z83" s="542"/>
      <c r="AA83" s="545"/>
      <c r="AB83" s="542"/>
      <c r="AC83" s="541"/>
      <c r="AD83" s="541"/>
    </row>
    <row r="84" spans="1:30" ht="15" customHeight="1">
      <c r="A84" s="225">
        <v>76</v>
      </c>
      <c r="B84" s="216"/>
      <c r="C84" s="216" t="s">
        <v>2185</v>
      </c>
      <c r="D84" s="551"/>
      <c r="E84" s="550"/>
      <c r="F84" s="550"/>
      <c r="G84" s="550"/>
      <c r="H84" s="549"/>
      <c r="I84" s="552"/>
      <c r="J84" s="549"/>
      <c r="K84" s="539" t="s">
        <v>2186</v>
      </c>
      <c r="L84" s="542"/>
      <c r="M84" s="542"/>
      <c r="N84" s="542"/>
      <c r="O84" s="542"/>
      <c r="P84" s="540"/>
      <c r="Q84" s="542" t="s">
        <v>817</v>
      </c>
      <c r="R84" s="541" t="s">
        <v>864</v>
      </c>
      <c r="S84" s="539" t="s">
        <v>2187</v>
      </c>
      <c r="T84" s="541"/>
      <c r="U84" s="542"/>
      <c r="V84" s="543"/>
      <c r="W84" s="543"/>
      <c r="X84" s="555"/>
      <c r="Y84" s="544"/>
      <c r="Z84" s="542"/>
      <c r="AA84" s="545"/>
      <c r="AB84" s="542"/>
      <c r="AC84" s="541"/>
      <c r="AD84" s="541"/>
    </row>
    <row r="85" spans="1:30" ht="15" customHeight="1">
      <c r="A85" s="225">
        <v>77</v>
      </c>
      <c r="B85" s="217"/>
      <c r="C85" s="219"/>
      <c r="D85" s="241" t="s">
        <v>1541</v>
      </c>
      <c r="E85" s="241"/>
      <c r="F85" s="241"/>
      <c r="G85" s="241"/>
      <c r="H85" s="542" t="s">
        <v>2188</v>
      </c>
      <c r="I85" s="539"/>
      <c r="J85" s="542"/>
      <c r="K85" s="539" t="s">
        <v>956</v>
      </c>
      <c r="L85" s="542"/>
      <c r="M85" s="542"/>
      <c r="N85" s="542"/>
      <c r="O85" s="542"/>
      <c r="P85" s="540"/>
      <c r="Q85" s="542"/>
      <c r="R85" s="541"/>
      <c r="S85" s="542"/>
      <c r="T85" s="541"/>
      <c r="U85" s="542"/>
      <c r="V85" s="543"/>
      <c r="W85" s="543"/>
      <c r="X85" s="555"/>
      <c r="Y85" s="544"/>
      <c r="Z85" s="542"/>
      <c r="AA85" s="545"/>
      <c r="AB85" s="542"/>
      <c r="AC85" s="541"/>
      <c r="AD85" s="541"/>
    </row>
    <row r="86" spans="1:30" ht="15" customHeight="1">
      <c r="A86" s="225">
        <v>78</v>
      </c>
      <c r="B86" s="217"/>
      <c r="C86" s="217"/>
      <c r="D86" s="219" t="s">
        <v>2189</v>
      </c>
      <c r="E86" s="241"/>
      <c r="F86" s="241"/>
      <c r="G86" s="241"/>
      <c r="H86" s="542"/>
      <c r="I86" s="539"/>
      <c r="J86" s="542"/>
      <c r="K86" s="539" t="s">
        <v>1560</v>
      </c>
      <c r="L86" s="542"/>
      <c r="M86" s="542"/>
      <c r="N86" s="542"/>
      <c r="O86" s="542"/>
      <c r="P86" s="540"/>
      <c r="Q86" s="542" t="s">
        <v>817</v>
      </c>
      <c r="R86" s="541"/>
      <c r="S86" s="542"/>
      <c r="T86" s="541"/>
      <c r="U86" s="542"/>
      <c r="V86" s="543"/>
      <c r="W86" s="543"/>
      <c r="X86" s="555"/>
      <c r="Y86" s="544"/>
      <c r="Z86" s="542"/>
      <c r="AA86" s="545"/>
      <c r="AB86" s="542"/>
      <c r="AC86" s="541"/>
      <c r="AD86" s="541"/>
    </row>
    <row r="87" spans="1:30" ht="15" customHeight="1">
      <c r="A87" s="225">
        <v>79</v>
      </c>
      <c r="B87" s="217"/>
      <c r="C87" s="217"/>
      <c r="D87" s="219" t="s">
        <v>2190</v>
      </c>
      <c r="E87" s="241"/>
      <c r="F87" s="241"/>
      <c r="G87" s="241"/>
      <c r="H87" s="542"/>
      <c r="I87" s="539"/>
      <c r="J87" s="542"/>
      <c r="K87" s="539" t="s">
        <v>1563</v>
      </c>
      <c r="L87" s="542"/>
      <c r="M87" s="542"/>
      <c r="N87" s="542"/>
      <c r="O87" s="542"/>
      <c r="P87" s="540"/>
      <c r="Q87" s="542" t="s">
        <v>817</v>
      </c>
      <c r="R87" s="541" t="s">
        <v>864</v>
      </c>
      <c r="S87" s="379" t="s">
        <v>1563</v>
      </c>
      <c r="T87" s="541"/>
      <c r="U87" s="542"/>
      <c r="V87" s="543"/>
      <c r="W87" s="543"/>
      <c r="X87" s="555"/>
      <c r="Y87" s="544"/>
      <c r="Z87" s="542"/>
      <c r="AA87" s="545"/>
      <c r="AB87" s="542"/>
      <c r="AC87" s="541"/>
      <c r="AD87" s="541"/>
    </row>
    <row r="88" spans="1:30" ht="15" customHeight="1">
      <c r="A88" s="225">
        <v>80</v>
      </c>
      <c r="B88" s="217"/>
      <c r="C88" s="217"/>
      <c r="D88" s="219"/>
      <c r="E88" s="219" t="s">
        <v>2191</v>
      </c>
      <c r="F88" s="241"/>
      <c r="G88" s="241"/>
      <c r="H88" s="542"/>
      <c r="I88" s="539"/>
      <c r="J88" s="542"/>
      <c r="K88" s="539" t="s">
        <v>2192</v>
      </c>
      <c r="L88" s="542"/>
      <c r="M88" s="542"/>
      <c r="N88" s="542"/>
      <c r="O88" s="542"/>
      <c r="P88" s="540"/>
      <c r="Q88" s="542" t="s">
        <v>817</v>
      </c>
      <c r="R88" s="541"/>
      <c r="S88" s="542"/>
      <c r="T88" s="541"/>
      <c r="U88" s="542"/>
      <c r="V88" s="543"/>
      <c r="W88" s="543"/>
      <c r="X88" s="555"/>
      <c r="Y88" s="544"/>
      <c r="Z88" s="542"/>
      <c r="AA88" s="545"/>
      <c r="AB88" s="542"/>
      <c r="AC88" s="541"/>
      <c r="AD88" s="541"/>
    </row>
    <row r="89" spans="1:30" ht="15" customHeight="1">
      <c r="A89" s="225">
        <v>81</v>
      </c>
      <c r="B89" s="217"/>
      <c r="C89" s="217"/>
      <c r="D89" s="219"/>
      <c r="E89" s="219" t="s">
        <v>2193</v>
      </c>
      <c r="F89" s="241"/>
      <c r="G89" s="241"/>
      <c r="H89" s="542"/>
      <c r="I89" s="539"/>
      <c r="J89" s="542"/>
      <c r="K89" s="539" t="s">
        <v>2194</v>
      </c>
      <c r="L89" s="542"/>
      <c r="M89" s="542"/>
      <c r="N89" s="542"/>
      <c r="O89" s="542"/>
      <c r="P89" s="540"/>
      <c r="Q89" s="542" t="s">
        <v>817</v>
      </c>
      <c r="R89" s="541"/>
      <c r="S89" s="542"/>
      <c r="T89" s="541"/>
      <c r="U89" s="542"/>
      <c r="V89" s="543"/>
      <c r="W89" s="543"/>
      <c r="X89" s="555"/>
      <c r="Y89" s="544"/>
      <c r="Z89" s="542"/>
      <c r="AA89" s="545"/>
      <c r="AB89" s="542"/>
      <c r="AC89" s="541"/>
      <c r="AD89" s="541"/>
    </row>
    <row r="90" spans="1:30" ht="15" customHeight="1">
      <c r="A90" s="225">
        <v>82</v>
      </c>
      <c r="B90" s="217"/>
      <c r="C90" s="219"/>
      <c r="D90" s="241"/>
      <c r="E90" s="219" t="s">
        <v>1553</v>
      </c>
      <c r="F90" s="241"/>
      <c r="G90" s="241"/>
      <c r="H90" s="542"/>
      <c r="I90" s="539"/>
      <c r="J90" s="542"/>
      <c r="K90" s="539" t="s">
        <v>2195</v>
      </c>
      <c r="L90" s="542"/>
      <c r="M90" s="542"/>
      <c r="N90" s="542"/>
      <c r="O90" s="542"/>
      <c r="P90" s="540"/>
      <c r="Q90" s="542" t="s">
        <v>817</v>
      </c>
      <c r="R90" s="541"/>
      <c r="S90" s="542"/>
      <c r="T90" s="541"/>
      <c r="U90" s="542"/>
      <c r="V90" s="543"/>
      <c r="W90" s="543"/>
      <c r="X90" s="555"/>
      <c r="Y90" s="544"/>
      <c r="Z90" s="542"/>
      <c r="AA90" s="545"/>
      <c r="AB90" s="542"/>
      <c r="AC90" s="541"/>
      <c r="AD90" s="541"/>
    </row>
    <row r="91" spans="1:30" ht="15" customHeight="1">
      <c r="A91" s="225">
        <v>80</v>
      </c>
      <c r="B91" s="217"/>
      <c r="C91" s="217" t="s">
        <v>2196</v>
      </c>
      <c r="D91" s="217"/>
      <c r="E91" s="241"/>
      <c r="F91" s="241"/>
      <c r="G91" s="241"/>
      <c r="H91" s="542"/>
      <c r="I91" s="539"/>
      <c r="J91" s="542"/>
      <c r="K91" s="539" t="s">
        <v>2197</v>
      </c>
      <c r="L91" s="542"/>
      <c r="M91" s="542"/>
      <c r="N91" s="542"/>
      <c r="O91" s="542"/>
      <c r="P91" s="540"/>
      <c r="Q91" s="542" t="s">
        <v>817</v>
      </c>
      <c r="R91" s="541"/>
      <c r="S91" s="542" t="s">
        <v>879</v>
      </c>
      <c r="T91" s="541"/>
      <c r="U91" s="542"/>
      <c r="V91" s="543"/>
      <c r="W91" s="543" t="s">
        <v>864</v>
      </c>
      <c r="X91" s="543"/>
      <c r="Y91" s="544"/>
      <c r="Z91" s="542"/>
      <c r="AA91" s="545"/>
      <c r="AB91" s="542"/>
      <c r="AC91" s="541"/>
      <c r="AD91" s="541"/>
    </row>
    <row r="92" spans="1:30" ht="15" customHeight="1">
      <c r="A92" s="225">
        <v>81</v>
      </c>
      <c r="B92" s="217"/>
      <c r="C92" s="217" t="s">
        <v>2198</v>
      </c>
      <c r="D92" s="217"/>
      <c r="E92" s="241"/>
      <c r="F92" s="241"/>
      <c r="G92" s="241"/>
      <c r="H92" s="542"/>
      <c r="I92" s="539"/>
      <c r="J92" s="542"/>
      <c r="K92" s="539" t="s">
        <v>2199</v>
      </c>
      <c r="L92" s="542"/>
      <c r="M92" s="542"/>
      <c r="N92" s="542"/>
      <c r="O92" s="542"/>
      <c r="P92" s="540"/>
      <c r="Q92" s="542" t="s">
        <v>817</v>
      </c>
      <c r="R92" s="541"/>
      <c r="S92" s="542" t="s">
        <v>879</v>
      </c>
      <c r="T92" s="541"/>
      <c r="U92" s="542"/>
      <c r="V92" s="543"/>
      <c r="W92" s="543" t="s">
        <v>864</v>
      </c>
      <c r="X92" s="543"/>
      <c r="Y92" s="544"/>
      <c r="Z92" s="542"/>
      <c r="AA92" s="545"/>
      <c r="AB92" s="542"/>
      <c r="AC92" s="541"/>
      <c r="AD92" s="54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201" priority="269">
      <formula>OR($AD94="X",$AB94="X")</formula>
    </cfRule>
    <cfRule type="expression" dxfId="200" priority="270">
      <formula>AND($AD94=1,$AB94=1)</formula>
    </cfRule>
    <cfRule type="expression" dxfId="199" priority="271">
      <formula>$AD94=1</formula>
    </cfRule>
    <cfRule type="expression" dxfId="198"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97" priority="268">
      <formula>$Q94="X"</formula>
    </cfRule>
  </conditionalFormatting>
  <conditionalFormatting sqref="Q9:Q92">
    <cfRule type="cellIs" dxfId="196" priority="1" operator="equal">
      <formula>"1..1"</formula>
    </cfRule>
    <cfRule type="cellIs" dxfId="195" priority="2" operator="equal">
      <formula>"0..n"</formula>
    </cfRule>
    <cfRule type="cellIs" dxfId="19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7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2450</v>
      </c>
      <c r="C1" s="129" t="s">
        <v>813</v>
      </c>
      <c r="E1" s="150" t="s">
        <v>814</v>
      </c>
      <c r="G1" s="128"/>
      <c r="H1" s="128"/>
      <c r="I1" s="128"/>
      <c r="J1" s="128"/>
      <c r="K1" s="128"/>
      <c r="L1" s="128"/>
      <c r="Q1" s="759" t="s">
        <v>816</v>
      </c>
      <c r="R1" s="759"/>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760" t="s">
        <v>828</v>
      </c>
      <c r="O7" s="760"/>
      <c r="P7" s="760"/>
      <c r="Q7" s="760"/>
      <c r="X7" s="761" t="s">
        <v>829</v>
      </c>
      <c r="Y7" s="761"/>
      <c r="AE7" s="760" t="s">
        <v>830</v>
      </c>
      <c r="AF7" s="760"/>
      <c r="ALZ7"/>
    </row>
    <row r="8" spans="1:1014" s="238" customFormat="1" ht="55.5" customHeight="1">
      <c r="A8" s="233" t="s">
        <v>831</v>
      </c>
      <c r="B8" s="382" t="s">
        <v>832</v>
      </c>
      <c r="C8" s="279" t="s">
        <v>833</v>
      </c>
      <c r="D8" s="279" t="s">
        <v>834</v>
      </c>
      <c r="E8" s="279" t="s">
        <v>835</v>
      </c>
      <c r="F8" s="279" t="s">
        <v>836</v>
      </c>
      <c r="G8" s="279" t="s">
        <v>837</v>
      </c>
      <c r="H8" s="279" t="s">
        <v>2463</v>
      </c>
      <c r="I8" s="279" t="s">
        <v>2462</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1595</v>
      </c>
      <c r="Y8" s="229" t="s">
        <v>2452</v>
      </c>
      <c r="Z8" s="230" t="s">
        <v>852</v>
      </c>
      <c r="AA8" s="235" t="s">
        <v>853</v>
      </c>
      <c r="AB8" s="235" t="s">
        <v>854</v>
      </c>
      <c r="AC8" s="236" t="s">
        <v>855</v>
      </c>
      <c r="AD8" s="235" t="s">
        <v>856</v>
      </c>
      <c r="AE8" s="235" t="s">
        <v>857</v>
      </c>
      <c r="AF8" s="237" t="s">
        <v>915</v>
      </c>
    </row>
    <row r="9" spans="1:1014" s="224" customFormat="1" ht="13.5" customHeight="1">
      <c r="A9" s="225">
        <v>1</v>
      </c>
      <c r="B9" s="216" t="s">
        <v>2461</v>
      </c>
      <c r="C9" s="264"/>
      <c r="D9" s="264"/>
      <c r="E9" s="264"/>
      <c r="F9" s="264"/>
      <c r="G9" s="264"/>
      <c r="H9" s="264"/>
      <c r="I9" s="264"/>
      <c r="J9" s="269" t="s">
        <v>1529</v>
      </c>
      <c r="K9" s="539"/>
      <c r="L9" s="542"/>
      <c r="M9" s="539" t="s">
        <v>1530</v>
      </c>
      <c r="N9" s="542"/>
      <c r="O9" s="542"/>
      <c r="P9" s="542"/>
      <c r="Q9" s="542"/>
      <c r="R9" s="540"/>
      <c r="S9" s="542" t="s">
        <v>823</v>
      </c>
      <c r="T9" s="542" t="s">
        <v>864</v>
      </c>
      <c r="U9" s="243" t="s">
        <v>1530</v>
      </c>
      <c r="V9" s="541"/>
      <c r="W9" s="542"/>
      <c r="X9" s="543" t="s">
        <v>864</v>
      </c>
      <c r="Y9" s="260"/>
      <c r="Z9" s="232"/>
      <c r="AA9" s="266"/>
      <c r="AB9" s="263"/>
      <c r="AC9" s="545"/>
      <c r="AD9" s="542"/>
      <c r="AE9" s="541"/>
      <c r="AF9" s="541"/>
    </row>
    <row r="10" spans="1:1014" s="224" customFormat="1" ht="13.5" customHeight="1">
      <c r="A10" s="225">
        <v>2</v>
      </c>
      <c r="B10" s="217"/>
      <c r="C10" s="217" t="s">
        <v>1387</v>
      </c>
      <c r="D10" s="241"/>
      <c r="E10" s="241"/>
      <c r="F10" s="241"/>
      <c r="G10" s="241"/>
      <c r="H10" s="241"/>
      <c r="I10" s="241"/>
      <c r="J10" s="542" t="s">
        <v>1608</v>
      </c>
      <c r="K10" s="539"/>
      <c r="L10" s="542"/>
      <c r="M10" s="539" t="s">
        <v>1200</v>
      </c>
      <c r="N10" s="542"/>
      <c r="O10" s="542"/>
      <c r="P10" s="542"/>
      <c r="Q10" s="542"/>
      <c r="R10" s="540"/>
      <c r="S10" s="542" t="s">
        <v>817</v>
      </c>
      <c r="T10" s="542"/>
      <c r="U10" s="542" t="s">
        <v>863</v>
      </c>
      <c r="V10" s="541"/>
      <c r="W10" s="542"/>
      <c r="X10" s="543" t="s">
        <v>864</v>
      </c>
      <c r="Y10" s="260"/>
      <c r="Z10" s="232"/>
      <c r="AA10" s="544"/>
      <c r="AB10" s="263"/>
      <c r="AC10" s="545"/>
      <c r="AD10" s="542"/>
      <c r="AE10" s="541"/>
      <c r="AF10" s="541"/>
    </row>
    <row r="11" spans="1:1014" s="158" customFormat="1" ht="12.75" customHeight="1">
      <c r="A11" s="225">
        <v>3</v>
      </c>
      <c r="B11" s="217"/>
      <c r="C11" s="241" t="s">
        <v>1533</v>
      </c>
      <c r="D11" s="241"/>
      <c r="E11" s="241"/>
      <c r="F11" s="241"/>
      <c r="G11" s="241"/>
      <c r="H11" s="241"/>
      <c r="I11" s="241"/>
      <c r="J11" s="542" t="s">
        <v>1534</v>
      </c>
      <c r="K11" s="539" t="s">
        <v>930</v>
      </c>
      <c r="L11" s="542"/>
      <c r="M11" s="539" t="s">
        <v>931</v>
      </c>
      <c r="N11" s="542"/>
      <c r="O11" s="542"/>
      <c r="P11" s="542"/>
      <c r="Q11" s="542"/>
      <c r="R11" s="540"/>
      <c r="S11" s="542" t="s">
        <v>820</v>
      </c>
      <c r="T11" s="542"/>
      <c r="U11" s="542" t="s">
        <v>879</v>
      </c>
      <c r="V11" s="268"/>
      <c r="W11" s="542"/>
      <c r="X11" s="543" t="s">
        <v>864</v>
      </c>
      <c r="Y11" s="543"/>
      <c r="Z11" s="232"/>
      <c r="AA11" s="544"/>
      <c r="AB11" s="263"/>
      <c r="AC11" s="545"/>
      <c r="AD11" s="542"/>
      <c r="AE11" s="541"/>
      <c r="AF11" s="541"/>
    </row>
    <row r="12" spans="1:1014" s="158" customFormat="1" ht="12.75" customHeight="1">
      <c r="A12" s="225">
        <v>5</v>
      </c>
      <c r="B12" s="217"/>
      <c r="C12" s="241" t="s">
        <v>2449</v>
      </c>
      <c r="D12" s="241"/>
      <c r="E12" s="241"/>
      <c r="F12" s="241"/>
      <c r="G12" s="241"/>
      <c r="H12" s="241"/>
      <c r="I12" s="241"/>
      <c r="J12" s="266" t="s">
        <v>1542</v>
      </c>
      <c r="K12" s="264" t="s">
        <v>1543</v>
      </c>
      <c r="L12" s="263"/>
      <c r="M12" s="539" t="s">
        <v>1544</v>
      </c>
      <c r="N12" s="542"/>
      <c r="O12" s="542"/>
      <c r="P12" s="542"/>
      <c r="Q12" s="542"/>
      <c r="R12" s="540"/>
      <c r="S12" s="542" t="s">
        <v>817</v>
      </c>
      <c r="T12" s="542"/>
      <c r="U12" s="542" t="s">
        <v>863</v>
      </c>
      <c r="V12" s="268" t="s">
        <v>864</v>
      </c>
      <c r="W12" s="374"/>
      <c r="X12" s="265" t="s">
        <v>864</v>
      </c>
      <c r="Y12" s="260"/>
      <c r="Z12" s="232"/>
      <c r="AA12" s="263"/>
      <c r="AB12" s="390"/>
      <c r="AC12" s="267"/>
      <c r="AD12" s="263"/>
      <c r="AE12" s="541"/>
      <c r="AF12" s="541"/>
    </row>
    <row r="13" spans="1:1014" s="158" customFormat="1" ht="12.75" customHeight="1">
      <c r="A13" s="225"/>
      <c r="B13" s="217"/>
      <c r="C13" s="241" t="s">
        <v>2315</v>
      </c>
      <c r="D13" s="241"/>
      <c r="E13" s="241"/>
      <c r="F13" s="241"/>
      <c r="G13" s="241"/>
      <c r="H13" s="241"/>
      <c r="I13" s="241"/>
      <c r="J13" s="588"/>
      <c r="K13" s="589"/>
      <c r="L13" s="590"/>
      <c r="M13" s="589"/>
      <c r="N13" s="590"/>
      <c r="O13" s="590"/>
      <c r="P13" s="590"/>
      <c r="Q13" s="590"/>
      <c r="R13" s="591"/>
      <c r="S13" s="590"/>
      <c r="T13" s="590"/>
      <c r="U13" s="590"/>
      <c r="V13" s="592"/>
      <c r="W13" s="590"/>
      <c r="X13" s="593"/>
      <c r="Y13" s="593"/>
      <c r="Z13" s="232"/>
      <c r="AA13" s="594"/>
      <c r="AB13" s="590"/>
      <c r="AC13" s="595"/>
      <c r="AD13" s="263"/>
      <c r="AE13" s="592"/>
      <c r="AF13" s="592"/>
    </row>
    <row r="14" spans="1:1014" s="158" customFormat="1" ht="12.75" customHeight="1">
      <c r="A14" s="225">
        <v>6</v>
      </c>
      <c r="B14" s="217"/>
      <c r="C14" s="241"/>
      <c r="D14" s="241" t="s">
        <v>1547</v>
      </c>
      <c r="E14" s="241"/>
      <c r="F14" s="241"/>
      <c r="G14" s="241"/>
      <c r="H14" s="241"/>
      <c r="I14" s="241"/>
      <c r="J14" s="269" t="s">
        <v>1548</v>
      </c>
      <c r="K14" s="264" t="s">
        <v>1549</v>
      </c>
      <c r="L14" s="263"/>
      <c r="M14" s="568" t="s">
        <v>1550</v>
      </c>
      <c r="N14" s="567"/>
      <c r="O14" s="567"/>
      <c r="P14" s="567"/>
      <c r="Q14" s="567"/>
      <c r="R14" s="569"/>
      <c r="S14" s="578" t="s">
        <v>823</v>
      </c>
      <c r="T14" s="567"/>
      <c r="U14" s="567" t="s">
        <v>863</v>
      </c>
      <c r="V14" s="268" t="s">
        <v>864</v>
      </c>
      <c r="W14" s="374"/>
      <c r="X14" s="265" t="s">
        <v>864</v>
      </c>
      <c r="Y14" s="260"/>
      <c r="Z14" s="232"/>
      <c r="AA14" s="390"/>
      <c r="AB14" s="390"/>
      <c r="AC14" s="261"/>
      <c r="AD14" s="263"/>
      <c r="AE14" s="570"/>
      <c r="AF14" s="570"/>
    </row>
    <row r="15" spans="1:1014" s="158" customFormat="1" ht="12.75" customHeight="1">
      <c r="A15" s="225">
        <v>7</v>
      </c>
      <c r="B15" s="217"/>
      <c r="C15" s="241"/>
      <c r="D15" s="241" t="s">
        <v>2193</v>
      </c>
      <c r="E15" s="241"/>
      <c r="F15" s="241"/>
      <c r="G15" s="241"/>
      <c r="H15" s="241"/>
      <c r="I15" s="241"/>
      <c r="J15" s="579"/>
      <c r="K15" s="568" t="s">
        <v>2451</v>
      </c>
      <c r="L15" s="567"/>
      <c r="M15" s="568" t="s">
        <v>1347</v>
      </c>
      <c r="N15" s="567"/>
      <c r="O15" s="567"/>
      <c r="P15" s="567"/>
      <c r="Q15" s="567"/>
      <c r="R15" s="569"/>
      <c r="S15" s="263" t="s">
        <v>817</v>
      </c>
      <c r="T15" s="567"/>
      <c r="U15" s="567" t="s">
        <v>863</v>
      </c>
      <c r="V15" s="570" t="s">
        <v>864</v>
      </c>
      <c r="W15" s="567"/>
      <c r="X15" s="571" t="s">
        <v>864</v>
      </c>
      <c r="Y15" s="571"/>
      <c r="Z15" s="232"/>
      <c r="AA15" s="390"/>
      <c r="AB15" s="567"/>
      <c r="AC15" s="572"/>
      <c r="AD15" s="567"/>
      <c r="AE15" s="570"/>
      <c r="AF15" s="570"/>
    </row>
    <row r="16" spans="1:1014" s="249" customFormat="1" ht="12.75" customHeight="1">
      <c r="A16" s="225">
        <v>8</v>
      </c>
      <c r="B16" s="218"/>
      <c r="C16" s="219"/>
      <c r="D16" s="219" t="s">
        <v>1553</v>
      </c>
      <c r="E16" s="218"/>
      <c r="F16" s="218"/>
      <c r="G16" s="218"/>
      <c r="H16" s="218"/>
      <c r="I16" s="218"/>
      <c r="J16" s="269" t="s">
        <v>1611</v>
      </c>
      <c r="K16" s="500"/>
      <c r="L16" s="255"/>
      <c r="M16" s="264" t="s">
        <v>1555</v>
      </c>
      <c r="N16" s="263"/>
      <c r="O16" s="263"/>
      <c r="P16" s="263"/>
      <c r="Q16" s="263"/>
      <c r="R16" s="265"/>
      <c r="S16" s="263" t="s">
        <v>817</v>
      </c>
      <c r="T16" s="263"/>
      <c r="U16" s="263" t="s">
        <v>863</v>
      </c>
      <c r="V16" s="374"/>
      <c r="W16" s="255"/>
      <c r="X16" s="260" t="s">
        <v>864</v>
      </c>
      <c r="Y16" s="260"/>
      <c r="Z16" s="503"/>
      <c r="AA16" s="390"/>
      <c r="AB16" s="255"/>
      <c r="AC16" s="245"/>
      <c r="AD16" s="255"/>
      <c r="AE16" s="374"/>
      <c r="AF16" s="374"/>
    </row>
    <row r="17" spans="1:32" s="158" customFormat="1" ht="12.75" customHeight="1">
      <c r="A17" s="225">
        <v>9</v>
      </c>
      <c r="B17" s="217"/>
      <c r="C17" s="241"/>
      <c r="D17" s="241" t="s">
        <v>1557</v>
      </c>
      <c r="E17" s="241"/>
      <c r="F17" s="241"/>
      <c r="G17" s="241"/>
      <c r="H17" s="241"/>
      <c r="I17" s="241"/>
      <c r="J17" s="269" t="s">
        <v>1558</v>
      </c>
      <c r="K17" s="264" t="s">
        <v>1559</v>
      </c>
      <c r="L17" s="263"/>
      <c r="M17" s="539" t="s">
        <v>1560</v>
      </c>
      <c r="N17" s="542"/>
      <c r="O17" s="542"/>
      <c r="P17" s="542"/>
      <c r="Q17" s="542"/>
      <c r="R17" s="540"/>
      <c r="S17" s="542" t="s">
        <v>817</v>
      </c>
      <c r="T17" s="542"/>
      <c r="U17" s="542" t="s">
        <v>863</v>
      </c>
      <c r="V17" s="268"/>
      <c r="W17" s="377"/>
      <c r="X17" s="265" t="s">
        <v>864</v>
      </c>
      <c r="Y17" s="260"/>
      <c r="Z17" s="232"/>
      <c r="AA17" s="567"/>
      <c r="AB17" s="390"/>
      <c r="AC17" s="267"/>
      <c r="AD17" s="263"/>
      <c r="AE17" s="541"/>
      <c r="AF17" s="541"/>
    </row>
    <row r="18" spans="1:32" s="158" customFormat="1" ht="12.75" customHeight="1">
      <c r="A18" s="225">
        <v>10</v>
      </c>
      <c r="B18" s="242"/>
      <c r="C18" s="264"/>
      <c r="D18" s="242" t="s">
        <v>1562</v>
      </c>
      <c r="E18" s="264"/>
      <c r="F18" s="264"/>
      <c r="G18" s="264"/>
      <c r="H18" s="264"/>
      <c r="I18" s="264"/>
      <c r="J18" s="264"/>
      <c r="K18" s="264"/>
      <c r="L18" s="263"/>
      <c r="M18" s="539" t="s">
        <v>1563</v>
      </c>
      <c r="N18" s="542"/>
      <c r="O18" s="542"/>
      <c r="P18" s="542"/>
      <c r="Q18" s="542"/>
      <c r="R18" s="540"/>
      <c r="S18" s="561" t="s">
        <v>817</v>
      </c>
      <c r="T18" s="542" t="s">
        <v>864</v>
      </c>
      <c r="U18" s="379" t="s">
        <v>1563</v>
      </c>
      <c r="V18" s="268"/>
      <c r="W18" s="263"/>
      <c r="X18" s="265" t="s">
        <v>864</v>
      </c>
      <c r="Y18" s="260"/>
      <c r="Z18" s="232"/>
      <c r="AA18" s="266"/>
      <c r="AB18" s="263"/>
      <c r="AC18" s="261"/>
      <c r="AD18" s="263"/>
      <c r="AE18" s="541"/>
      <c r="AF18" s="541"/>
    </row>
    <row r="19" spans="1:32" s="158" customFormat="1" ht="12.75" customHeight="1">
      <c r="A19" s="225">
        <v>11</v>
      </c>
      <c r="B19" s="241"/>
      <c r="C19" s="241"/>
      <c r="D19" s="241"/>
      <c r="E19" s="241" t="s">
        <v>1565</v>
      </c>
      <c r="F19" s="241"/>
      <c r="G19" s="241"/>
      <c r="H19" s="241"/>
      <c r="I19" s="241"/>
      <c r="J19" s="269" t="s">
        <v>1566</v>
      </c>
      <c r="K19" s="264"/>
      <c r="L19" s="263"/>
      <c r="M19" s="539" t="s">
        <v>956</v>
      </c>
      <c r="N19" s="542"/>
      <c r="O19" s="542"/>
      <c r="P19" s="542"/>
      <c r="Q19" s="542"/>
      <c r="R19" s="540"/>
      <c r="S19" s="561" t="s">
        <v>817</v>
      </c>
      <c r="T19" s="542"/>
      <c r="U19" s="542" t="s">
        <v>863</v>
      </c>
      <c r="V19" s="268" t="s">
        <v>864</v>
      </c>
      <c r="W19" s="263" t="s">
        <v>1567</v>
      </c>
      <c r="X19" s="265" t="s">
        <v>864</v>
      </c>
      <c r="Y19" s="260"/>
      <c r="Z19" s="232"/>
      <c r="AA19" s="266"/>
      <c r="AB19" s="263"/>
      <c r="AC19" s="261"/>
      <c r="AD19" s="263"/>
      <c r="AE19" s="541"/>
      <c r="AF19" s="541"/>
    </row>
    <row r="20" spans="1:32" s="158" customFormat="1" ht="12.75" customHeight="1">
      <c r="A20" s="225">
        <v>12</v>
      </c>
      <c r="B20" s="241"/>
      <c r="C20" s="242"/>
      <c r="D20" s="241"/>
      <c r="E20" s="242" t="s">
        <v>1568</v>
      </c>
      <c r="F20" s="241"/>
      <c r="G20" s="241"/>
      <c r="H20" s="241"/>
      <c r="I20" s="241"/>
      <c r="J20" s="269"/>
      <c r="K20" s="264"/>
      <c r="L20" s="263"/>
      <c r="M20" s="539" t="s">
        <v>1570</v>
      </c>
      <c r="N20" s="542"/>
      <c r="O20" s="542"/>
      <c r="P20" s="542"/>
      <c r="Q20" s="542"/>
      <c r="R20" s="540"/>
      <c r="S20" s="561" t="s">
        <v>817</v>
      </c>
      <c r="T20" s="542" t="s">
        <v>864</v>
      </c>
      <c r="U20" s="542" t="s">
        <v>1036</v>
      </c>
      <c r="V20" s="268"/>
      <c r="W20" s="263"/>
      <c r="X20" s="265" t="s">
        <v>864</v>
      </c>
      <c r="Y20" s="260"/>
      <c r="Z20" s="232"/>
      <c r="AA20" s="266"/>
      <c r="AB20" s="263"/>
      <c r="AC20" s="261"/>
      <c r="AD20" s="263"/>
      <c r="AE20" s="541"/>
      <c r="AF20" s="541"/>
    </row>
    <row r="21" spans="1:32" s="224" customFormat="1" ht="13.5" customHeight="1">
      <c r="A21" s="225">
        <v>14</v>
      </c>
      <c r="B21" s="217"/>
      <c r="C21" s="217"/>
      <c r="D21" s="217"/>
      <c r="E21" s="217"/>
      <c r="F21" s="217" t="s">
        <v>1037</v>
      </c>
      <c r="G21" s="217"/>
      <c r="H21" s="217"/>
      <c r="I21" s="217"/>
      <c r="J21" s="542" t="s">
        <v>1038</v>
      </c>
      <c r="K21" s="539" t="s">
        <v>1039</v>
      </c>
      <c r="L21" s="542" t="s">
        <v>1040</v>
      </c>
      <c r="M21" s="539"/>
      <c r="N21" s="542"/>
      <c r="O21" s="542"/>
      <c r="P21" s="542"/>
      <c r="Q21" s="542"/>
      <c r="R21" s="540"/>
      <c r="S21" s="542" t="s">
        <v>820</v>
      </c>
      <c r="T21" s="542"/>
      <c r="U21" s="542" t="s">
        <v>863</v>
      </c>
      <c r="V21" s="541"/>
      <c r="W21" s="542"/>
      <c r="X21" s="543" t="s">
        <v>864</v>
      </c>
      <c r="Y21" s="543"/>
      <c r="Z21" s="232"/>
      <c r="AA21" s="544"/>
      <c r="AB21" s="542"/>
      <c r="AC21" s="545"/>
      <c r="AD21" s="542"/>
      <c r="AE21" s="541">
        <v>1</v>
      </c>
      <c r="AF21" s="541">
        <v>1</v>
      </c>
    </row>
    <row r="22" spans="1:32" s="249" customFormat="1" ht="13.5" customHeight="1">
      <c r="A22" s="225">
        <v>15</v>
      </c>
      <c r="B22" s="217"/>
      <c r="C22" s="219"/>
      <c r="D22" s="217"/>
      <c r="E22" s="219"/>
      <c r="F22" s="219" t="s">
        <v>1041</v>
      </c>
      <c r="G22" s="219"/>
      <c r="H22" s="220"/>
      <c r="I22" s="220"/>
      <c r="J22" s="542" t="s">
        <v>1042</v>
      </c>
      <c r="K22" s="539" t="s">
        <v>1043</v>
      </c>
      <c r="L22" s="542" t="s">
        <v>1044</v>
      </c>
      <c r="M22" s="539"/>
      <c r="N22" s="542"/>
      <c r="O22" s="542"/>
      <c r="P22" s="542"/>
      <c r="Q22" s="542"/>
      <c r="R22" s="252"/>
      <c r="S22" s="542" t="s">
        <v>817</v>
      </c>
      <c r="T22" s="542"/>
      <c r="U22" s="542" t="s">
        <v>863</v>
      </c>
      <c r="V22" s="541"/>
      <c r="W22" s="542"/>
      <c r="X22" s="260" t="s">
        <v>864</v>
      </c>
      <c r="Y22" s="543"/>
      <c r="Z22" s="232"/>
      <c r="AA22" s="544"/>
      <c r="AB22" s="542"/>
      <c r="AC22" s="545"/>
      <c r="AD22" s="542"/>
      <c r="AE22" s="541">
        <v>1</v>
      </c>
      <c r="AF22" s="541"/>
    </row>
    <row r="23" spans="1:32" s="224" customFormat="1" ht="13.5" customHeight="1">
      <c r="A23" s="225">
        <v>16</v>
      </c>
      <c r="B23" s="217"/>
      <c r="C23" s="217"/>
      <c r="D23" s="217"/>
      <c r="E23" s="217"/>
      <c r="F23" s="217" t="s">
        <v>1045</v>
      </c>
      <c r="G23" s="217"/>
      <c r="H23" s="217"/>
      <c r="I23" s="217"/>
      <c r="J23" s="263" t="s">
        <v>1046</v>
      </c>
      <c r="K23" s="539" t="s">
        <v>1047</v>
      </c>
      <c r="L23" s="542" t="s">
        <v>871</v>
      </c>
      <c r="M23" s="539"/>
      <c r="N23" s="542" t="s">
        <v>1048</v>
      </c>
      <c r="O23" s="542" t="s">
        <v>1049</v>
      </c>
      <c r="P23" s="542"/>
      <c r="Q23" s="542"/>
      <c r="R23" s="252"/>
      <c r="S23" s="542" t="s">
        <v>817</v>
      </c>
      <c r="T23" s="542"/>
      <c r="U23" s="542" t="s">
        <v>863</v>
      </c>
      <c r="V23" s="541"/>
      <c r="W23" s="542"/>
      <c r="X23" s="260" t="s">
        <v>864</v>
      </c>
      <c r="Y23" s="543"/>
      <c r="Z23" s="232"/>
      <c r="AA23" s="544"/>
      <c r="AB23" s="542"/>
      <c r="AC23" s="545"/>
      <c r="AD23" s="542"/>
      <c r="AE23" s="541">
        <v>1</v>
      </c>
      <c r="AF23" s="541">
        <v>1</v>
      </c>
    </row>
    <row r="24" spans="1:32" s="224" customFormat="1" ht="13.5" customHeight="1">
      <c r="A24" s="225">
        <v>17</v>
      </c>
      <c r="B24" s="217"/>
      <c r="C24" s="241"/>
      <c r="D24" s="217"/>
      <c r="E24" s="241"/>
      <c r="F24" s="241" t="s">
        <v>1050</v>
      </c>
      <c r="G24" s="221"/>
      <c r="H24" s="221"/>
      <c r="I24" s="221"/>
      <c r="J24" s="542" t="s">
        <v>1051</v>
      </c>
      <c r="K24" s="556"/>
      <c r="L24" s="542"/>
      <c r="M24" s="264" t="s">
        <v>1052</v>
      </c>
      <c r="N24" s="542"/>
      <c r="O24" s="542"/>
      <c r="P24" s="542"/>
      <c r="Q24" s="542"/>
      <c r="R24" s="540"/>
      <c r="S24" s="542" t="s">
        <v>823</v>
      </c>
      <c r="T24" s="542" t="s">
        <v>864</v>
      </c>
      <c r="U24" s="580" t="s">
        <v>1052</v>
      </c>
      <c r="V24" s="541"/>
      <c r="W24" s="541"/>
      <c r="X24" s="260" t="s">
        <v>864</v>
      </c>
      <c r="Y24" s="260"/>
      <c r="Z24" s="232"/>
      <c r="AA24" s="544"/>
      <c r="AB24" s="542"/>
      <c r="AC24" s="545"/>
      <c r="AD24" s="542"/>
      <c r="AE24" s="541"/>
      <c r="AF24" s="541">
        <v>1</v>
      </c>
    </row>
    <row r="25" spans="1:32" s="224" customFormat="1" ht="13.5" customHeight="1">
      <c r="A25" s="225">
        <v>18</v>
      </c>
      <c r="B25" s="217"/>
      <c r="C25" s="241"/>
      <c r="D25" s="217"/>
      <c r="E25" s="241"/>
      <c r="F25" s="241"/>
      <c r="G25" s="241" t="s">
        <v>1053</v>
      </c>
      <c r="H25" s="241"/>
      <c r="I25" s="241"/>
      <c r="J25" s="542" t="s">
        <v>1054</v>
      </c>
      <c r="K25" s="556" t="s">
        <v>1055</v>
      </c>
      <c r="L25" s="542"/>
      <c r="M25" s="539" t="s">
        <v>908</v>
      </c>
      <c r="N25" s="542"/>
      <c r="O25" s="542"/>
      <c r="P25" s="542"/>
      <c r="Q25" s="542"/>
      <c r="R25" s="540"/>
      <c r="S25" s="542" t="s">
        <v>820</v>
      </c>
      <c r="T25" s="542"/>
      <c r="U25" s="542" t="s">
        <v>863</v>
      </c>
      <c r="V25" s="541" t="s">
        <v>864</v>
      </c>
      <c r="W25" s="539" t="s">
        <v>1056</v>
      </c>
      <c r="X25" s="260" t="s">
        <v>864</v>
      </c>
      <c r="Y25" s="260"/>
      <c r="Z25" s="232"/>
      <c r="AA25" s="266" t="s">
        <v>1057</v>
      </c>
      <c r="AB25" s="542" t="s">
        <v>1058</v>
      </c>
      <c r="AC25" s="245"/>
      <c r="AD25" s="542"/>
      <c r="AE25" s="541"/>
      <c r="AF25" s="541">
        <v>1</v>
      </c>
    </row>
    <row r="26" spans="1:32" s="224" customFormat="1" ht="13.5" customHeight="1">
      <c r="A26" s="225">
        <v>19</v>
      </c>
      <c r="B26" s="217"/>
      <c r="C26" s="241"/>
      <c r="D26" s="217"/>
      <c r="E26" s="241"/>
      <c r="F26" s="241"/>
      <c r="G26" s="241" t="s">
        <v>1059</v>
      </c>
      <c r="H26" s="241"/>
      <c r="I26" s="241"/>
      <c r="J26" s="542" t="s">
        <v>1060</v>
      </c>
      <c r="K26" s="556" t="s">
        <v>1061</v>
      </c>
      <c r="L26" s="542"/>
      <c r="M26" s="539" t="s">
        <v>1062</v>
      </c>
      <c r="N26" s="542"/>
      <c r="O26" s="542"/>
      <c r="P26" s="542"/>
      <c r="Q26" s="542"/>
      <c r="R26" s="540"/>
      <c r="S26" s="542" t="s">
        <v>820</v>
      </c>
      <c r="T26" s="542"/>
      <c r="U26" s="542" t="s">
        <v>863</v>
      </c>
      <c r="V26" s="541"/>
      <c r="W26" s="541"/>
      <c r="X26" s="260" t="s">
        <v>864</v>
      </c>
      <c r="Y26" s="260"/>
      <c r="Z26" s="232"/>
      <c r="AA26" s="544"/>
      <c r="AB26" s="542"/>
      <c r="AC26" s="245"/>
      <c r="AD26" s="542"/>
      <c r="AE26" s="541"/>
      <c r="AF26" s="541">
        <v>1</v>
      </c>
    </row>
    <row r="27" spans="1:32" s="224" customFormat="1" ht="13.5" customHeight="1">
      <c r="A27" s="225">
        <v>20</v>
      </c>
      <c r="B27" s="217"/>
      <c r="C27" s="217"/>
      <c r="D27" s="217"/>
      <c r="E27" s="217"/>
      <c r="F27" s="217" t="s">
        <v>1063</v>
      </c>
      <c r="G27" s="221"/>
      <c r="H27" s="221"/>
      <c r="I27" s="221"/>
      <c r="J27" s="542"/>
      <c r="K27" s="539"/>
      <c r="L27" s="542"/>
      <c r="M27" s="539" t="s">
        <v>1064</v>
      </c>
      <c r="N27" s="542"/>
      <c r="O27" s="542"/>
      <c r="P27" s="542"/>
      <c r="Q27" s="542"/>
      <c r="R27" s="540"/>
      <c r="S27" s="542" t="s">
        <v>817</v>
      </c>
      <c r="T27" s="542" t="s">
        <v>864</v>
      </c>
      <c r="U27" s="243" t="s">
        <v>1064</v>
      </c>
      <c r="V27" s="541"/>
      <c r="W27" s="542"/>
      <c r="X27" s="260" t="s">
        <v>864</v>
      </c>
      <c r="Y27" s="543"/>
      <c r="Z27" s="232"/>
      <c r="AA27" s="544"/>
      <c r="AB27" s="542"/>
      <c r="AC27" s="545"/>
      <c r="AD27" s="542"/>
      <c r="AE27" s="541">
        <v>1</v>
      </c>
      <c r="AF27" s="541">
        <v>1</v>
      </c>
    </row>
    <row r="28" spans="1:32" s="224" customFormat="1" ht="13.5" customHeight="1">
      <c r="A28" s="225">
        <v>21</v>
      </c>
      <c r="B28" s="217"/>
      <c r="C28" s="217"/>
      <c r="D28" s="217"/>
      <c r="E28" s="217"/>
      <c r="F28" s="217"/>
      <c r="G28" s="538" t="s">
        <v>1065</v>
      </c>
      <c r="H28" s="253"/>
      <c r="I28" s="239"/>
      <c r="J28" s="542" t="s">
        <v>1066</v>
      </c>
      <c r="K28" s="539" t="s">
        <v>1067</v>
      </c>
      <c r="L28" s="542" t="s">
        <v>1068</v>
      </c>
      <c r="M28" s="539" t="s">
        <v>1069</v>
      </c>
      <c r="N28" s="542"/>
      <c r="O28" s="542"/>
      <c r="P28" s="542"/>
      <c r="Q28" s="542"/>
      <c r="R28" s="540"/>
      <c r="S28" s="542" t="s">
        <v>820</v>
      </c>
      <c r="T28" s="542"/>
      <c r="U28" s="542" t="s">
        <v>863</v>
      </c>
      <c r="V28" s="541"/>
      <c r="W28" s="542" t="s">
        <v>1070</v>
      </c>
      <c r="X28" s="543" t="s">
        <v>864</v>
      </c>
      <c r="Y28" s="543"/>
      <c r="Z28" s="232"/>
      <c r="AA28" s="544"/>
      <c r="AB28" s="542"/>
      <c r="AC28" s="545"/>
      <c r="AD28" s="542"/>
      <c r="AE28" s="541">
        <v>1</v>
      </c>
      <c r="AF28" s="541">
        <v>1</v>
      </c>
    </row>
    <row r="29" spans="1:32" s="254" customFormat="1" ht="13.5" customHeight="1">
      <c r="A29" s="225">
        <v>22</v>
      </c>
      <c r="B29" s="217"/>
      <c r="C29" s="222"/>
      <c r="D29" s="217"/>
      <c r="E29" s="222"/>
      <c r="F29" s="222"/>
      <c r="G29" s="538" t="s">
        <v>1071</v>
      </c>
      <c r="H29" s="221"/>
      <c r="I29" s="221"/>
      <c r="J29" s="542" t="s">
        <v>1072</v>
      </c>
      <c r="K29" s="539" t="s">
        <v>1073</v>
      </c>
      <c r="L29" s="542"/>
      <c r="M29" s="539" t="s">
        <v>1074</v>
      </c>
      <c r="N29" s="542" t="s">
        <v>1075</v>
      </c>
      <c r="O29" s="542" t="s">
        <v>254</v>
      </c>
      <c r="P29" s="542"/>
      <c r="Q29" s="542"/>
      <c r="R29" s="540"/>
      <c r="S29" s="542" t="s">
        <v>817</v>
      </c>
      <c r="T29" s="542"/>
      <c r="U29" s="542" t="s">
        <v>863</v>
      </c>
      <c r="V29" s="541"/>
      <c r="W29" s="542"/>
      <c r="X29" s="543" t="s">
        <v>864</v>
      </c>
      <c r="Y29" s="543"/>
      <c r="Z29" s="232"/>
      <c r="AA29" s="544"/>
      <c r="AB29" s="542"/>
      <c r="AC29" s="545"/>
      <c r="AD29" s="542"/>
      <c r="AE29" s="541">
        <v>1</v>
      </c>
      <c r="AF29" s="541">
        <v>1</v>
      </c>
    </row>
    <row r="30" spans="1:32" s="254" customFormat="1" ht="13.5" customHeight="1">
      <c r="A30" s="225">
        <v>23</v>
      </c>
      <c r="B30" s="217"/>
      <c r="C30" s="222"/>
      <c r="D30" s="217"/>
      <c r="E30" s="222"/>
      <c r="F30" s="222"/>
      <c r="G30" s="538" t="s">
        <v>1076</v>
      </c>
      <c r="H30" s="221"/>
      <c r="I30" s="221"/>
      <c r="J30" s="542"/>
      <c r="K30" s="539"/>
      <c r="L30" s="542"/>
      <c r="M30" s="539" t="s">
        <v>1077</v>
      </c>
      <c r="N30" s="542" t="s">
        <v>1078</v>
      </c>
      <c r="O30" s="542" t="s">
        <v>1079</v>
      </c>
      <c r="P30" s="542"/>
      <c r="Q30" s="542"/>
      <c r="R30" s="540"/>
      <c r="S30" s="542" t="s">
        <v>817</v>
      </c>
      <c r="T30" s="542" t="s">
        <v>864</v>
      </c>
      <c r="U30" s="243" t="s">
        <v>1077</v>
      </c>
      <c r="V30" s="541"/>
      <c r="W30" s="542"/>
      <c r="X30" s="543" t="s">
        <v>864</v>
      </c>
      <c r="Y30" s="543"/>
      <c r="Z30" s="232"/>
      <c r="AA30" s="544"/>
      <c r="AB30" s="542"/>
      <c r="AC30" s="545"/>
      <c r="AD30" s="542"/>
      <c r="AE30" s="541">
        <v>1</v>
      </c>
      <c r="AF30" s="541">
        <v>1</v>
      </c>
    </row>
    <row r="31" spans="1:32" s="254" customFormat="1" ht="13.5" customHeight="1">
      <c r="A31" s="225">
        <v>24</v>
      </c>
      <c r="B31" s="217"/>
      <c r="C31" s="222"/>
      <c r="D31" s="217"/>
      <c r="E31" s="222"/>
      <c r="F31" s="222"/>
      <c r="G31" s="241"/>
      <c r="H31" s="241" t="s">
        <v>1080</v>
      </c>
      <c r="I31" s="241"/>
      <c r="J31" s="542" t="s">
        <v>1081</v>
      </c>
      <c r="K31" s="539" t="s">
        <v>1082</v>
      </c>
      <c r="L31" s="542"/>
      <c r="M31" s="539" t="s">
        <v>1069</v>
      </c>
      <c r="N31" s="542"/>
      <c r="O31" s="542"/>
      <c r="P31" s="542"/>
      <c r="Q31" s="542"/>
      <c r="R31" s="540"/>
      <c r="S31" s="542" t="s">
        <v>820</v>
      </c>
      <c r="T31" s="542"/>
      <c r="U31" s="542" t="s">
        <v>863</v>
      </c>
      <c r="V31" s="541"/>
      <c r="W31" s="542" t="s">
        <v>1083</v>
      </c>
      <c r="X31" s="543" t="s">
        <v>864</v>
      </c>
      <c r="Y31" s="543"/>
      <c r="Z31" s="232"/>
      <c r="AA31" s="544"/>
      <c r="AB31" s="542"/>
      <c r="AC31" s="545"/>
      <c r="AD31" s="542"/>
      <c r="AE31" s="541">
        <v>1</v>
      </c>
      <c r="AF31" s="541">
        <v>1</v>
      </c>
    </row>
    <row r="32" spans="1:32" s="224" customFormat="1" ht="13.5" customHeight="1">
      <c r="A32" s="225">
        <v>25</v>
      </c>
      <c r="B32" s="217"/>
      <c r="C32" s="217"/>
      <c r="D32" s="217"/>
      <c r="E32" s="217"/>
      <c r="F32" s="217"/>
      <c r="G32" s="241"/>
      <c r="H32" s="241" t="s">
        <v>1084</v>
      </c>
      <c r="I32" s="241"/>
      <c r="J32" s="542"/>
      <c r="K32" s="539" t="s">
        <v>1085</v>
      </c>
      <c r="L32" s="542"/>
      <c r="M32" s="539" t="s">
        <v>956</v>
      </c>
      <c r="N32" s="542"/>
      <c r="O32" s="542"/>
      <c r="P32" s="542"/>
      <c r="Q32" s="542"/>
      <c r="R32" s="540"/>
      <c r="S32" s="542" t="s">
        <v>817</v>
      </c>
      <c r="T32" s="542"/>
      <c r="U32" s="542" t="s">
        <v>863</v>
      </c>
      <c r="V32" s="541"/>
      <c r="W32" s="542"/>
      <c r="X32" s="543" t="s">
        <v>864</v>
      </c>
      <c r="Y32" s="543"/>
      <c r="Z32" s="232"/>
      <c r="AA32" s="544"/>
      <c r="AB32" s="542"/>
      <c r="AC32" s="545"/>
      <c r="AD32" s="542"/>
      <c r="AE32" s="541">
        <v>1</v>
      </c>
      <c r="AF32" s="541">
        <v>1</v>
      </c>
    </row>
    <row r="33" spans="1:32" s="224" customFormat="1" ht="13.5" customHeight="1">
      <c r="A33" s="225">
        <v>26</v>
      </c>
      <c r="B33" s="217"/>
      <c r="C33" s="217"/>
      <c r="D33" s="217"/>
      <c r="E33" s="217"/>
      <c r="F33" s="217"/>
      <c r="G33" s="241"/>
      <c r="H33" s="241" t="s">
        <v>1086</v>
      </c>
      <c r="I33" s="241"/>
      <c r="J33" s="542"/>
      <c r="K33" s="539" t="s">
        <v>1087</v>
      </c>
      <c r="L33" s="542"/>
      <c r="M33" s="539" t="s">
        <v>871</v>
      </c>
      <c r="N33" s="542"/>
      <c r="O33" s="542"/>
      <c r="P33" s="542"/>
      <c r="Q33" s="542"/>
      <c r="R33" s="540"/>
      <c r="S33" s="542" t="s">
        <v>817</v>
      </c>
      <c r="T33" s="542"/>
      <c r="U33" s="542" t="s">
        <v>863</v>
      </c>
      <c r="V33" s="541"/>
      <c r="W33" s="542"/>
      <c r="X33" s="543" t="s">
        <v>864</v>
      </c>
      <c r="Y33" s="543"/>
      <c r="Z33" s="232"/>
      <c r="AA33" s="544"/>
      <c r="AB33" s="542"/>
      <c r="AC33" s="545"/>
      <c r="AD33" s="542"/>
      <c r="AE33" s="541">
        <v>1</v>
      </c>
      <c r="AF33" s="541">
        <v>1</v>
      </c>
    </row>
    <row r="34" spans="1:32" s="224" customFormat="1" ht="13.5" customHeight="1">
      <c r="A34" s="225">
        <v>27</v>
      </c>
      <c r="B34" s="217"/>
      <c r="C34" s="217"/>
      <c r="D34" s="217"/>
      <c r="E34" s="217"/>
      <c r="F34" s="217" t="s">
        <v>1088</v>
      </c>
      <c r="G34" s="221"/>
      <c r="H34" s="221"/>
      <c r="I34" s="221"/>
      <c r="J34" s="542"/>
      <c r="K34" s="539"/>
      <c r="L34" s="542"/>
      <c r="M34" s="539" t="s">
        <v>1089</v>
      </c>
      <c r="N34" s="542"/>
      <c r="O34" s="542"/>
      <c r="P34" s="542"/>
      <c r="Q34" s="542"/>
      <c r="R34" s="540"/>
      <c r="S34" s="542" t="s">
        <v>817</v>
      </c>
      <c r="T34" s="542" t="s">
        <v>864</v>
      </c>
      <c r="U34" s="243" t="s">
        <v>1089</v>
      </c>
      <c r="V34" s="541"/>
      <c r="W34" s="542"/>
      <c r="X34" s="543" t="s">
        <v>864</v>
      </c>
      <c r="Y34" s="543"/>
      <c r="Z34" s="232"/>
      <c r="AA34" s="544"/>
      <c r="AB34" s="542"/>
      <c r="AC34" s="545"/>
      <c r="AD34" s="542"/>
      <c r="AE34" s="541"/>
      <c r="AF34" s="541">
        <v>1</v>
      </c>
    </row>
    <row r="35" spans="1:32" s="231" customFormat="1" ht="13.5" customHeight="1">
      <c r="A35" s="225">
        <v>28</v>
      </c>
      <c r="B35" s="217"/>
      <c r="C35" s="217"/>
      <c r="D35" s="217"/>
      <c r="E35" s="217"/>
      <c r="F35" s="217"/>
      <c r="G35" s="241" t="s">
        <v>388</v>
      </c>
      <c r="H35" s="217"/>
      <c r="I35" s="217"/>
      <c r="J35" s="542" t="s">
        <v>1090</v>
      </c>
      <c r="K35" s="539" t="s">
        <v>1091</v>
      </c>
      <c r="L35" s="542" t="s">
        <v>1089</v>
      </c>
      <c r="M35" s="539" t="s">
        <v>871</v>
      </c>
      <c r="N35" s="542" t="s">
        <v>1092</v>
      </c>
      <c r="O35" s="542" t="s">
        <v>388</v>
      </c>
      <c r="P35" s="542"/>
      <c r="Q35" s="542"/>
      <c r="R35" s="252"/>
      <c r="S35" s="542" t="s">
        <v>817</v>
      </c>
      <c r="T35" s="542"/>
      <c r="U35" s="542" t="s">
        <v>863</v>
      </c>
      <c r="V35" s="541"/>
      <c r="W35" s="542"/>
      <c r="X35" s="543" t="s">
        <v>864</v>
      </c>
      <c r="Y35" s="543"/>
      <c r="Z35" s="232"/>
      <c r="AA35" s="544"/>
      <c r="AB35" s="255"/>
      <c r="AC35" s="245" t="s">
        <v>1093</v>
      </c>
      <c r="AD35" s="542"/>
      <c r="AE35" s="541">
        <v>1</v>
      </c>
      <c r="AF35" s="541">
        <v>1</v>
      </c>
    </row>
    <row r="36" spans="1:32" s="224" customFormat="1" ht="13.5" customHeight="1">
      <c r="A36" s="225">
        <v>29</v>
      </c>
      <c r="B36" s="217"/>
      <c r="C36" s="217"/>
      <c r="D36" s="217"/>
      <c r="E36" s="217"/>
      <c r="F36" s="217"/>
      <c r="G36" s="241" t="s">
        <v>392</v>
      </c>
      <c r="H36" s="217"/>
      <c r="I36" s="217"/>
      <c r="J36" s="542" t="s">
        <v>1094</v>
      </c>
      <c r="K36" s="539">
        <v>59350</v>
      </c>
      <c r="L36" s="542" t="s">
        <v>1095</v>
      </c>
      <c r="M36" s="539" t="s">
        <v>1096</v>
      </c>
      <c r="N36" s="542" t="s">
        <v>1097</v>
      </c>
      <c r="O36" s="542" t="s">
        <v>392</v>
      </c>
      <c r="P36" s="542"/>
      <c r="Q36" s="542"/>
      <c r="R36" s="252"/>
      <c r="S36" s="542" t="s">
        <v>817</v>
      </c>
      <c r="T36" s="542"/>
      <c r="U36" s="542" t="s">
        <v>863</v>
      </c>
      <c r="V36" s="541"/>
      <c r="W36" s="542" t="s">
        <v>1098</v>
      </c>
      <c r="X36" s="543" t="s">
        <v>864</v>
      </c>
      <c r="Y36" s="543"/>
      <c r="Z36" s="232"/>
      <c r="AA36" s="544"/>
      <c r="AB36" s="542"/>
      <c r="AC36" s="545"/>
      <c r="AD36" s="542"/>
      <c r="AE36" s="541">
        <v>1</v>
      </c>
      <c r="AF36" s="541">
        <v>1</v>
      </c>
    </row>
    <row r="37" spans="1:32" s="224" customFormat="1" ht="13.5" customHeight="1">
      <c r="A37" s="225">
        <v>30</v>
      </c>
      <c r="B37" s="217"/>
      <c r="C37" s="217"/>
      <c r="D37" s="217"/>
      <c r="E37" s="217"/>
      <c r="F37" s="217"/>
      <c r="G37" s="241" t="s">
        <v>1099</v>
      </c>
      <c r="H37" s="241"/>
      <c r="I37" s="241"/>
      <c r="J37" s="263" t="s">
        <v>1100</v>
      </c>
      <c r="K37" s="539" t="s">
        <v>1101</v>
      </c>
      <c r="L37" s="542"/>
      <c r="M37" s="539" t="s">
        <v>1102</v>
      </c>
      <c r="N37" s="542"/>
      <c r="O37" s="542"/>
      <c r="P37" s="542"/>
      <c r="Q37" s="542"/>
      <c r="R37" s="540"/>
      <c r="S37" s="542" t="s">
        <v>817</v>
      </c>
      <c r="T37" s="542"/>
      <c r="U37" s="557" t="s">
        <v>863</v>
      </c>
      <c r="V37" s="282"/>
      <c r="W37" s="542"/>
      <c r="X37" s="543" t="s">
        <v>864</v>
      </c>
      <c r="Y37" s="543"/>
      <c r="Z37" s="232"/>
      <c r="AA37" s="544"/>
      <c r="AB37" s="542"/>
      <c r="AC37" s="545"/>
      <c r="AD37" s="542"/>
      <c r="AE37" s="541"/>
      <c r="AF37" s="541">
        <v>1</v>
      </c>
    </row>
    <row r="38" spans="1:32" s="256" customFormat="1" ht="12.75" customHeight="1">
      <c r="A38" s="225">
        <v>31</v>
      </c>
      <c r="B38" s="217"/>
      <c r="C38" s="217"/>
      <c r="D38" s="217"/>
      <c r="E38" s="217"/>
      <c r="F38" s="217" t="s">
        <v>1103</v>
      </c>
      <c r="G38" s="221"/>
      <c r="H38" s="221"/>
      <c r="I38" s="221"/>
      <c r="J38" s="542" t="s">
        <v>1104</v>
      </c>
      <c r="K38" s="539"/>
      <c r="L38" s="542"/>
      <c r="M38" s="539" t="s">
        <v>1105</v>
      </c>
      <c r="N38" s="542"/>
      <c r="O38" s="542"/>
      <c r="P38" s="542"/>
      <c r="Q38" s="542"/>
      <c r="R38" s="540"/>
      <c r="S38" s="542" t="s">
        <v>817</v>
      </c>
      <c r="T38" s="542" t="s">
        <v>864</v>
      </c>
      <c r="U38" s="243" t="s">
        <v>1105</v>
      </c>
      <c r="V38" s="541"/>
      <c r="W38" s="542"/>
      <c r="X38" s="543" t="s">
        <v>864</v>
      </c>
      <c r="Y38" s="543"/>
      <c r="Z38" s="232"/>
      <c r="AA38" s="544"/>
      <c r="AB38" s="542"/>
      <c r="AC38" s="545"/>
      <c r="AD38" s="542"/>
      <c r="AE38" s="541">
        <v>1</v>
      </c>
      <c r="AF38" s="541">
        <v>1</v>
      </c>
    </row>
    <row r="39" spans="1:32" s="256" customFormat="1" ht="12.75" customHeight="1">
      <c r="A39" s="225">
        <v>32</v>
      </c>
      <c r="B39" s="217"/>
      <c r="C39" s="217"/>
      <c r="D39" s="217"/>
      <c r="E39" s="217"/>
      <c r="F39" s="217"/>
      <c r="G39" s="538" t="s">
        <v>415</v>
      </c>
      <c r="H39" s="221"/>
      <c r="I39" s="221"/>
      <c r="J39" s="542" t="s">
        <v>1106</v>
      </c>
      <c r="K39" s="539" t="s">
        <v>1107</v>
      </c>
      <c r="L39" s="542"/>
      <c r="M39" s="539" t="s">
        <v>1108</v>
      </c>
      <c r="N39" s="542" t="s">
        <v>1109</v>
      </c>
      <c r="O39" s="542" t="s">
        <v>415</v>
      </c>
      <c r="P39" s="542"/>
      <c r="Q39" s="542"/>
      <c r="R39" s="540"/>
      <c r="S39" s="542" t="s">
        <v>817</v>
      </c>
      <c r="T39" s="542"/>
      <c r="U39" s="557" t="s">
        <v>863</v>
      </c>
      <c r="V39" s="282"/>
      <c r="W39" s="542"/>
      <c r="X39" s="543" t="s">
        <v>864</v>
      </c>
      <c r="Y39" s="543"/>
      <c r="Z39" s="232"/>
      <c r="AA39" s="544"/>
      <c r="AB39" s="542"/>
      <c r="AC39" s="545"/>
      <c r="AD39" s="542"/>
      <c r="AE39" s="541">
        <v>1</v>
      </c>
      <c r="AF39" s="541">
        <v>1</v>
      </c>
    </row>
    <row r="40" spans="1:32" s="256" customFormat="1" ht="12.75" customHeight="1">
      <c r="A40" s="225">
        <v>33</v>
      </c>
      <c r="B40" s="217"/>
      <c r="C40" s="217"/>
      <c r="D40" s="217"/>
      <c r="E40" s="217"/>
      <c r="F40" s="217"/>
      <c r="G40" s="538" t="s">
        <v>1110</v>
      </c>
      <c r="H40" s="221"/>
      <c r="I40" s="221"/>
      <c r="J40" s="542" t="s">
        <v>1111</v>
      </c>
      <c r="K40" s="539" t="s">
        <v>1112</v>
      </c>
      <c r="L40" s="542"/>
      <c r="M40" s="539" t="s">
        <v>1113</v>
      </c>
      <c r="N40" s="542" t="s">
        <v>1114</v>
      </c>
      <c r="O40" s="542" t="s">
        <v>424</v>
      </c>
      <c r="P40" s="542"/>
      <c r="Q40" s="542"/>
      <c r="R40" s="540"/>
      <c r="S40" s="542" t="s">
        <v>817</v>
      </c>
      <c r="T40" s="542"/>
      <c r="U40" s="557" t="s">
        <v>863</v>
      </c>
      <c r="V40" s="282"/>
      <c r="W40" s="542"/>
      <c r="X40" s="543" t="s">
        <v>864</v>
      </c>
      <c r="Y40" s="543"/>
      <c r="Z40" s="232"/>
      <c r="AA40" s="544"/>
      <c r="AB40" s="542"/>
      <c r="AC40" s="545"/>
      <c r="AD40" s="542"/>
      <c r="AE40" s="541">
        <v>1</v>
      </c>
      <c r="AF40" s="541">
        <v>1</v>
      </c>
    </row>
    <row r="41" spans="1:32" s="244" customFormat="1" ht="12.75" customHeight="1">
      <c r="A41" s="225">
        <v>34</v>
      </c>
      <c r="B41" s="217"/>
      <c r="C41" s="222"/>
      <c r="D41" s="217"/>
      <c r="E41" s="222"/>
      <c r="F41" s="222"/>
      <c r="G41" s="538" t="s">
        <v>429</v>
      </c>
      <c r="H41" s="221"/>
      <c r="I41" s="221"/>
      <c r="J41" s="542" t="s">
        <v>1115</v>
      </c>
      <c r="K41" s="539" t="s">
        <v>1116</v>
      </c>
      <c r="L41" s="542"/>
      <c r="M41" s="539" t="s">
        <v>1117</v>
      </c>
      <c r="N41" s="542"/>
      <c r="O41" s="542"/>
      <c r="P41" s="542"/>
      <c r="Q41" s="542"/>
      <c r="R41" s="540"/>
      <c r="S41" s="542" t="s">
        <v>817</v>
      </c>
      <c r="T41" s="542"/>
      <c r="U41" s="557" t="s">
        <v>863</v>
      </c>
      <c r="V41" s="282"/>
      <c r="W41" s="542"/>
      <c r="X41" s="543" t="s">
        <v>864</v>
      </c>
      <c r="Y41" s="543"/>
      <c r="Z41" s="232"/>
      <c r="AA41" s="544"/>
      <c r="AB41" s="542"/>
      <c r="AC41" s="545"/>
      <c r="AD41" s="542"/>
      <c r="AE41" s="541">
        <v>1</v>
      </c>
      <c r="AF41" s="541">
        <v>1</v>
      </c>
    </row>
    <row r="42" spans="1:32" s="244" customFormat="1" ht="12.75" customHeight="1">
      <c r="A42" s="225">
        <v>35</v>
      </c>
      <c r="B42" s="217"/>
      <c r="C42" s="222"/>
      <c r="D42" s="217"/>
      <c r="E42" s="222"/>
      <c r="F42" s="222"/>
      <c r="G42" s="538" t="s">
        <v>426</v>
      </c>
      <c r="H42" s="221"/>
      <c r="I42" s="221"/>
      <c r="J42" s="542" t="s">
        <v>1118</v>
      </c>
      <c r="K42" s="539" t="s">
        <v>1119</v>
      </c>
      <c r="L42" s="542"/>
      <c r="M42" s="539" t="s">
        <v>1120</v>
      </c>
      <c r="N42" s="542" t="s">
        <v>1121</v>
      </c>
      <c r="O42" s="542" t="s">
        <v>426</v>
      </c>
      <c r="P42" s="542"/>
      <c r="Q42" s="542"/>
      <c r="R42" s="540"/>
      <c r="S42" s="542" t="s">
        <v>823</v>
      </c>
      <c r="T42" s="542"/>
      <c r="U42" s="557" t="s">
        <v>863</v>
      </c>
      <c r="V42" s="282"/>
      <c r="W42" s="542"/>
      <c r="X42" s="543" t="s">
        <v>864</v>
      </c>
      <c r="Y42" s="543"/>
      <c r="Z42" s="232"/>
      <c r="AA42" s="544"/>
      <c r="AB42" s="542"/>
      <c r="AC42" s="545"/>
      <c r="AD42" s="542"/>
      <c r="AE42" s="541">
        <v>1</v>
      </c>
      <c r="AF42" s="541">
        <v>1</v>
      </c>
    </row>
    <row r="43" spans="1:32" s="244" customFormat="1" ht="12.75" customHeight="1">
      <c r="A43" s="225">
        <v>36</v>
      </c>
      <c r="B43" s="217"/>
      <c r="C43" s="222"/>
      <c r="D43" s="217"/>
      <c r="E43" s="222"/>
      <c r="F43" s="222"/>
      <c r="G43" s="538" t="s">
        <v>1122</v>
      </c>
      <c r="H43" s="221"/>
      <c r="I43" s="221"/>
      <c r="J43" s="542" t="s">
        <v>1123</v>
      </c>
      <c r="K43" s="539" t="s">
        <v>1124</v>
      </c>
      <c r="L43" s="542"/>
      <c r="M43" s="539" t="s">
        <v>1125</v>
      </c>
      <c r="N43" s="542"/>
      <c r="O43" s="542"/>
      <c r="P43" s="542"/>
      <c r="Q43" s="542"/>
      <c r="R43" s="540"/>
      <c r="S43" s="542" t="s">
        <v>817</v>
      </c>
      <c r="T43" s="542"/>
      <c r="U43" s="557" t="s">
        <v>863</v>
      </c>
      <c r="V43" s="282"/>
      <c r="W43" s="542"/>
      <c r="X43" s="543" t="s">
        <v>864</v>
      </c>
      <c r="Y43" s="543"/>
      <c r="Z43" s="232"/>
      <c r="AA43" s="544"/>
      <c r="AB43" s="542"/>
      <c r="AC43" s="545"/>
      <c r="AD43" s="542"/>
      <c r="AE43" s="541">
        <v>1</v>
      </c>
      <c r="AF43" s="541">
        <v>1</v>
      </c>
    </row>
    <row r="44" spans="1:32" s="257" customFormat="1" ht="12.75" customHeight="1">
      <c r="A44" s="225">
        <v>37</v>
      </c>
      <c r="B44" s="217"/>
      <c r="C44" s="222"/>
      <c r="D44" s="217"/>
      <c r="E44" s="222"/>
      <c r="F44" s="222"/>
      <c r="G44" s="538" t="s">
        <v>1126</v>
      </c>
      <c r="H44" s="221"/>
      <c r="I44" s="221"/>
      <c r="J44" s="542" t="s">
        <v>410</v>
      </c>
      <c r="K44" s="539" t="s">
        <v>1127</v>
      </c>
      <c r="L44" s="542"/>
      <c r="M44" s="539" t="s">
        <v>1128</v>
      </c>
      <c r="N44" s="542"/>
      <c r="O44" s="542"/>
      <c r="P44" s="542"/>
      <c r="Q44" s="542"/>
      <c r="R44" s="540"/>
      <c r="S44" s="542" t="s">
        <v>817</v>
      </c>
      <c r="T44" s="542"/>
      <c r="U44" s="557" t="s">
        <v>863</v>
      </c>
      <c r="V44" s="282"/>
      <c r="W44" s="542"/>
      <c r="X44" s="543" t="s">
        <v>864</v>
      </c>
      <c r="Y44" s="543"/>
      <c r="Z44" s="232"/>
      <c r="AA44" s="544"/>
      <c r="AB44" s="542"/>
      <c r="AC44" s="545"/>
      <c r="AD44" s="542"/>
      <c r="AE44" s="541">
        <v>1</v>
      </c>
      <c r="AF44" s="541">
        <v>1</v>
      </c>
    </row>
    <row r="45" spans="1:32" s="258" customFormat="1" ht="12.75" customHeight="1">
      <c r="A45" s="225">
        <v>38</v>
      </c>
      <c r="B45" s="217"/>
      <c r="C45" s="218"/>
      <c r="D45" s="217"/>
      <c r="E45" s="218"/>
      <c r="F45" s="218"/>
      <c r="G45" s="538" t="s">
        <v>1129</v>
      </c>
      <c r="H45" s="221"/>
      <c r="I45" s="221"/>
      <c r="J45" s="542"/>
      <c r="K45" s="539" t="s">
        <v>1130</v>
      </c>
      <c r="L45" s="542"/>
      <c r="M45" s="539" t="s">
        <v>1131</v>
      </c>
      <c r="N45" s="542"/>
      <c r="O45" s="542"/>
      <c r="P45" s="542"/>
      <c r="Q45" s="542"/>
      <c r="R45" s="540"/>
      <c r="S45" s="542" t="s">
        <v>817</v>
      </c>
      <c r="T45" s="542"/>
      <c r="U45" s="557" t="s">
        <v>863</v>
      </c>
      <c r="V45" s="282"/>
      <c r="W45" s="542"/>
      <c r="X45" s="543" t="s">
        <v>864</v>
      </c>
      <c r="Y45" s="543"/>
      <c r="Z45" s="232"/>
      <c r="AA45" s="544"/>
      <c r="AB45" s="542"/>
      <c r="AC45" s="545"/>
      <c r="AD45" s="542"/>
      <c r="AE45" s="541">
        <v>1</v>
      </c>
      <c r="AF45" s="541">
        <v>1</v>
      </c>
    </row>
    <row r="46" spans="1:32" s="256" customFormat="1" ht="12.95" customHeight="1">
      <c r="A46" s="225">
        <v>39</v>
      </c>
      <c r="B46" s="217"/>
      <c r="C46" s="218"/>
      <c r="D46" s="217"/>
      <c r="E46" s="218"/>
      <c r="F46" s="218"/>
      <c r="G46" s="538" t="s">
        <v>178</v>
      </c>
      <c r="H46" s="221"/>
      <c r="I46" s="221"/>
      <c r="J46" s="542" t="s">
        <v>1132</v>
      </c>
      <c r="K46" s="539" t="s">
        <v>1133</v>
      </c>
      <c r="L46" s="542"/>
      <c r="M46" s="539" t="s">
        <v>1134</v>
      </c>
      <c r="N46" s="542"/>
      <c r="O46" s="542"/>
      <c r="P46" s="542"/>
      <c r="Q46" s="542"/>
      <c r="R46" s="540"/>
      <c r="S46" s="542" t="s">
        <v>817</v>
      </c>
      <c r="T46" s="542"/>
      <c r="U46" s="557" t="s">
        <v>863</v>
      </c>
      <c r="V46" s="282"/>
      <c r="W46" s="542"/>
      <c r="X46" s="543" t="s">
        <v>864</v>
      </c>
      <c r="Y46" s="543"/>
      <c r="Z46" s="232"/>
      <c r="AA46" s="544"/>
      <c r="AB46" s="542"/>
      <c r="AC46" s="545"/>
      <c r="AD46" s="542"/>
      <c r="AE46" s="541">
        <v>1</v>
      </c>
      <c r="AF46" s="541">
        <v>1</v>
      </c>
    </row>
    <row r="47" spans="1:32" s="256" customFormat="1" ht="12.95" customHeight="1">
      <c r="A47" s="225">
        <v>40</v>
      </c>
      <c r="B47" s="217"/>
      <c r="C47" s="218"/>
      <c r="D47" s="217"/>
      <c r="E47" s="218"/>
      <c r="F47" s="218"/>
      <c r="G47" s="241" t="s">
        <v>1135</v>
      </c>
      <c r="H47" s="241"/>
      <c r="I47" s="241"/>
      <c r="J47" s="542" t="s">
        <v>1136</v>
      </c>
      <c r="K47" s="539">
        <v>33123452323</v>
      </c>
      <c r="L47" s="542"/>
      <c r="M47" s="539" t="s">
        <v>1137</v>
      </c>
      <c r="N47" s="542"/>
      <c r="O47" s="542"/>
      <c r="P47" s="542"/>
      <c r="Q47" s="542"/>
      <c r="R47" s="540"/>
      <c r="S47" s="542" t="s">
        <v>817</v>
      </c>
      <c r="T47" s="542"/>
      <c r="U47" s="542" t="s">
        <v>1074</v>
      </c>
      <c r="V47" s="541"/>
      <c r="W47" s="542"/>
      <c r="X47" s="543" t="s">
        <v>864</v>
      </c>
      <c r="Y47" s="543"/>
      <c r="Z47" s="232"/>
      <c r="AA47" s="544"/>
      <c r="AB47" s="542" t="s">
        <v>1138</v>
      </c>
      <c r="AC47" s="545"/>
      <c r="AD47" s="542"/>
      <c r="AE47" s="541"/>
      <c r="AF47" s="541">
        <v>1</v>
      </c>
    </row>
    <row r="48" spans="1:32" s="224" customFormat="1" ht="13.5" customHeight="1">
      <c r="A48" s="225">
        <v>41</v>
      </c>
      <c r="B48" s="217"/>
      <c r="C48" s="217"/>
      <c r="D48" s="217"/>
      <c r="E48" s="217"/>
      <c r="F48" s="217" t="s">
        <v>1139</v>
      </c>
      <c r="G48" s="217"/>
      <c r="H48" s="217"/>
      <c r="I48" s="217"/>
      <c r="J48" s="542"/>
      <c r="K48" s="539"/>
      <c r="L48" s="542" t="s">
        <v>1140</v>
      </c>
      <c r="M48" s="539" t="s">
        <v>1141</v>
      </c>
      <c r="N48" s="542"/>
      <c r="O48" s="542"/>
      <c r="P48" s="542"/>
      <c r="Q48" s="542"/>
      <c r="R48" s="252"/>
      <c r="S48" s="542" t="s">
        <v>817</v>
      </c>
      <c r="T48" s="542" t="s">
        <v>864</v>
      </c>
      <c r="U48" s="243" t="s">
        <v>1141</v>
      </c>
      <c r="V48" s="541"/>
      <c r="W48" s="542"/>
      <c r="X48" s="543" t="s">
        <v>864</v>
      </c>
      <c r="Y48" s="543"/>
      <c r="Z48" s="232"/>
      <c r="AA48" s="544"/>
      <c r="AB48" s="542"/>
      <c r="AC48" s="545"/>
      <c r="AD48" s="542"/>
      <c r="AE48" s="541">
        <v>1</v>
      </c>
      <c r="AF48" s="541"/>
    </row>
    <row r="49" spans="1:1015" s="224" customFormat="1" ht="13.5" customHeight="1">
      <c r="A49" s="225">
        <v>42</v>
      </c>
      <c r="B49" s="217"/>
      <c r="C49" s="217"/>
      <c r="D49" s="217"/>
      <c r="E49" s="217"/>
      <c r="F49" s="217"/>
      <c r="G49" s="241" t="s">
        <v>1142</v>
      </c>
      <c r="H49" s="241"/>
      <c r="I49" s="241"/>
      <c r="J49" s="542" t="s">
        <v>1143</v>
      </c>
      <c r="K49" s="539" t="s">
        <v>930</v>
      </c>
      <c r="L49" s="542"/>
      <c r="M49" s="539" t="s">
        <v>1144</v>
      </c>
      <c r="N49" s="542"/>
      <c r="O49" s="542"/>
      <c r="P49" s="542"/>
      <c r="Q49" s="542"/>
      <c r="R49" s="540"/>
      <c r="S49" s="542" t="s">
        <v>820</v>
      </c>
      <c r="T49" s="542"/>
      <c r="U49" s="542" t="s">
        <v>879</v>
      </c>
      <c r="V49" s="541"/>
      <c r="W49" s="542"/>
      <c r="X49" s="543" t="s">
        <v>864</v>
      </c>
      <c r="Y49" s="543"/>
      <c r="Z49" s="232"/>
      <c r="AA49" s="544"/>
      <c r="AB49" s="542" t="s">
        <v>1145</v>
      </c>
      <c r="AC49" s="545"/>
      <c r="AD49" s="542"/>
      <c r="AE49" s="541"/>
      <c r="AF49" s="541">
        <v>1</v>
      </c>
    </row>
    <row r="50" spans="1:1015" s="224" customFormat="1" ht="13.5" customHeight="1">
      <c r="A50" s="225">
        <v>43</v>
      </c>
      <c r="B50" s="217"/>
      <c r="C50" s="217"/>
      <c r="D50" s="217"/>
      <c r="E50" s="217"/>
      <c r="F50" s="217"/>
      <c r="G50" s="217" t="s">
        <v>1146</v>
      </c>
      <c r="H50" s="217"/>
      <c r="I50" s="217"/>
      <c r="J50" s="542" t="s">
        <v>1147</v>
      </c>
      <c r="K50" s="539"/>
      <c r="L50" s="542" t="s">
        <v>1148</v>
      </c>
      <c r="M50" s="539" t="s">
        <v>1148</v>
      </c>
      <c r="N50" s="542"/>
      <c r="O50" s="542"/>
      <c r="P50" s="542"/>
      <c r="Q50" s="542"/>
      <c r="R50" s="252"/>
      <c r="S50" s="542" t="s">
        <v>817</v>
      </c>
      <c r="T50" s="542" t="s">
        <v>864</v>
      </c>
      <c r="U50" s="243" t="s">
        <v>1148</v>
      </c>
      <c r="V50" s="541"/>
      <c r="W50" s="542"/>
      <c r="X50" s="543" t="s">
        <v>864</v>
      </c>
      <c r="Y50" s="543"/>
      <c r="Z50" s="232"/>
      <c r="AA50" s="544"/>
      <c r="AB50" s="542"/>
      <c r="AC50" s="545"/>
      <c r="AD50" s="542"/>
      <c r="AE50" s="541">
        <v>1</v>
      </c>
      <c r="AF50" s="541">
        <v>1</v>
      </c>
    </row>
    <row r="51" spans="1:1015" s="224" customFormat="1" ht="13.5" customHeight="1">
      <c r="A51" s="225">
        <v>44</v>
      </c>
      <c r="B51" s="217"/>
      <c r="C51" s="217"/>
      <c r="D51" s="217"/>
      <c r="E51" s="217"/>
      <c r="F51" s="217"/>
      <c r="G51" s="217"/>
      <c r="H51" s="217" t="s">
        <v>1149</v>
      </c>
      <c r="I51" s="217"/>
      <c r="J51" s="542" t="s">
        <v>1150</v>
      </c>
      <c r="K51" s="539"/>
      <c r="L51" s="542" t="s">
        <v>1151</v>
      </c>
      <c r="M51" s="539" t="s">
        <v>1151</v>
      </c>
      <c r="N51" s="542"/>
      <c r="O51" s="542"/>
      <c r="P51" s="542"/>
      <c r="Q51" s="542"/>
      <c r="R51" s="252"/>
      <c r="S51" s="542" t="s">
        <v>820</v>
      </c>
      <c r="T51" s="542" t="s">
        <v>864</v>
      </c>
      <c r="U51" s="243" t="s">
        <v>1151</v>
      </c>
      <c r="V51" s="541"/>
      <c r="W51" s="542"/>
      <c r="X51" s="543" t="s">
        <v>864</v>
      </c>
      <c r="Y51" s="543"/>
      <c r="Z51" s="232"/>
      <c r="AA51" s="544"/>
      <c r="AB51" s="542"/>
      <c r="AC51" s="545"/>
      <c r="AD51" s="542"/>
      <c r="AE51" s="541">
        <v>1</v>
      </c>
      <c r="AF51" s="541">
        <v>1</v>
      </c>
    </row>
    <row r="52" spans="1:1015" s="224" customFormat="1" ht="13.5" customHeight="1">
      <c r="A52" s="225">
        <v>45</v>
      </c>
      <c r="B52" s="217"/>
      <c r="C52" s="217"/>
      <c r="D52" s="217"/>
      <c r="E52" s="217"/>
      <c r="F52" s="217"/>
      <c r="G52" s="217"/>
      <c r="H52" s="217"/>
      <c r="I52" s="217" t="s">
        <v>1152</v>
      </c>
      <c r="J52" s="542" t="s">
        <v>1153</v>
      </c>
      <c r="K52" s="539" t="s">
        <v>1154</v>
      </c>
      <c r="L52" s="542" t="s">
        <v>1155</v>
      </c>
      <c r="M52" s="539" t="s">
        <v>1155</v>
      </c>
      <c r="N52" s="542"/>
      <c r="O52" s="542"/>
      <c r="P52" s="542"/>
      <c r="Q52" s="542"/>
      <c r="R52" s="252"/>
      <c r="S52" s="542" t="s">
        <v>820</v>
      </c>
      <c r="T52" s="542"/>
      <c r="U52" s="542" t="s">
        <v>1074</v>
      </c>
      <c r="V52" s="541"/>
      <c r="W52" s="542"/>
      <c r="X52" s="543" t="s">
        <v>864</v>
      </c>
      <c r="Y52" s="543"/>
      <c r="Z52" s="232"/>
      <c r="AA52" s="542" t="s">
        <v>1156</v>
      </c>
      <c r="AB52" s="542"/>
      <c r="AC52" s="245" t="s">
        <v>1157</v>
      </c>
      <c r="AD52" s="542"/>
      <c r="AE52" s="541">
        <v>1</v>
      </c>
      <c r="AF52" s="541">
        <v>1</v>
      </c>
    </row>
    <row r="53" spans="1:1015" s="256" customFormat="1" ht="13.5" customHeight="1">
      <c r="A53" s="225">
        <v>46</v>
      </c>
      <c r="B53" s="217"/>
      <c r="C53" s="217"/>
      <c r="D53" s="217"/>
      <c r="E53" s="217"/>
      <c r="F53" s="217"/>
      <c r="G53" s="217"/>
      <c r="H53" s="217"/>
      <c r="I53" s="217" t="s">
        <v>1158</v>
      </c>
      <c r="J53" s="542" t="s">
        <v>1159</v>
      </c>
      <c r="K53" s="539" t="s">
        <v>1160</v>
      </c>
      <c r="L53" s="542" t="s">
        <v>1161</v>
      </c>
      <c r="M53" s="539" t="s">
        <v>1161</v>
      </c>
      <c r="N53" s="542"/>
      <c r="O53" s="542"/>
      <c r="P53" s="542"/>
      <c r="Q53" s="542"/>
      <c r="R53" s="252"/>
      <c r="S53" s="542" t="s">
        <v>820</v>
      </c>
      <c r="T53" s="542"/>
      <c r="U53" s="542" t="s">
        <v>1074</v>
      </c>
      <c r="V53" s="541"/>
      <c r="W53" s="542"/>
      <c r="X53" s="543" t="s">
        <v>864</v>
      </c>
      <c r="Y53" s="543"/>
      <c r="Z53" s="232"/>
      <c r="AA53" s="542" t="s">
        <v>1156</v>
      </c>
      <c r="AB53" s="542"/>
      <c r="AC53" s="245" t="s">
        <v>1157</v>
      </c>
      <c r="AD53" s="542"/>
      <c r="AE53" s="541">
        <v>1</v>
      </c>
      <c r="AF53" s="541">
        <v>1</v>
      </c>
    </row>
    <row r="54" spans="1:1015" s="244" customFormat="1" ht="13.5" customHeight="1">
      <c r="A54" s="225">
        <v>47</v>
      </c>
      <c r="B54" s="217"/>
      <c r="C54" s="222"/>
      <c r="D54" s="217"/>
      <c r="E54" s="222"/>
      <c r="F54" s="222"/>
      <c r="G54" s="222"/>
      <c r="H54" s="222"/>
      <c r="I54" s="222" t="s">
        <v>1162</v>
      </c>
      <c r="J54" s="542" t="s">
        <v>1163</v>
      </c>
      <c r="K54" s="539">
        <v>120</v>
      </c>
      <c r="L54" s="542"/>
      <c r="M54" s="542" t="s">
        <v>1164</v>
      </c>
      <c r="N54" s="542"/>
      <c r="O54" s="542"/>
      <c r="P54" s="542"/>
      <c r="Q54" s="542"/>
      <c r="R54" s="540"/>
      <c r="S54" s="542" t="s">
        <v>817</v>
      </c>
      <c r="T54" s="542"/>
      <c r="U54" s="542" t="s">
        <v>1074</v>
      </c>
      <c r="V54" s="541"/>
      <c r="W54" s="542"/>
      <c r="X54" s="543" t="s">
        <v>864</v>
      </c>
      <c r="Y54" s="543"/>
      <c r="Z54" s="232"/>
      <c r="AA54" s="542" t="s">
        <v>1165</v>
      </c>
      <c r="AB54" s="542"/>
      <c r="AC54" s="545"/>
      <c r="AD54" s="542"/>
      <c r="AE54" s="541">
        <v>1</v>
      </c>
      <c r="AF54" s="541">
        <v>1</v>
      </c>
    </row>
    <row r="55" spans="1:1015" s="256" customFormat="1" ht="13.5" customHeight="1">
      <c r="A55" s="225">
        <v>48</v>
      </c>
      <c r="B55" s="217"/>
      <c r="C55" s="217"/>
      <c r="D55" s="217"/>
      <c r="E55" s="217"/>
      <c r="F55" s="217"/>
      <c r="G55" s="241"/>
      <c r="H55" s="241"/>
      <c r="I55" s="241" t="s">
        <v>1166</v>
      </c>
      <c r="J55" s="542" t="s">
        <v>1167</v>
      </c>
      <c r="K55" s="539">
        <v>96</v>
      </c>
      <c r="L55" s="542"/>
      <c r="M55" s="542" t="s">
        <v>1168</v>
      </c>
      <c r="N55" s="542"/>
      <c r="O55" s="542"/>
      <c r="P55" s="542"/>
      <c r="Q55" s="542"/>
      <c r="R55" s="540"/>
      <c r="S55" s="542" t="s">
        <v>817</v>
      </c>
      <c r="T55" s="542"/>
      <c r="U55" s="542" t="s">
        <v>1074</v>
      </c>
      <c r="V55" s="541"/>
      <c r="W55" s="542"/>
      <c r="X55" s="543" t="s">
        <v>864</v>
      </c>
      <c r="Y55" s="543"/>
      <c r="Z55" s="232"/>
      <c r="AA55" s="542" t="s">
        <v>1169</v>
      </c>
      <c r="AB55" s="542"/>
      <c r="AC55" s="545"/>
      <c r="AD55" s="542"/>
      <c r="AE55" s="541">
        <v>1</v>
      </c>
      <c r="AF55" s="541">
        <v>1</v>
      </c>
    </row>
    <row r="56" spans="1:1015" s="256" customFormat="1" ht="13.5" customHeight="1">
      <c r="A56" s="225">
        <v>49</v>
      </c>
      <c r="B56" s="217"/>
      <c r="C56" s="217"/>
      <c r="D56" s="217"/>
      <c r="E56" s="217"/>
      <c r="F56" s="217"/>
      <c r="G56" s="241"/>
      <c r="H56" s="241"/>
      <c r="I56" s="241" t="s">
        <v>1170</v>
      </c>
      <c r="J56" s="542" t="s">
        <v>1171</v>
      </c>
      <c r="K56" s="539">
        <v>34</v>
      </c>
      <c r="L56" s="542"/>
      <c r="M56" s="542" t="s">
        <v>1172</v>
      </c>
      <c r="N56" s="542"/>
      <c r="O56" s="542"/>
      <c r="P56" s="542"/>
      <c r="Q56" s="542"/>
      <c r="R56" s="540"/>
      <c r="S56" s="542" t="s">
        <v>817</v>
      </c>
      <c r="T56" s="542"/>
      <c r="U56" s="542" t="s">
        <v>1074</v>
      </c>
      <c r="V56" s="541"/>
      <c r="W56" s="542"/>
      <c r="X56" s="543" t="s">
        <v>864</v>
      </c>
      <c r="Y56" s="543"/>
      <c r="Z56" s="232"/>
      <c r="AA56" s="542" t="s">
        <v>1173</v>
      </c>
      <c r="AB56" s="542"/>
      <c r="AC56" s="545"/>
      <c r="AD56" s="542"/>
      <c r="AE56" s="541">
        <v>1</v>
      </c>
      <c r="AF56" s="541">
        <v>1</v>
      </c>
    </row>
    <row r="57" spans="1:1015" s="244" customFormat="1" ht="13.5" customHeight="1">
      <c r="A57" s="225">
        <v>50</v>
      </c>
      <c r="B57" s="217"/>
      <c r="C57" s="222"/>
      <c r="D57" s="217"/>
      <c r="E57" s="222"/>
      <c r="F57" s="222"/>
      <c r="G57" s="241"/>
      <c r="H57" s="241"/>
      <c r="I57" s="241" t="s">
        <v>1174</v>
      </c>
      <c r="J57" s="542" t="s">
        <v>1175</v>
      </c>
      <c r="K57" s="539" t="s">
        <v>1176</v>
      </c>
      <c r="L57" s="542"/>
      <c r="M57" s="539" t="s">
        <v>1177</v>
      </c>
      <c r="N57" s="542"/>
      <c r="O57" s="542"/>
      <c r="P57" s="542"/>
      <c r="Q57" s="542"/>
      <c r="R57" s="540"/>
      <c r="S57" s="542" t="s">
        <v>820</v>
      </c>
      <c r="T57" s="542"/>
      <c r="U57" s="542" t="s">
        <v>863</v>
      </c>
      <c r="V57" s="541" t="s">
        <v>864</v>
      </c>
      <c r="W57" s="542" t="s">
        <v>1178</v>
      </c>
      <c r="X57" s="543" t="s">
        <v>864</v>
      </c>
      <c r="Y57" s="543"/>
      <c r="Z57" s="232"/>
      <c r="AA57" s="544"/>
      <c r="AB57" s="542"/>
      <c r="AC57" s="545"/>
      <c r="AD57" s="542"/>
      <c r="AE57" s="541"/>
      <c r="AF57" s="541">
        <v>1</v>
      </c>
    </row>
    <row r="58" spans="1:1015" s="256" customFormat="1" ht="13.5" customHeight="1">
      <c r="A58" s="225">
        <v>51</v>
      </c>
      <c r="B58" s="217"/>
      <c r="C58" s="217"/>
      <c r="D58" s="217"/>
      <c r="E58" s="217"/>
      <c r="F58" s="217"/>
      <c r="G58" s="217"/>
      <c r="H58" s="217" t="s">
        <v>1179</v>
      </c>
      <c r="I58" s="217"/>
      <c r="J58" s="542" t="s">
        <v>1180</v>
      </c>
      <c r="K58" s="539" t="s">
        <v>1181</v>
      </c>
      <c r="L58" s="542" t="s">
        <v>1182</v>
      </c>
      <c r="M58" s="539" t="s">
        <v>1183</v>
      </c>
      <c r="N58" s="542"/>
      <c r="O58" s="542"/>
      <c r="P58" s="542"/>
      <c r="Q58" s="542"/>
      <c r="R58" s="540">
        <v>1</v>
      </c>
      <c r="S58" s="542" t="s">
        <v>817</v>
      </c>
      <c r="T58" s="542"/>
      <c r="U58" s="542" t="s">
        <v>863</v>
      </c>
      <c r="V58" s="541"/>
      <c r="W58" s="542"/>
      <c r="X58" s="543" t="s">
        <v>864</v>
      </c>
      <c r="Y58" s="543"/>
      <c r="Z58" s="232"/>
      <c r="AA58" s="544"/>
      <c r="AB58" s="542"/>
      <c r="AC58" s="545"/>
      <c r="AD58" s="542"/>
      <c r="AE58" s="541">
        <v>1</v>
      </c>
      <c r="AF58" s="541">
        <v>1</v>
      </c>
    </row>
    <row r="59" spans="1:1015" s="256" customFormat="1" ht="12.95" customHeight="1">
      <c r="A59" s="225">
        <v>52</v>
      </c>
      <c r="B59" s="217"/>
      <c r="C59" s="217"/>
      <c r="D59" s="217"/>
      <c r="E59" s="217"/>
      <c r="F59" s="217"/>
      <c r="G59" s="217" t="s">
        <v>1184</v>
      </c>
      <c r="H59" s="217"/>
      <c r="I59" s="217"/>
      <c r="J59" s="542" t="s">
        <v>1185</v>
      </c>
      <c r="K59" s="539"/>
      <c r="L59" s="542" t="s">
        <v>1186</v>
      </c>
      <c r="M59" s="539" t="s">
        <v>1186</v>
      </c>
      <c r="N59" s="542"/>
      <c r="O59" s="542"/>
      <c r="P59" s="542"/>
      <c r="Q59" s="542"/>
      <c r="R59" s="252"/>
      <c r="S59" s="542" t="s">
        <v>817</v>
      </c>
      <c r="T59" s="542"/>
      <c r="U59" s="542" t="s">
        <v>863</v>
      </c>
      <c r="V59" s="541"/>
      <c r="W59" s="542"/>
      <c r="X59" s="543" t="s">
        <v>864</v>
      </c>
      <c r="Y59" s="543"/>
      <c r="Z59" s="232"/>
      <c r="AA59" s="544"/>
      <c r="AB59" s="542"/>
      <c r="AC59" s="545"/>
      <c r="AD59" s="542"/>
      <c r="AE59" s="541">
        <v>1</v>
      </c>
      <c r="AF59" s="541"/>
    </row>
    <row r="60" spans="1:1015" s="224" customFormat="1" ht="13.5" customHeight="1">
      <c r="A60" s="225">
        <v>53</v>
      </c>
      <c r="B60" s="217"/>
      <c r="C60" s="217"/>
      <c r="D60" s="217"/>
      <c r="E60" s="217"/>
      <c r="F60" s="217" t="s">
        <v>1187</v>
      </c>
      <c r="G60" s="217"/>
      <c r="H60" s="217"/>
      <c r="I60" s="217"/>
      <c r="J60" s="542" t="s">
        <v>1188</v>
      </c>
      <c r="K60" s="539"/>
      <c r="L60" s="542" t="s">
        <v>942</v>
      </c>
      <c r="M60" s="539" t="s">
        <v>1189</v>
      </c>
      <c r="N60" s="542"/>
      <c r="O60" s="542"/>
      <c r="P60" s="542"/>
      <c r="Q60" s="542"/>
      <c r="R60" s="252"/>
      <c r="S60" s="542" t="s">
        <v>823</v>
      </c>
      <c r="T60" s="542" t="s">
        <v>864</v>
      </c>
      <c r="U60" s="243" t="s">
        <v>1189</v>
      </c>
      <c r="V60" s="541"/>
      <c r="W60" s="542"/>
      <c r="X60" s="543" t="s">
        <v>864</v>
      </c>
      <c r="Y60" s="543"/>
      <c r="Z60" s="232"/>
      <c r="AA60" s="544"/>
      <c r="AB60" s="542"/>
      <c r="AC60" s="545"/>
      <c r="AD60" s="542"/>
      <c r="AE60" s="541">
        <v>1</v>
      </c>
      <c r="AF60" s="541">
        <v>1</v>
      </c>
    </row>
    <row r="61" spans="1:1015" s="224" customFormat="1" ht="13.5" customHeight="1">
      <c r="A61" s="225">
        <v>54</v>
      </c>
      <c r="B61" s="217"/>
      <c r="C61" s="217"/>
      <c r="D61" s="217"/>
      <c r="E61" s="217"/>
      <c r="F61" s="217"/>
      <c r="G61" s="217" t="s">
        <v>1190</v>
      </c>
      <c r="H61" s="217"/>
      <c r="I61" s="217"/>
      <c r="J61" s="542" t="s">
        <v>1191</v>
      </c>
      <c r="K61" s="539" t="s">
        <v>1192</v>
      </c>
      <c r="L61" s="542" t="s">
        <v>908</v>
      </c>
      <c r="M61" s="539" t="s">
        <v>939</v>
      </c>
      <c r="N61" s="542"/>
      <c r="O61" s="542"/>
      <c r="P61" s="542"/>
      <c r="Q61" s="542"/>
      <c r="R61" s="252"/>
      <c r="S61" s="542" t="s">
        <v>820</v>
      </c>
      <c r="T61" s="542"/>
      <c r="U61" s="542" t="s">
        <v>863</v>
      </c>
      <c r="V61" s="541" t="s">
        <v>864</v>
      </c>
      <c r="W61" s="542" t="s">
        <v>1193</v>
      </c>
      <c r="X61" s="543" t="s">
        <v>864</v>
      </c>
      <c r="Y61" s="543"/>
      <c r="Z61" s="232"/>
      <c r="AA61" s="544"/>
      <c r="AB61" s="542"/>
      <c r="AC61" s="545"/>
      <c r="AD61" s="542"/>
      <c r="AE61" s="541">
        <v>1</v>
      </c>
      <c r="AF61" s="541">
        <v>1</v>
      </c>
    </row>
    <row r="62" spans="1:1015" s="224" customFormat="1" ht="13.5" customHeight="1">
      <c r="A62" s="225">
        <v>55</v>
      </c>
      <c r="B62" s="217"/>
      <c r="C62" s="217"/>
      <c r="D62" s="217"/>
      <c r="E62" s="217"/>
      <c r="F62" s="217"/>
      <c r="G62" s="217" t="s">
        <v>1194</v>
      </c>
      <c r="H62" s="217"/>
      <c r="I62" s="217"/>
      <c r="J62" s="542" t="s">
        <v>1195</v>
      </c>
      <c r="K62" s="539" t="s">
        <v>1196</v>
      </c>
      <c r="L62" s="542" t="s">
        <v>956</v>
      </c>
      <c r="M62" s="539" t="s">
        <v>956</v>
      </c>
      <c r="N62" s="542"/>
      <c r="O62" s="542"/>
      <c r="P62" s="542"/>
      <c r="Q62" s="542"/>
      <c r="R62" s="252"/>
      <c r="S62" s="542" t="s">
        <v>820</v>
      </c>
      <c r="T62" s="542"/>
      <c r="U62" s="542" t="s">
        <v>863</v>
      </c>
      <c r="V62" s="541" t="s">
        <v>864</v>
      </c>
      <c r="W62" s="542" t="s">
        <v>1197</v>
      </c>
      <c r="X62" s="543" t="s">
        <v>864</v>
      </c>
      <c r="Y62" s="543"/>
      <c r="Z62" s="232"/>
      <c r="AA62" s="544"/>
      <c r="AB62" s="542"/>
      <c r="AC62" s="545"/>
      <c r="AD62" s="542"/>
      <c r="AE62" s="541">
        <v>1</v>
      </c>
      <c r="AF62" s="541">
        <v>1</v>
      </c>
    </row>
    <row r="63" spans="1:1015" s="231" customFormat="1" ht="12.95" customHeight="1">
      <c r="A63" s="225">
        <v>56</v>
      </c>
      <c r="B63" s="217"/>
      <c r="C63" s="217"/>
      <c r="D63" s="217"/>
      <c r="E63" s="217"/>
      <c r="F63" s="217"/>
      <c r="G63" s="217" t="s">
        <v>1059</v>
      </c>
      <c r="H63" s="217"/>
      <c r="I63" s="217"/>
      <c r="J63" s="542" t="s">
        <v>1198</v>
      </c>
      <c r="K63" s="539" t="s">
        <v>1199</v>
      </c>
      <c r="L63" s="542" t="s">
        <v>1200</v>
      </c>
      <c r="M63" s="539" t="s">
        <v>1201</v>
      </c>
      <c r="N63" s="542"/>
      <c r="O63" s="542"/>
      <c r="P63" s="542"/>
      <c r="Q63" s="542"/>
      <c r="R63" s="252"/>
      <c r="S63" s="542" t="s">
        <v>820</v>
      </c>
      <c r="T63" s="542"/>
      <c r="U63" s="557" t="s">
        <v>863</v>
      </c>
      <c r="V63" s="282"/>
      <c r="W63" s="542"/>
      <c r="X63" s="543" t="s">
        <v>864</v>
      </c>
      <c r="Y63" s="543"/>
      <c r="Z63" s="232"/>
      <c r="AA63" s="544"/>
      <c r="AB63" s="542"/>
      <c r="AC63" s="545"/>
      <c r="AD63" s="542"/>
      <c r="AE63" s="541">
        <v>1</v>
      </c>
      <c r="AF63" s="541">
        <v>1</v>
      </c>
      <c r="AG63" s="558"/>
      <c r="AH63" s="558"/>
      <c r="AI63" s="558"/>
      <c r="AJ63" s="558"/>
      <c r="AK63" s="558"/>
      <c r="AL63" s="558"/>
      <c r="AM63" s="558"/>
      <c r="AN63" s="558"/>
      <c r="AO63" s="558"/>
      <c r="AP63" s="558"/>
      <c r="AQ63" s="558"/>
      <c r="AR63" s="558"/>
      <c r="AS63" s="558"/>
      <c r="AT63" s="558"/>
      <c r="AU63" s="558"/>
      <c r="AV63" s="558"/>
      <c r="AW63" s="558"/>
      <c r="AX63" s="558"/>
      <c r="AY63" s="558"/>
      <c r="AZ63" s="558"/>
      <c r="BA63" s="558"/>
      <c r="BB63" s="558"/>
      <c r="BC63" s="558"/>
      <c r="BD63" s="558"/>
      <c r="BE63" s="558"/>
      <c r="BF63" s="558"/>
      <c r="BG63" s="558"/>
      <c r="BH63" s="558"/>
      <c r="BI63" s="558"/>
      <c r="BJ63" s="558"/>
      <c r="BK63" s="558"/>
      <c r="BL63" s="558"/>
      <c r="BM63" s="558"/>
      <c r="BN63" s="558"/>
      <c r="BO63" s="558"/>
      <c r="BP63" s="558"/>
      <c r="BQ63" s="558"/>
      <c r="BR63" s="558"/>
      <c r="BS63" s="558"/>
      <c r="BT63" s="558"/>
      <c r="BU63" s="558"/>
      <c r="BV63" s="558"/>
      <c r="BW63" s="558"/>
      <c r="BX63" s="558"/>
      <c r="BY63" s="558"/>
      <c r="BZ63" s="558"/>
      <c r="CA63" s="558"/>
      <c r="CB63" s="558"/>
      <c r="CC63" s="558"/>
      <c r="CD63" s="558"/>
      <c r="CE63" s="558"/>
      <c r="CF63" s="558"/>
      <c r="CG63" s="558"/>
      <c r="CH63" s="558"/>
      <c r="CI63" s="558"/>
      <c r="CJ63" s="558"/>
      <c r="CK63" s="558"/>
      <c r="CL63" s="558"/>
      <c r="CM63" s="558"/>
      <c r="CN63" s="558"/>
      <c r="CO63" s="558"/>
      <c r="CP63" s="558"/>
      <c r="CQ63" s="558"/>
      <c r="CR63" s="558"/>
      <c r="CS63" s="558"/>
      <c r="CT63" s="558"/>
      <c r="CU63" s="558"/>
      <c r="CV63" s="558"/>
      <c r="CW63" s="558"/>
      <c r="CX63" s="558"/>
      <c r="CY63" s="558"/>
      <c r="CZ63" s="558"/>
      <c r="DA63" s="558"/>
      <c r="DB63" s="558"/>
      <c r="DC63" s="558"/>
      <c r="DD63" s="558"/>
      <c r="DE63" s="558"/>
      <c r="DF63" s="558"/>
      <c r="DG63" s="558"/>
      <c r="DH63" s="558"/>
      <c r="DI63" s="558"/>
      <c r="DJ63" s="558"/>
      <c r="DK63" s="558"/>
      <c r="DL63" s="558"/>
      <c r="DM63" s="558"/>
      <c r="DN63" s="558"/>
      <c r="DO63" s="558"/>
      <c r="DP63" s="558"/>
      <c r="DQ63" s="558"/>
      <c r="DR63" s="558"/>
      <c r="DS63" s="558"/>
      <c r="DT63" s="558"/>
      <c r="DU63" s="558"/>
      <c r="DV63" s="558"/>
      <c r="DW63" s="558"/>
      <c r="DX63" s="558"/>
      <c r="DY63" s="558"/>
      <c r="DZ63" s="558"/>
      <c r="EA63" s="558"/>
      <c r="EB63" s="558"/>
      <c r="EC63" s="558"/>
      <c r="ED63" s="558"/>
      <c r="EE63" s="558"/>
      <c r="EF63" s="558"/>
      <c r="EG63" s="558"/>
      <c r="EH63" s="558"/>
      <c r="EI63" s="558"/>
      <c r="EJ63" s="558"/>
      <c r="EK63" s="558"/>
      <c r="EL63" s="558"/>
      <c r="EM63" s="558"/>
      <c r="EN63" s="558"/>
      <c r="EO63" s="558"/>
      <c r="EP63" s="558"/>
      <c r="EQ63" s="558"/>
      <c r="ER63" s="558"/>
      <c r="ES63" s="558"/>
      <c r="ET63" s="558"/>
      <c r="EU63" s="558"/>
      <c r="EV63" s="558"/>
      <c r="EW63" s="558"/>
      <c r="EX63" s="558"/>
      <c r="EY63" s="558"/>
      <c r="EZ63" s="558"/>
      <c r="FA63" s="558"/>
      <c r="FB63" s="558"/>
      <c r="FC63" s="558"/>
      <c r="FD63" s="558"/>
      <c r="FE63" s="558"/>
      <c r="FF63" s="558"/>
      <c r="FG63" s="558"/>
      <c r="FH63" s="558"/>
      <c r="FI63" s="558"/>
      <c r="FJ63" s="558"/>
      <c r="FK63" s="558"/>
      <c r="FL63" s="558"/>
      <c r="FM63" s="558"/>
      <c r="FN63" s="558"/>
      <c r="FO63" s="558"/>
      <c r="FP63" s="558"/>
      <c r="FQ63" s="558"/>
      <c r="FR63" s="558"/>
      <c r="FS63" s="558"/>
      <c r="FT63" s="558"/>
      <c r="FU63" s="558"/>
      <c r="FV63" s="558"/>
      <c r="FW63" s="558"/>
      <c r="FX63" s="558"/>
      <c r="FY63" s="558"/>
      <c r="FZ63" s="558"/>
      <c r="GA63" s="558"/>
      <c r="GB63" s="558"/>
      <c r="GC63" s="558"/>
      <c r="GD63" s="558"/>
      <c r="GE63" s="558"/>
      <c r="GF63" s="558"/>
      <c r="GG63" s="558"/>
      <c r="GH63" s="558"/>
      <c r="GI63" s="558"/>
      <c r="GJ63" s="558"/>
      <c r="GK63" s="558"/>
      <c r="GL63" s="558"/>
      <c r="GM63" s="558"/>
      <c r="GN63" s="558"/>
      <c r="GO63" s="558"/>
      <c r="GP63" s="558"/>
      <c r="GQ63" s="558"/>
      <c r="GR63" s="558"/>
      <c r="GS63" s="558"/>
      <c r="GT63" s="558"/>
      <c r="GU63" s="558"/>
      <c r="GV63" s="558"/>
      <c r="GW63" s="558"/>
      <c r="GX63" s="558"/>
      <c r="GY63" s="558"/>
      <c r="GZ63" s="558"/>
      <c r="HA63" s="558"/>
      <c r="HB63" s="558"/>
      <c r="HC63" s="558"/>
      <c r="HD63" s="558"/>
      <c r="HE63" s="558"/>
      <c r="HF63" s="558"/>
      <c r="HG63" s="558"/>
      <c r="HH63" s="558"/>
      <c r="HI63" s="558"/>
      <c r="HJ63" s="558"/>
      <c r="HK63" s="558"/>
      <c r="HL63" s="558"/>
      <c r="HM63" s="558"/>
      <c r="HN63" s="558"/>
      <c r="HO63" s="558"/>
      <c r="HP63" s="558"/>
      <c r="HQ63" s="558"/>
      <c r="HR63" s="558"/>
      <c r="HS63" s="558"/>
      <c r="HT63" s="558"/>
      <c r="HU63" s="558"/>
      <c r="HV63" s="558"/>
      <c r="HW63" s="558"/>
      <c r="HX63" s="558"/>
      <c r="HY63" s="558"/>
      <c r="HZ63" s="558"/>
      <c r="IA63" s="558"/>
      <c r="IB63" s="558"/>
      <c r="IC63" s="558"/>
      <c r="ID63" s="558"/>
      <c r="IE63" s="558"/>
      <c r="IF63" s="558"/>
      <c r="IG63" s="558"/>
      <c r="IH63" s="558"/>
      <c r="II63" s="558"/>
      <c r="IJ63" s="558"/>
      <c r="IK63" s="558"/>
      <c r="IL63" s="558"/>
      <c r="IM63" s="558"/>
      <c r="IN63" s="558"/>
      <c r="IO63" s="558"/>
      <c r="IP63" s="558"/>
      <c r="IQ63" s="558"/>
      <c r="IR63" s="558"/>
      <c r="IS63" s="558"/>
      <c r="IT63" s="558"/>
      <c r="IU63" s="558"/>
      <c r="IV63" s="558"/>
      <c r="IW63" s="558"/>
      <c r="IX63" s="558"/>
      <c r="IY63" s="558"/>
      <c r="IZ63" s="558"/>
      <c r="JA63" s="558"/>
      <c r="JB63" s="558"/>
      <c r="JC63" s="558"/>
      <c r="JD63" s="558"/>
      <c r="JE63" s="558"/>
      <c r="JF63" s="558"/>
      <c r="JG63" s="558"/>
      <c r="JH63" s="558"/>
      <c r="JI63" s="558"/>
      <c r="JJ63" s="558"/>
      <c r="JK63" s="558"/>
      <c r="JL63" s="558"/>
      <c r="JM63" s="558"/>
      <c r="JN63" s="558"/>
      <c r="JO63" s="558"/>
      <c r="JP63" s="558"/>
      <c r="JQ63" s="558"/>
      <c r="JR63" s="558"/>
      <c r="JS63" s="558"/>
      <c r="JT63" s="558"/>
      <c r="JU63" s="558"/>
      <c r="JV63" s="558"/>
      <c r="JW63" s="558"/>
      <c r="JX63" s="558"/>
      <c r="JY63" s="558"/>
      <c r="JZ63" s="558"/>
      <c r="KA63" s="558"/>
      <c r="KB63" s="558"/>
      <c r="KC63" s="558"/>
      <c r="KD63" s="558"/>
      <c r="KE63" s="558"/>
      <c r="KF63" s="558"/>
      <c r="KG63" s="558"/>
      <c r="KH63" s="558"/>
      <c r="KI63" s="558"/>
      <c r="KJ63" s="558"/>
      <c r="KK63" s="558"/>
      <c r="KL63" s="558"/>
      <c r="KM63" s="558"/>
      <c r="KN63" s="558"/>
      <c r="KO63" s="558"/>
      <c r="KP63" s="558"/>
      <c r="KQ63" s="558"/>
      <c r="KR63" s="558"/>
      <c r="KS63" s="558"/>
      <c r="KT63" s="558"/>
      <c r="KU63" s="558"/>
      <c r="KV63" s="558"/>
      <c r="KW63" s="558"/>
      <c r="KX63" s="558"/>
      <c r="KY63" s="558"/>
      <c r="KZ63" s="558"/>
      <c r="LA63" s="558"/>
      <c r="LB63" s="558"/>
      <c r="LC63" s="558"/>
      <c r="LD63" s="558"/>
      <c r="LE63" s="558"/>
      <c r="LF63" s="558"/>
      <c r="LG63" s="558"/>
      <c r="LH63" s="558"/>
      <c r="LI63" s="558"/>
      <c r="LJ63" s="558"/>
      <c r="LK63" s="558"/>
      <c r="LL63" s="558"/>
      <c r="LM63" s="558"/>
      <c r="LN63" s="558"/>
      <c r="LO63" s="558"/>
      <c r="LP63" s="558"/>
      <c r="LQ63" s="558"/>
      <c r="LR63" s="558"/>
      <c r="LS63" s="558"/>
      <c r="LT63" s="558"/>
      <c r="LU63" s="558"/>
      <c r="LV63" s="558"/>
      <c r="LW63" s="558"/>
      <c r="LX63" s="558"/>
      <c r="LY63" s="558"/>
      <c r="LZ63" s="558"/>
      <c r="MA63" s="558"/>
      <c r="MB63" s="558"/>
      <c r="MC63" s="558"/>
      <c r="MD63" s="558"/>
      <c r="ME63" s="558"/>
      <c r="MF63" s="558"/>
      <c r="MG63" s="558"/>
      <c r="MH63" s="558"/>
      <c r="MI63" s="558"/>
      <c r="MJ63" s="558"/>
      <c r="MK63" s="558"/>
      <c r="ML63" s="558"/>
      <c r="MM63" s="558"/>
      <c r="MN63" s="558"/>
      <c r="MO63" s="558"/>
      <c r="MP63" s="558"/>
      <c r="MQ63" s="558"/>
      <c r="MR63" s="558"/>
      <c r="MS63" s="558"/>
      <c r="MT63" s="558"/>
      <c r="MU63" s="558"/>
      <c r="MV63" s="558"/>
      <c r="MW63" s="558"/>
      <c r="MX63" s="558"/>
      <c r="MY63" s="558"/>
      <c r="MZ63" s="558"/>
      <c r="NA63" s="558"/>
      <c r="NB63" s="558"/>
      <c r="NC63" s="558"/>
      <c r="ND63" s="558"/>
      <c r="NE63" s="558"/>
      <c r="NF63" s="558"/>
      <c r="NG63" s="558"/>
      <c r="NH63" s="558"/>
      <c r="NI63" s="558"/>
      <c r="NJ63" s="558"/>
      <c r="NK63" s="558"/>
      <c r="NL63" s="558"/>
      <c r="NM63" s="558"/>
      <c r="NN63" s="558"/>
      <c r="NO63" s="558"/>
      <c r="NP63" s="558"/>
      <c r="NQ63" s="558"/>
      <c r="NR63" s="558"/>
      <c r="NS63" s="558"/>
      <c r="NT63" s="558"/>
      <c r="NU63" s="558"/>
      <c r="NV63" s="558"/>
      <c r="NW63" s="558"/>
      <c r="NX63" s="558"/>
      <c r="NY63" s="558"/>
      <c r="NZ63" s="558"/>
      <c r="OA63" s="558"/>
      <c r="OB63" s="558"/>
      <c r="OC63" s="558"/>
      <c r="OD63" s="558"/>
      <c r="OE63" s="558"/>
      <c r="OF63" s="558"/>
      <c r="OG63" s="558"/>
      <c r="OH63" s="558"/>
      <c r="OI63" s="558"/>
      <c r="OJ63" s="558"/>
      <c r="OK63" s="558"/>
      <c r="OL63" s="558"/>
      <c r="OM63" s="558"/>
      <c r="ON63" s="558"/>
      <c r="OO63" s="558"/>
      <c r="OP63" s="558"/>
      <c r="OQ63" s="558"/>
      <c r="OR63" s="558"/>
      <c r="OS63" s="558"/>
      <c r="OT63" s="558"/>
      <c r="OU63" s="558"/>
      <c r="OV63" s="558"/>
      <c r="OW63" s="558"/>
      <c r="OX63" s="558"/>
      <c r="OY63" s="558"/>
      <c r="OZ63" s="558"/>
      <c r="PA63" s="558"/>
      <c r="PB63" s="558"/>
      <c r="PC63" s="558"/>
      <c r="PD63" s="558"/>
      <c r="PE63" s="558"/>
      <c r="PF63" s="558"/>
      <c r="PG63" s="558"/>
      <c r="PH63" s="558"/>
      <c r="PI63" s="558"/>
      <c r="PJ63" s="558"/>
      <c r="PK63" s="558"/>
      <c r="PL63" s="558"/>
      <c r="PM63" s="558"/>
      <c r="PN63" s="558"/>
      <c r="PO63" s="558"/>
      <c r="PP63" s="558"/>
      <c r="PQ63" s="558"/>
      <c r="PR63" s="558"/>
      <c r="PS63" s="558"/>
      <c r="PT63" s="558"/>
      <c r="PU63" s="558"/>
      <c r="PV63" s="558"/>
      <c r="PW63" s="558"/>
      <c r="PX63" s="558"/>
      <c r="PY63" s="558"/>
      <c r="PZ63" s="558"/>
      <c r="QA63" s="558"/>
      <c r="QB63" s="558"/>
      <c r="QC63" s="558"/>
      <c r="QD63" s="558"/>
      <c r="QE63" s="558"/>
      <c r="QF63" s="558"/>
      <c r="QG63" s="558"/>
      <c r="QH63" s="558"/>
      <c r="QI63" s="558"/>
      <c r="QJ63" s="558"/>
      <c r="QK63" s="558"/>
      <c r="QL63" s="558"/>
      <c r="QM63" s="558"/>
      <c r="QN63" s="558"/>
      <c r="QO63" s="558"/>
      <c r="QP63" s="558"/>
      <c r="QQ63" s="558"/>
      <c r="QR63" s="558"/>
      <c r="QS63" s="558"/>
      <c r="QT63" s="558"/>
      <c r="QU63" s="558"/>
      <c r="QV63" s="558"/>
      <c r="QW63" s="558"/>
      <c r="QX63" s="558"/>
      <c r="QY63" s="558"/>
      <c r="QZ63" s="558"/>
      <c r="RA63" s="558"/>
      <c r="RB63" s="558"/>
      <c r="RC63" s="558"/>
      <c r="RD63" s="558"/>
      <c r="RE63" s="558"/>
      <c r="RF63" s="558"/>
      <c r="RG63" s="558"/>
      <c r="RH63" s="558"/>
      <c r="RI63" s="558"/>
      <c r="RJ63" s="558"/>
      <c r="RK63" s="558"/>
      <c r="RL63" s="558"/>
      <c r="RM63" s="558"/>
      <c r="RN63" s="558"/>
      <c r="RO63" s="558"/>
      <c r="RP63" s="558"/>
      <c r="RQ63" s="558"/>
      <c r="RR63" s="558"/>
      <c r="RS63" s="558"/>
      <c r="RT63" s="558"/>
      <c r="RU63" s="558"/>
      <c r="RV63" s="558"/>
      <c r="RW63" s="558"/>
      <c r="RX63" s="558"/>
      <c r="RY63" s="558"/>
      <c r="RZ63" s="558"/>
      <c r="SA63" s="558"/>
      <c r="SB63" s="558"/>
      <c r="SC63" s="558"/>
      <c r="SD63" s="558"/>
      <c r="SE63" s="558"/>
      <c r="SF63" s="558"/>
      <c r="SG63" s="558"/>
      <c r="SH63" s="558"/>
      <c r="SI63" s="558"/>
      <c r="SJ63" s="558"/>
      <c r="SK63" s="558"/>
      <c r="SL63" s="558"/>
      <c r="SM63" s="558"/>
      <c r="SN63" s="558"/>
      <c r="SO63" s="558"/>
      <c r="SP63" s="558"/>
      <c r="SQ63" s="558"/>
      <c r="SR63" s="558"/>
      <c r="SS63" s="558"/>
      <c r="ST63" s="558"/>
      <c r="SU63" s="558"/>
      <c r="SV63" s="558"/>
      <c r="SW63" s="558"/>
      <c r="SX63" s="558"/>
      <c r="SY63" s="558"/>
      <c r="SZ63" s="558"/>
      <c r="TA63" s="558"/>
      <c r="TB63" s="558"/>
      <c r="TC63" s="558"/>
      <c r="TD63" s="558"/>
      <c r="TE63" s="558"/>
      <c r="TF63" s="558"/>
      <c r="TG63" s="558"/>
      <c r="TH63" s="558"/>
      <c r="TI63" s="558"/>
      <c r="TJ63" s="558"/>
      <c r="TK63" s="558"/>
      <c r="TL63" s="558"/>
      <c r="TM63" s="558"/>
      <c r="TN63" s="558"/>
      <c r="TO63" s="558"/>
      <c r="TP63" s="558"/>
      <c r="TQ63" s="558"/>
      <c r="TR63" s="558"/>
      <c r="TS63" s="558"/>
      <c r="TT63" s="558"/>
      <c r="TU63" s="558"/>
      <c r="TV63" s="558"/>
      <c r="TW63" s="558"/>
      <c r="TX63" s="558"/>
      <c r="TY63" s="558"/>
      <c r="TZ63" s="558"/>
      <c r="UA63" s="558"/>
      <c r="UB63" s="558"/>
      <c r="UC63" s="558"/>
      <c r="UD63" s="558"/>
      <c r="UE63" s="558"/>
      <c r="UF63" s="558"/>
      <c r="UG63" s="558"/>
      <c r="UH63" s="558"/>
      <c r="UI63" s="558"/>
      <c r="UJ63" s="558"/>
      <c r="UK63" s="558"/>
      <c r="UL63" s="558"/>
      <c r="UM63" s="558"/>
      <c r="UN63" s="558"/>
      <c r="UO63" s="558"/>
      <c r="UP63" s="558"/>
      <c r="UQ63" s="558"/>
      <c r="UR63" s="558"/>
      <c r="US63" s="558"/>
      <c r="UT63" s="558"/>
      <c r="UU63" s="558"/>
      <c r="UV63" s="558"/>
      <c r="UW63" s="558"/>
      <c r="UX63" s="558"/>
      <c r="UY63" s="558"/>
      <c r="UZ63" s="558"/>
      <c r="VA63" s="558"/>
      <c r="VB63" s="558"/>
      <c r="VC63" s="558"/>
      <c r="VD63" s="558"/>
      <c r="VE63" s="558"/>
      <c r="VF63" s="558"/>
      <c r="VG63" s="558"/>
      <c r="VH63" s="558"/>
      <c r="VI63" s="558"/>
      <c r="VJ63" s="558"/>
      <c r="VK63" s="558"/>
      <c r="VL63" s="558"/>
      <c r="VM63" s="558"/>
      <c r="VN63" s="558"/>
      <c r="VO63" s="558"/>
      <c r="VP63" s="558"/>
      <c r="VQ63" s="558"/>
      <c r="VR63" s="558"/>
      <c r="VS63" s="558"/>
      <c r="VT63" s="558"/>
      <c r="VU63" s="558"/>
      <c r="VV63" s="558"/>
      <c r="VW63" s="558"/>
      <c r="VX63" s="558"/>
      <c r="VY63" s="558"/>
      <c r="VZ63" s="558"/>
      <c r="WA63" s="558"/>
      <c r="WB63" s="558"/>
      <c r="WC63" s="558"/>
      <c r="WD63" s="558"/>
      <c r="WE63" s="558"/>
      <c r="WF63" s="558"/>
      <c r="WG63" s="558"/>
      <c r="WH63" s="558"/>
      <c r="WI63" s="558"/>
      <c r="WJ63" s="558"/>
      <c r="WK63" s="558"/>
      <c r="WL63" s="558"/>
      <c r="WM63" s="558"/>
      <c r="WN63" s="558"/>
      <c r="WO63" s="558"/>
      <c r="WP63" s="558"/>
      <c r="WQ63" s="558"/>
      <c r="WR63" s="558"/>
      <c r="WS63" s="558"/>
      <c r="WT63" s="558"/>
      <c r="WU63" s="558"/>
      <c r="WV63" s="558"/>
      <c r="WW63" s="558"/>
      <c r="WX63" s="558"/>
      <c r="WY63" s="558"/>
      <c r="WZ63" s="558"/>
      <c r="XA63" s="558"/>
      <c r="XB63" s="558"/>
      <c r="XC63" s="558"/>
      <c r="XD63" s="558"/>
      <c r="XE63" s="558"/>
      <c r="XF63" s="558"/>
      <c r="XG63" s="558"/>
      <c r="XH63" s="558"/>
      <c r="XI63" s="558"/>
      <c r="XJ63" s="558"/>
      <c r="XK63" s="558"/>
      <c r="XL63" s="558"/>
      <c r="XM63" s="558"/>
      <c r="XN63" s="558"/>
      <c r="XO63" s="558"/>
      <c r="XP63" s="558"/>
      <c r="XQ63" s="558"/>
      <c r="XR63" s="558"/>
      <c r="XS63" s="558"/>
      <c r="XT63" s="558"/>
      <c r="XU63" s="558"/>
      <c r="XV63" s="558"/>
      <c r="XW63" s="558"/>
      <c r="XX63" s="558"/>
      <c r="XY63" s="558"/>
      <c r="XZ63" s="558"/>
      <c r="YA63" s="558"/>
      <c r="YB63" s="558"/>
      <c r="YC63" s="558"/>
      <c r="YD63" s="558"/>
      <c r="YE63" s="558"/>
      <c r="YF63" s="558"/>
      <c r="YG63" s="558"/>
      <c r="YH63" s="558"/>
      <c r="YI63" s="558"/>
      <c r="YJ63" s="558"/>
      <c r="YK63" s="558"/>
      <c r="YL63" s="558"/>
      <c r="YM63" s="558"/>
      <c r="YN63" s="558"/>
      <c r="YO63" s="558"/>
      <c r="YP63" s="558"/>
      <c r="YQ63" s="558"/>
      <c r="YR63" s="558"/>
      <c r="YS63" s="558"/>
      <c r="YT63" s="558"/>
      <c r="YU63" s="558"/>
      <c r="YV63" s="558"/>
      <c r="YW63" s="558"/>
      <c r="YX63" s="558"/>
      <c r="YY63" s="558"/>
      <c r="YZ63" s="558"/>
      <c r="ZA63" s="558"/>
      <c r="ZB63" s="558"/>
      <c r="ZC63" s="558"/>
      <c r="ZD63" s="558"/>
      <c r="ZE63" s="558"/>
      <c r="ZF63" s="558"/>
      <c r="ZG63" s="558"/>
      <c r="ZH63" s="558"/>
      <c r="ZI63" s="558"/>
      <c r="ZJ63" s="558"/>
      <c r="ZK63" s="558"/>
      <c r="ZL63" s="558"/>
      <c r="ZM63" s="558"/>
      <c r="ZN63" s="558"/>
      <c r="ZO63" s="558"/>
      <c r="ZP63" s="558"/>
      <c r="ZQ63" s="558"/>
      <c r="ZR63" s="558"/>
      <c r="ZS63" s="558"/>
      <c r="ZT63" s="558"/>
      <c r="ZU63" s="558"/>
      <c r="ZV63" s="558"/>
      <c r="ZW63" s="558"/>
      <c r="ZX63" s="558"/>
      <c r="ZY63" s="558"/>
      <c r="ZZ63" s="558"/>
      <c r="AAA63" s="558"/>
      <c r="AAB63" s="558"/>
      <c r="AAC63" s="558"/>
      <c r="AAD63" s="558"/>
      <c r="AAE63" s="558"/>
      <c r="AAF63" s="558"/>
      <c r="AAG63" s="558"/>
      <c r="AAH63" s="558"/>
      <c r="AAI63" s="558"/>
      <c r="AAJ63" s="558"/>
      <c r="AAK63" s="558"/>
      <c r="AAL63" s="558"/>
      <c r="AAM63" s="558"/>
      <c r="AAN63" s="558"/>
      <c r="AAO63" s="558"/>
      <c r="AAP63" s="558"/>
      <c r="AAQ63" s="558"/>
      <c r="AAR63" s="558"/>
      <c r="AAS63" s="558"/>
      <c r="AAT63" s="558"/>
      <c r="AAU63" s="558"/>
      <c r="AAV63" s="558"/>
      <c r="AAW63" s="558"/>
      <c r="AAX63" s="558"/>
      <c r="AAY63" s="558"/>
      <c r="AAZ63" s="558"/>
      <c r="ABA63" s="558"/>
      <c r="ABB63" s="558"/>
      <c r="ABC63" s="558"/>
      <c r="ABD63" s="558"/>
      <c r="ABE63" s="558"/>
      <c r="ABF63" s="558"/>
      <c r="ABG63" s="558"/>
      <c r="ABH63" s="558"/>
      <c r="ABI63" s="558"/>
      <c r="ABJ63" s="558"/>
      <c r="ABK63" s="558"/>
      <c r="ABL63" s="558"/>
      <c r="ABM63" s="558"/>
      <c r="ABN63" s="558"/>
      <c r="ABO63" s="558"/>
      <c r="ABP63" s="558"/>
      <c r="ABQ63" s="558"/>
      <c r="ABR63" s="558"/>
      <c r="ABS63" s="558"/>
      <c r="ABT63" s="558"/>
      <c r="ABU63" s="558"/>
      <c r="ABV63" s="558"/>
      <c r="ABW63" s="558"/>
      <c r="ABX63" s="558"/>
      <c r="ABY63" s="558"/>
      <c r="ABZ63" s="558"/>
      <c r="ACA63" s="558"/>
      <c r="ACB63" s="558"/>
      <c r="ACC63" s="558"/>
      <c r="ACD63" s="558"/>
      <c r="ACE63" s="558"/>
      <c r="ACF63" s="558"/>
      <c r="ACG63" s="558"/>
      <c r="ACH63" s="558"/>
      <c r="ACI63" s="558"/>
      <c r="ACJ63" s="558"/>
      <c r="ACK63" s="558"/>
      <c r="ACL63" s="558"/>
      <c r="ACM63" s="558"/>
      <c r="ACN63" s="558"/>
      <c r="ACO63" s="558"/>
      <c r="ACP63" s="558"/>
      <c r="ACQ63" s="558"/>
      <c r="ACR63" s="558"/>
      <c r="ACS63" s="558"/>
      <c r="ACT63" s="558"/>
      <c r="ACU63" s="558"/>
      <c r="ACV63" s="558"/>
      <c r="ACW63" s="558"/>
      <c r="ACX63" s="558"/>
      <c r="ACY63" s="558"/>
      <c r="ACZ63" s="558"/>
      <c r="ADA63" s="558"/>
      <c r="ADB63" s="558"/>
      <c r="ADC63" s="558"/>
      <c r="ADD63" s="558"/>
      <c r="ADE63" s="558"/>
      <c r="ADF63" s="558"/>
      <c r="ADG63" s="558"/>
      <c r="ADH63" s="558"/>
      <c r="ADI63" s="558"/>
      <c r="ADJ63" s="558"/>
      <c r="ADK63" s="558"/>
      <c r="ADL63" s="558"/>
      <c r="ADM63" s="558"/>
      <c r="ADN63" s="558"/>
      <c r="ADO63" s="558"/>
      <c r="ADP63" s="558"/>
      <c r="ADQ63" s="558"/>
      <c r="ADR63" s="558"/>
      <c r="ADS63" s="558"/>
      <c r="ADT63" s="558"/>
      <c r="ADU63" s="558"/>
      <c r="ADV63" s="558"/>
      <c r="ADW63" s="558"/>
      <c r="ADX63" s="558"/>
      <c r="ADY63" s="558"/>
      <c r="ADZ63" s="558"/>
      <c r="AEA63" s="558"/>
      <c r="AEB63" s="558"/>
      <c r="AEC63" s="558"/>
      <c r="AED63" s="558"/>
      <c r="AEE63" s="558"/>
      <c r="AEF63" s="558"/>
      <c r="AEG63" s="558"/>
      <c r="AEH63" s="558"/>
      <c r="AEI63" s="558"/>
      <c r="AEJ63" s="558"/>
      <c r="AEK63" s="558"/>
      <c r="AEL63" s="558"/>
      <c r="AEM63" s="558"/>
      <c r="AEN63" s="558"/>
      <c r="AEO63" s="558"/>
      <c r="AEP63" s="558"/>
      <c r="AEQ63" s="558"/>
      <c r="AER63" s="558"/>
      <c r="AES63" s="558"/>
      <c r="AET63" s="558"/>
      <c r="AEU63" s="558"/>
      <c r="AEV63" s="558"/>
      <c r="AEW63" s="558"/>
      <c r="AEX63" s="558"/>
      <c r="AEY63" s="558"/>
      <c r="AEZ63" s="558"/>
      <c r="AFA63" s="558"/>
      <c r="AFB63" s="558"/>
      <c r="AFC63" s="558"/>
      <c r="AFD63" s="558"/>
      <c r="AFE63" s="558"/>
      <c r="AFF63" s="558"/>
      <c r="AFG63" s="558"/>
      <c r="AFH63" s="558"/>
      <c r="AFI63" s="558"/>
      <c r="AFJ63" s="558"/>
      <c r="AFK63" s="558"/>
      <c r="AFL63" s="558"/>
      <c r="AFM63" s="558"/>
      <c r="AFN63" s="558"/>
      <c r="AFO63" s="558"/>
      <c r="AFP63" s="558"/>
      <c r="AFQ63" s="558"/>
      <c r="AFR63" s="558"/>
      <c r="AFS63" s="558"/>
      <c r="AFT63" s="558"/>
      <c r="AFU63" s="558"/>
      <c r="AFV63" s="558"/>
      <c r="AFW63" s="558"/>
      <c r="AFX63" s="558"/>
      <c r="AFY63" s="558"/>
      <c r="AFZ63" s="558"/>
      <c r="AGA63" s="558"/>
      <c r="AGB63" s="558"/>
      <c r="AGC63" s="558"/>
      <c r="AGD63" s="558"/>
      <c r="AGE63" s="558"/>
      <c r="AGF63" s="558"/>
      <c r="AGG63" s="558"/>
      <c r="AGH63" s="558"/>
      <c r="AGI63" s="558"/>
      <c r="AGJ63" s="558"/>
      <c r="AGK63" s="558"/>
      <c r="AGL63" s="558"/>
      <c r="AGM63" s="558"/>
      <c r="AGN63" s="558"/>
      <c r="AGO63" s="558"/>
      <c r="AGP63" s="558"/>
      <c r="AGQ63" s="558"/>
      <c r="AGR63" s="558"/>
      <c r="AGS63" s="558"/>
      <c r="AGT63" s="558"/>
      <c r="AGU63" s="558"/>
      <c r="AGV63" s="558"/>
      <c r="AGW63" s="558"/>
      <c r="AGX63" s="558"/>
      <c r="AGY63" s="558"/>
      <c r="AGZ63" s="558"/>
      <c r="AHA63" s="558"/>
      <c r="AHB63" s="558"/>
      <c r="AHC63" s="558"/>
      <c r="AHD63" s="558"/>
      <c r="AHE63" s="558"/>
      <c r="AHF63" s="558"/>
      <c r="AHG63" s="558"/>
      <c r="AHH63" s="558"/>
      <c r="AHI63" s="558"/>
      <c r="AHJ63" s="558"/>
      <c r="AHK63" s="558"/>
      <c r="AHL63" s="558"/>
      <c r="AHM63" s="558"/>
      <c r="AHN63" s="558"/>
      <c r="AHO63" s="558"/>
      <c r="AHP63" s="558"/>
      <c r="AHQ63" s="558"/>
      <c r="AHR63" s="558"/>
      <c r="AHS63" s="558"/>
      <c r="AHT63" s="558"/>
      <c r="AHU63" s="558"/>
      <c r="AHV63" s="558"/>
      <c r="AHW63" s="558"/>
      <c r="AHX63" s="558"/>
      <c r="AHY63" s="558"/>
      <c r="AHZ63" s="558"/>
      <c r="AIA63" s="558"/>
      <c r="AIB63" s="558"/>
      <c r="AIC63" s="558"/>
      <c r="AID63" s="558"/>
      <c r="AIE63" s="558"/>
      <c r="AIF63" s="558"/>
      <c r="AIG63" s="558"/>
      <c r="AIH63" s="558"/>
      <c r="AII63" s="558"/>
      <c r="AIJ63" s="558"/>
      <c r="AIK63" s="558"/>
      <c r="AIL63" s="558"/>
      <c r="AIM63" s="558"/>
      <c r="AIN63" s="558"/>
      <c r="AIO63" s="558"/>
      <c r="AIP63" s="558"/>
      <c r="AIQ63" s="558"/>
      <c r="AIR63" s="558"/>
      <c r="AIS63" s="558"/>
      <c r="AIT63" s="558"/>
      <c r="AIU63" s="558"/>
      <c r="AIV63" s="558"/>
      <c r="AIW63" s="558"/>
      <c r="AIX63" s="558"/>
      <c r="AIY63" s="558"/>
      <c r="AIZ63" s="558"/>
      <c r="AJA63" s="558"/>
      <c r="AJB63" s="558"/>
      <c r="AJC63" s="558"/>
      <c r="AJD63" s="558"/>
      <c r="AJE63" s="558"/>
      <c r="AJF63" s="558"/>
      <c r="AJG63" s="558"/>
      <c r="AJH63" s="558"/>
      <c r="AJI63" s="558"/>
      <c r="AJJ63" s="558"/>
      <c r="AJK63" s="558"/>
      <c r="AJL63" s="558"/>
      <c r="AJM63" s="558"/>
      <c r="AJN63" s="558"/>
      <c r="AJO63" s="558"/>
      <c r="AJP63" s="558"/>
      <c r="AJQ63" s="558"/>
      <c r="AJR63" s="558"/>
      <c r="AJS63" s="558"/>
      <c r="AJT63" s="558"/>
      <c r="AJU63" s="558"/>
      <c r="AJV63" s="558"/>
      <c r="AJW63" s="558"/>
      <c r="AJX63" s="558"/>
      <c r="AJY63" s="558"/>
      <c r="AJZ63" s="558"/>
      <c r="AKA63" s="558"/>
      <c r="AKB63" s="558"/>
      <c r="AKC63" s="558"/>
      <c r="AKD63" s="558"/>
      <c r="AKE63" s="558"/>
      <c r="AKF63" s="558"/>
      <c r="AKG63" s="558"/>
      <c r="AKH63" s="558"/>
      <c r="AKI63" s="558"/>
      <c r="AKJ63" s="558"/>
      <c r="AKK63" s="558"/>
      <c r="AKL63" s="558"/>
      <c r="AKM63" s="558"/>
      <c r="AKN63" s="558"/>
      <c r="AKO63" s="558"/>
      <c r="AKP63" s="558"/>
      <c r="AKQ63" s="558"/>
      <c r="AKR63" s="558"/>
      <c r="AKS63" s="558"/>
      <c r="AKT63" s="558"/>
      <c r="AKU63" s="558"/>
      <c r="AKV63" s="558"/>
      <c r="AKW63" s="558"/>
      <c r="AKX63" s="558"/>
      <c r="AKY63" s="558"/>
      <c r="AKZ63" s="558"/>
      <c r="ALA63" s="558"/>
      <c r="ALB63" s="558"/>
      <c r="ALC63" s="558"/>
      <c r="ALD63" s="558"/>
      <c r="ALE63" s="558"/>
      <c r="ALF63" s="558"/>
      <c r="ALG63" s="558"/>
      <c r="ALH63" s="558"/>
      <c r="ALI63" s="558"/>
      <c r="ALJ63" s="558"/>
      <c r="ALK63" s="558"/>
      <c r="ALL63" s="558"/>
      <c r="ALM63" s="558"/>
      <c r="ALN63" s="558"/>
      <c r="ALO63" s="558"/>
      <c r="ALP63" s="558"/>
      <c r="ALQ63" s="558"/>
      <c r="ALR63" s="558"/>
      <c r="ALS63" s="558"/>
      <c r="ALT63" s="558"/>
      <c r="ALU63" s="558"/>
      <c r="ALV63" s="558"/>
      <c r="ALW63" s="558"/>
      <c r="ALX63" s="558"/>
      <c r="ALY63" s="558"/>
      <c r="ALZ63" s="558"/>
      <c r="AMA63" s="558"/>
    </row>
    <row r="64" spans="1:1015" s="224" customFormat="1" ht="13.5" customHeight="1">
      <c r="A64" s="225">
        <v>57</v>
      </c>
      <c r="B64" s="217"/>
      <c r="C64" s="217"/>
      <c r="D64" s="217"/>
      <c r="E64" s="217"/>
      <c r="F64" s="217" t="s">
        <v>264</v>
      </c>
      <c r="G64" s="217"/>
      <c r="H64" s="217"/>
      <c r="I64" s="217"/>
      <c r="J64" s="542"/>
      <c r="K64" s="539" t="s">
        <v>1202</v>
      </c>
      <c r="L64" s="542" t="s">
        <v>1203</v>
      </c>
      <c r="M64" s="539"/>
      <c r="N64" s="542"/>
      <c r="O64" s="542"/>
      <c r="P64" s="542"/>
      <c r="Q64" s="542"/>
      <c r="R64" s="252"/>
      <c r="S64" s="542" t="s">
        <v>820</v>
      </c>
      <c r="T64" s="542"/>
      <c r="U64" s="557" t="s">
        <v>863</v>
      </c>
      <c r="V64" s="282" t="s">
        <v>864</v>
      </c>
      <c r="W64" s="542" t="s">
        <v>1204</v>
      </c>
      <c r="X64" s="543" t="s">
        <v>864</v>
      </c>
      <c r="Y64" s="543"/>
      <c r="Z64" s="232"/>
      <c r="AA64" s="544"/>
      <c r="AB64" s="542" t="s">
        <v>1205</v>
      </c>
      <c r="AC64" s="245" t="s">
        <v>1206</v>
      </c>
      <c r="AD64" s="542"/>
      <c r="AE64" s="541"/>
      <c r="AF64" s="54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93" priority="259">
      <formula>OR($AF66="X",$AD66="X")</formula>
    </cfRule>
    <cfRule type="expression" dxfId="192" priority="260">
      <formula>AND($AF66=1,$AD66=1)</formula>
    </cfRule>
    <cfRule type="expression" dxfId="191" priority="261">
      <formula>$AF66=1</formula>
    </cfRule>
    <cfRule type="expression" dxfId="190" priority="262">
      <formula>$AD66=1</formula>
    </cfRule>
  </conditionalFormatting>
  <conditionalFormatting sqref="C9:I9 K9:K64">
    <cfRule type="expression" dxfId="189" priority="1">
      <formula>$T9="X"</formula>
    </cfRule>
  </conditionalFormatting>
  <conditionalFormatting sqref="C18:J18">
    <cfRule type="expression" dxfId="188" priority="2">
      <formula>$T18="X"</formula>
    </cfRule>
  </conditionalFormatting>
  <conditionalFormatting sqref="J66:J67 J87:J927">
    <cfRule type="expression" dxfId="187" priority="258">
      <formula>$S66="X"</formula>
    </cfRule>
  </conditionalFormatting>
  <conditionalFormatting sqref="S9:S64">
    <cfRule type="cellIs" dxfId="186" priority="168" operator="equal">
      <formula>"1..1"</formula>
    </cfRule>
    <cfRule type="cellIs" dxfId="185" priority="169" operator="equal">
      <formula>"0..n"</formula>
    </cfRule>
    <cfRule type="cellIs" dxfId="184"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D22" sqref="D22"/>
    </sheetView>
  </sheetViews>
  <sheetFormatPr baseColWidth="10" defaultColWidth="9.5" defaultRowHeight="15"/>
  <cols>
    <col min="1" max="1" width="4.625" style="128" customWidth="1"/>
    <col min="2" max="2" width="24.7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2453</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760" t="s">
        <v>828</v>
      </c>
      <c r="M7" s="760"/>
      <c r="N7" s="760"/>
      <c r="O7" s="760"/>
      <c r="V7" s="761" t="s">
        <v>829</v>
      </c>
      <c r="W7" s="761"/>
      <c r="AC7" s="760" t="s">
        <v>830</v>
      </c>
      <c r="AD7" s="760"/>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35" t="s">
        <v>2201</v>
      </c>
      <c r="C9" s="530"/>
      <c r="D9" s="530"/>
      <c r="E9" s="530"/>
      <c r="F9" s="530"/>
      <c r="G9" s="530"/>
      <c r="H9" s="563"/>
      <c r="I9" s="531"/>
      <c r="J9" s="542"/>
      <c r="K9" s="539" t="s">
        <v>1714</v>
      </c>
      <c r="L9" s="542"/>
      <c r="M9" s="542"/>
      <c r="N9" s="542"/>
      <c r="O9" s="542"/>
      <c r="P9" s="540"/>
      <c r="Q9" s="542" t="s">
        <v>820</v>
      </c>
      <c r="R9" s="541" t="s">
        <v>864</v>
      </c>
      <c r="S9" s="243" t="s">
        <v>1714</v>
      </c>
      <c r="T9" s="542"/>
      <c r="U9" s="542"/>
      <c r="V9" s="543"/>
      <c r="W9" s="543"/>
      <c r="X9" s="232"/>
      <c r="Y9" s="544"/>
      <c r="Z9" s="542"/>
      <c r="AA9" s="545"/>
      <c r="AB9" s="542"/>
      <c r="AC9" s="541"/>
      <c r="AD9" s="541"/>
    </row>
    <row r="10" spans="1:1017" s="224" customFormat="1" ht="13.5" customHeight="1">
      <c r="A10" s="225">
        <v>2</v>
      </c>
      <c r="B10" s="240"/>
      <c r="C10" s="241" t="s">
        <v>2464</v>
      </c>
      <c r="D10" s="241"/>
      <c r="E10" s="241"/>
      <c r="F10" s="241"/>
      <c r="G10" s="241"/>
      <c r="H10" s="590" t="s">
        <v>2465</v>
      </c>
      <c r="I10" s="539" t="s">
        <v>1323</v>
      </c>
      <c r="J10" s="542"/>
      <c r="K10" s="539" t="s">
        <v>2204</v>
      </c>
      <c r="L10" s="542"/>
      <c r="M10" s="542"/>
      <c r="N10" s="542"/>
      <c r="O10" s="542"/>
      <c r="P10" s="540"/>
      <c r="Q10" s="542" t="s">
        <v>820</v>
      </c>
      <c r="R10" s="541"/>
      <c r="S10" s="542" t="s">
        <v>863</v>
      </c>
      <c r="T10" s="542"/>
      <c r="U10" s="542"/>
      <c r="V10" s="543"/>
      <c r="W10" s="543"/>
      <c r="X10" s="232"/>
      <c r="Y10" s="544"/>
      <c r="Z10" s="542"/>
      <c r="AA10" s="545"/>
      <c r="AB10" s="542"/>
      <c r="AC10" s="541"/>
      <c r="AD10" s="541"/>
    </row>
    <row r="11" spans="1:1017" s="224" customFormat="1" ht="13.5" customHeight="1">
      <c r="A11" s="225">
        <v>3</v>
      </c>
      <c r="B11" s="240"/>
      <c r="C11" s="241" t="s">
        <v>2205</v>
      </c>
      <c r="D11" s="241"/>
      <c r="E11" s="241"/>
      <c r="F11" s="241"/>
      <c r="G11" s="241"/>
      <c r="H11" s="542" t="s">
        <v>2206</v>
      </c>
      <c r="I11" s="539" t="s">
        <v>2207</v>
      </c>
      <c r="J11" s="542"/>
      <c r="K11" s="539" t="s">
        <v>2208</v>
      </c>
      <c r="L11" s="542"/>
      <c r="M11" s="542"/>
      <c r="N11" s="542"/>
      <c r="O11" s="542"/>
      <c r="P11" s="540"/>
      <c r="Q11" s="542" t="s">
        <v>820</v>
      </c>
      <c r="R11" s="541"/>
      <c r="S11" s="542" t="s">
        <v>863</v>
      </c>
      <c r="T11" s="542"/>
      <c r="U11" s="542"/>
      <c r="V11" s="543"/>
      <c r="W11" s="543"/>
      <c r="X11" s="232"/>
      <c r="Y11" s="544"/>
      <c r="Z11" s="542"/>
      <c r="AA11" s="545"/>
      <c r="AB11" s="542"/>
      <c r="AC11" s="541"/>
      <c r="AD11" s="541"/>
    </row>
    <row r="12" spans="1:1017" s="224" customFormat="1" ht="13.5" customHeight="1">
      <c r="A12" s="225">
        <v>4</v>
      </c>
      <c r="B12" s="242" t="s">
        <v>2284</v>
      </c>
      <c r="C12" s="532"/>
      <c r="D12" s="532"/>
      <c r="E12" s="532"/>
      <c r="F12" s="532"/>
      <c r="G12" s="532"/>
      <c r="H12" s="563"/>
      <c r="I12" s="564"/>
      <c r="J12" s="542"/>
      <c r="K12" s="539" t="s">
        <v>2285</v>
      </c>
      <c r="L12" s="542"/>
      <c r="M12" s="542"/>
      <c r="N12" s="542"/>
      <c r="O12" s="542"/>
      <c r="P12" s="540"/>
      <c r="Q12" s="542" t="s">
        <v>817</v>
      </c>
      <c r="R12" s="541" t="s">
        <v>864</v>
      </c>
      <c r="S12" s="243" t="s">
        <v>2286</v>
      </c>
      <c r="T12" s="541"/>
      <c r="U12" s="542"/>
      <c r="V12" s="543"/>
      <c r="W12" s="543"/>
      <c r="X12" s="232"/>
      <c r="Y12" s="544"/>
      <c r="Z12" s="542"/>
      <c r="AA12" s="545"/>
      <c r="AB12" s="542"/>
      <c r="AC12" s="541"/>
      <c r="AD12" s="541"/>
    </row>
    <row r="13" spans="1:1017" s="224" customFormat="1" ht="13.5" customHeight="1">
      <c r="A13" s="225">
        <v>5</v>
      </c>
      <c r="B13" s="241"/>
      <c r="C13" s="241" t="s">
        <v>2460</v>
      </c>
      <c r="D13" s="241"/>
      <c r="E13" s="241"/>
      <c r="F13" s="241"/>
      <c r="G13" s="241"/>
      <c r="H13" s="542" t="s">
        <v>2210</v>
      </c>
      <c r="I13" s="539" t="s">
        <v>930</v>
      </c>
      <c r="J13" s="542"/>
      <c r="K13" s="539" t="s">
        <v>2288</v>
      </c>
      <c r="L13" s="542"/>
      <c r="M13" s="542"/>
      <c r="N13" s="542"/>
      <c r="O13" s="542"/>
      <c r="P13" s="540"/>
      <c r="Q13" s="542" t="s">
        <v>820</v>
      </c>
      <c r="R13" s="541"/>
      <c r="S13" s="542" t="s">
        <v>879</v>
      </c>
      <c r="T13" s="541"/>
      <c r="U13" s="542"/>
      <c r="V13" s="543"/>
      <c r="W13" s="543"/>
      <c r="X13" s="232"/>
      <c r="Y13" s="544"/>
      <c r="Z13" s="542"/>
      <c r="AA13" s="545"/>
      <c r="AB13" s="542"/>
      <c r="AC13" s="541"/>
      <c r="AD13" s="541"/>
    </row>
    <row r="14" spans="1:1017" s="224" customFormat="1" ht="13.5" customHeight="1">
      <c r="A14" s="225">
        <v>6</v>
      </c>
      <c r="B14" s="217"/>
      <c r="C14" s="241" t="s">
        <v>2457</v>
      </c>
      <c r="D14" s="241"/>
      <c r="E14" s="241"/>
      <c r="F14" s="241"/>
      <c r="G14" s="241"/>
      <c r="H14" s="582"/>
      <c r="I14" s="583"/>
      <c r="J14" s="582"/>
      <c r="K14" s="583"/>
      <c r="L14" s="582"/>
      <c r="M14" s="582"/>
      <c r="N14" s="582"/>
      <c r="O14" s="582"/>
      <c r="P14" s="584"/>
      <c r="Q14" s="582"/>
      <c r="R14" s="585"/>
      <c r="S14" s="582"/>
      <c r="T14" s="585"/>
      <c r="U14" s="582"/>
      <c r="V14" s="581"/>
      <c r="W14" s="581"/>
      <c r="X14" s="232"/>
      <c r="Y14" s="586"/>
      <c r="Z14" s="582"/>
      <c r="AA14" s="587"/>
      <c r="AB14" s="582"/>
      <c r="AC14" s="585"/>
      <c r="AD14" s="585"/>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183" priority="15">
      <formula>OR($AD16="X",$AB16="X")</formula>
    </cfRule>
    <cfRule type="expression" dxfId="182" priority="16">
      <formula>AND($AD16=1,$AB16=1)</formula>
    </cfRule>
    <cfRule type="expression" dxfId="181" priority="17">
      <formula>$AD16=1</formula>
    </cfRule>
    <cfRule type="expression" dxfId="180"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179" priority="14">
      <formula>$Q16="X"</formula>
    </cfRule>
  </conditionalFormatting>
  <conditionalFormatting sqref="Q9:Q14">
    <cfRule type="cellIs" dxfId="178" priority="7" operator="equal">
      <formula>"1..1"</formula>
    </cfRule>
    <cfRule type="cellIs" dxfId="177" priority="8" operator="equal">
      <formula>"0..n"</formula>
    </cfRule>
    <cfRule type="cellIs" dxfId="176" priority="9" operator="equal">
      <formula>"0..1"</formula>
    </cfRule>
  </conditionalFormatting>
  <conditionalFormatting sqref="T9:T11">
    <cfRule type="cellIs" dxfId="175" priority="10" operator="equal">
      <formula>"1..1"</formula>
    </cfRule>
    <cfRule type="cellIs" dxfId="174" priority="11" operator="equal">
      <formula>"0..n"</formula>
    </cfRule>
    <cfRule type="cellIs" dxfId="173"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2328</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60" t="s">
        <v>828</v>
      </c>
      <c r="M7" s="760"/>
      <c r="N7" s="760"/>
      <c r="O7" s="760"/>
      <c r="V7" s="761" t="s">
        <v>829</v>
      </c>
      <c r="W7" s="761"/>
      <c r="AC7" s="760" t="s">
        <v>830</v>
      </c>
      <c r="AD7" s="760"/>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38"/>
      <c r="E9" s="538"/>
      <c r="F9" s="538"/>
      <c r="G9" s="538"/>
      <c r="H9" s="542"/>
      <c r="I9" s="317"/>
      <c r="J9" s="542"/>
      <c r="K9" s="539"/>
      <c r="L9" s="542"/>
      <c r="M9" s="542"/>
      <c r="N9" s="542"/>
      <c r="O9" s="542"/>
      <c r="P9" s="540"/>
      <c r="Q9" s="542"/>
      <c r="R9" s="542"/>
      <c r="S9" s="542"/>
      <c r="T9" s="541"/>
      <c r="U9" s="542"/>
      <c r="V9" s="543"/>
      <c r="W9" s="543"/>
      <c r="X9" s="232"/>
      <c r="Y9" s="544"/>
      <c r="Z9" s="542"/>
      <c r="AA9" s="545"/>
      <c r="AB9" s="542"/>
      <c r="AC9" s="541"/>
      <c r="AD9" s="541"/>
    </row>
    <row r="10" spans="1:1014" s="224" customFormat="1" ht="13.5" customHeight="1">
      <c r="A10" s="225">
        <v>2</v>
      </c>
      <c r="B10" s="253"/>
      <c r="C10" s="221"/>
      <c r="D10" s="221"/>
      <c r="E10" s="221"/>
      <c r="F10" s="221"/>
      <c r="G10" s="221"/>
      <c r="H10" s="542"/>
      <c r="I10" s="131"/>
      <c r="J10" s="542"/>
      <c r="K10" s="539"/>
      <c r="L10" s="542"/>
      <c r="M10" s="542"/>
      <c r="N10" s="542"/>
      <c r="O10" s="542"/>
      <c r="P10" s="540"/>
      <c r="Q10" s="542"/>
      <c r="R10" s="542"/>
      <c r="S10" s="542"/>
      <c r="T10" s="541"/>
      <c r="U10" s="542"/>
      <c r="V10" s="543"/>
      <c r="W10" s="543"/>
      <c r="X10" s="232"/>
      <c r="Y10" s="544"/>
      <c r="Z10" s="542"/>
      <c r="AA10" s="545"/>
      <c r="AB10" s="542"/>
      <c r="AC10" s="541"/>
      <c r="AD10" s="541"/>
    </row>
    <row r="11" spans="1:1014" s="224" customFormat="1" ht="13.5" customHeight="1">
      <c r="A11" s="225">
        <v>3</v>
      </c>
      <c r="B11" s="217"/>
      <c r="C11" s="240"/>
      <c r="D11" s="241"/>
      <c r="E11" s="241"/>
      <c r="F11" s="241"/>
      <c r="G11" s="241"/>
      <c r="H11" s="542"/>
      <c r="I11" s="539"/>
      <c r="J11" s="542"/>
      <c r="K11" s="539"/>
      <c r="L11" s="542"/>
      <c r="M11" s="542"/>
      <c r="N11" s="542"/>
      <c r="O11" s="542"/>
      <c r="P11" s="540"/>
      <c r="Q11" s="542"/>
      <c r="R11" s="542"/>
      <c r="S11" s="542"/>
      <c r="T11" s="541"/>
      <c r="U11" s="542"/>
      <c r="V11" s="543"/>
      <c r="W11" s="543"/>
      <c r="X11" s="232"/>
      <c r="Y11" s="544"/>
      <c r="Z11" s="542"/>
      <c r="AA11" s="545"/>
      <c r="AB11" s="542"/>
      <c r="AC11" s="541"/>
      <c r="AD11" s="541"/>
    </row>
    <row r="12" spans="1:1014" s="224" customFormat="1" ht="13.5" customHeight="1">
      <c r="A12" s="225">
        <v>4</v>
      </c>
      <c r="B12" s="217"/>
      <c r="C12" s="240"/>
      <c r="D12" s="241"/>
      <c r="E12" s="241"/>
      <c r="F12" s="241"/>
      <c r="G12" s="241"/>
      <c r="H12" s="542"/>
      <c r="I12" s="539"/>
      <c r="J12" s="542"/>
      <c r="K12" s="539"/>
      <c r="L12" s="542"/>
      <c r="M12" s="542"/>
      <c r="N12" s="542"/>
      <c r="O12" s="542"/>
      <c r="P12" s="540"/>
      <c r="Q12" s="542"/>
      <c r="R12" s="542"/>
      <c r="S12" s="542"/>
      <c r="T12" s="541"/>
      <c r="U12" s="542"/>
      <c r="V12" s="543"/>
      <c r="W12" s="543"/>
      <c r="X12" s="232"/>
      <c r="Y12" s="544"/>
      <c r="Z12" s="542"/>
      <c r="AA12" s="545"/>
      <c r="AB12" s="542"/>
      <c r="AC12" s="541"/>
      <c r="AD12" s="541"/>
    </row>
    <row r="13" spans="1:1014" s="224" customFormat="1" ht="13.5" customHeight="1">
      <c r="A13" s="225">
        <v>5</v>
      </c>
      <c r="B13" s="217"/>
      <c r="C13" s="538"/>
      <c r="D13" s="241"/>
      <c r="E13" s="241"/>
      <c r="F13" s="241"/>
      <c r="G13" s="241"/>
      <c r="H13" s="542"/>
      <c r="I13" s="539"/>
      <c r="J13" s="542"/>
      <c r="K13" s="539"/>
      <c r="L13" s="542"/>
      <c r="M13" s="542"/>
      <c r="N13" s="542"/>
      <c r="O13" s="542"/>
      <c r="P13" s="540"/>
      <c r="Q13" s="542"/>
      <c r="R13" s="542"/>
      <c r="S13" s="243"/>
      <c r="T13" s="541"/>
      <c r="U13" s="542"/>
      <c r="V13" s="543"/>
      <c r="W13" s="543"/>
      <c r="X13" s="232"/>
      <c r="Y13" s="544"/>
      <c r="Z13" s="542"/>
      <c r="AA13" s="545"/>
      <c r="AB13" s="542"/>
      <c r="AC13" s="541"/>
      <c r="AD13" s="541"/>
    </row>
    <row r="14" spans="1:1014" s="224" customFormat="1" ht="13.5" customHeight="1">
      <c r="A14" s="225">
        <v>6</v>
      </c>
      <c r="B14" s="217"/>
      <c r="C14" s="538"/>
      <c r="D14" s="241"/>
      <c r="E14" s="241"/>
      <c r="F14" s="241"/>
      <c r="G14" s="241"/>
      <c r="H14" s="542"/>
      <c r="I14" s="539"/>
      <c r="J14" s="542"/>
      <c r="K14" s="539"/>
      <c r="L14" s="542"/>
      <c r="M14" s="542"/>
      <c r="N14" s="542"/>
      <c r="O14" s="542"/>
      <c r="P14" s="540"/>
      <c r="Q14" s="542"/>
      <c r="R14" s="542"/>
      <c r="S14" s="542"/>
      <c r="T14" s="541"/>
      <c r="U14" s="542"/>
      <c r="V14" s="543"/>
      <c r="W14" s="543"/>
      <c r="X14" s="232"/>
      <c r="Y14" s="544"/>
      <c r="Z14" s="542"/>
      <c r="AA14" s="545"/>
      <c r="AB14" s="542"/>
      <c r="AC14" s="541"/>
      <c r="AD14" s="541"/>
    </row>
    <row r="15" spans="1:1014" s="224" customFormat="1" ht="13.5" customHeight="1">
      <c r="A15" s="225">
        <v>7</v>
      </c>
      <c r="B15" s="217"/>
      <c r="C15" s="538"/>
      <c r="D15" s="241"/>
      <c r="E15" s="241"/>
      <c r="F15" s="241"/>
      <c r="G15" s="241"/>
      <c r="H15" s="542"/>
      <c r="I15" s="539"/>
      <c r="J15" s="542"/>
      <c r="K15" s="539"/>
      <c r="L15" s="542"/>
      <c r="M15" s="542"/>
      <c r="N15" s="542"/>
      <c r="O15" s="542"/>
      <c r="P15" s="540"/>
      <c r="Q15" s="542"/>
      <c r="R15" s="542"/>
      <c r="S15" s="542"/>
      <c r="T15" s="541"/>
      <c r="U15" s="542"/>
      <c r="V15" s="543"/>
      <c r="W15" s="543"/>
      <c r="X15" s="232"/>
      <c r="Y15" s="544"/>
      <c r="Z15" s="542"/>
      <c r="AA15" s="545"/>
      <c r="AB15" s="542"/>
      <c r="AC15" s="541"/>
      <c r="AD15" s="541"/>
    </row>
    <row r="16" spans="1:1014" s="224" customFormat="1" ht="13.5" customHeight="1">
      <c r="A16" s="225">
        <v>8</v>
      </c>
      <c r="B16" s="217"/>
      <c r="C16" s="538"/>
      <c r="D16" s="241"/>
      <c r="E16" s="241"/>
      <c r="F16" s="241"/>
      <c r="G16" s="241"/>
      <c r="H16" s="542"/>
      <c r="I16" s="539"/>
      <c r="J16" s="542"/>
      <c r="K16" s="539"/>
      <c r="L16" s="542"/>
      <c r="M16" s="542"/>
      <c r="N16" s="542"/>
      <c r="O16" s="542"/>
      <c r="P16" s="540"/>
      <c r="Q16" s="542"/>
      <c r="R16" s="542"/>
      <c r="S16" s="542"/>
      <c r="T16" s="541"/>
      <c r="U16" s="542"/>
      <c r="V16" s="543"/>
      <c r="W16" s="543"/>
      <c r="X16" s="232"/>
      <c r="Y16" s="544"/>
      <c r="Z16" s="542"/>
      <c r="AA16" s="545"/>
      <c r="AB16" s="542"/>
      <c r="AC16" s="541"/>
      <c r="AD16" s="541"/>
    </row>
    <row r="17" spans="1:1017" s="224" customFormat="1" ht="13.5" customHeight="1">
      <c r="A17" s="225">
        <v>9</v>
      </c>
      <c r="B17" s="217"/>
      <c r="C17" s="538"/>
      <c r="D17" s="241"/>
      <c r="E17" s="241"/>
      <c r="F17" s="241"/>
      <c r="G17" s="241"/>
      <c r="H17" s="542"/>
      <c r="I17" s="539"/>
      <c r="J17" s="542"/>
      <c r="K17" s="539"/>
      <c r="L17" s="542"/>
      <c r="M17" s="542"/>
      <c r="N17" s="542"/>
      <c r="O17" s="542"/>
      <c r="P17" s="540"/>
      <c r="Q17" s="542"/>
      <c r="R17" s="542"/>
      <c r="S17" s="542"/>
      <c r="T17" s="541"/>
      <c r="U17" s="542"/>
      <c r="V17" s="543"/>
      <c r="W17" s="543"/>
      <c r="X17" s="232"/>
      <c r="Y17" s="544"/>
      <c r="Z17" s="542"/>
      <c r="AA17" s="545"/>
      <c r="AB17" s="542"/>
      <c r="AC17" s="541"/>
      <c r="AD17" s="541"/>
    </row>
    <row r="18" spans="1:1017" s="224" customFormat="1" ht="13.5" customHeight="1">
      <c r="A18" s="225">
        <v>10</v>
      </c>
      <c r="B18" s="217"/>
      <c r="C18" s="538"/>
      <c r="D18" s="241"/>
      <c r="E18" s="241"/>
      <c r="F18" s="241"/>
      <c r="G18" s="241"/>
      <c r="H18" s="542"/>
      <c r="I18" s="539"/>
      <c r="J18" s="542"/>
      <c r="K18" s="539"/>
      <c r="L18" s="542"/>
      <c r="M18" s="542"/>
      <c r="N18" s="542"/>
      <c r="O18" s="542"/>
      <c r="P18" s="540"/>
      <c r="Q18" s="542"/>
      <c r="R18" s="542"/>
      <c r="S18" s="542"/>
      <c r="T18" s="541"/>
      <c r="U18" s="542"/>
      <c r="V18" s="543"/>
      <c r="W18" s="543"/>
      <c r="X18" s="232"/>
      <c r="Y18" s="544"/>
      <c r="Z18" s="542"/>
      <c r="AA18" s="545"/>
      <c r="AB18" s="542"/>
      <c r="AC18" s="541"/>
      <c r="AD18" s="54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172" priority="8">
      <formula>OR($AD10="X",$AC10="X")</formula>
    </cfRule>
  </conditionalFormatting>
  <conditionalFormatting sqref="A20:F21 A41:F881">
    <cfRule type="expression" dxfId="171" priority="20">
      <formula>OR($AD20="X",$AB20="X")</formula>
    </cfRule>
    <cfRule type="expression" dxfId="170" priority="21">
      <formula>AND($AD20=1,$AB20=1)</formula>
    </cfRule>
    <cfRule type="expression" dxfId="169" priority="22">
      <formula>$AD20=1</formula>
    </cfRule>
    <cfRule type="expression" dxfId="168" priority="23">
      <formula>$AB20=1</formula>
    </cfRule>
  </conditionalFormatting>
  <conditionalFormatting sqref="A9:G9 A10:A18">
    <cfRule type="expression" dxfId="167" priority="25">
      <formula>AND($AD9=1,$AC9=1)</formula>
    </cfRule>
    <cfRule type="expression" dxfId="166" priority="26">
      <formula>$AD9=1</formula>
    </cfRule>
    <cfRule type="expression" dxfId="165" priority="27">
      <formula>$AC9=1</formula>
    </cfRule>
  </conditionalFormatting>
  <conditionalFormatting sqref="A9:G9">
    <cfRule type="expression" dxfId="164" priority="24">
      <formula>OR($AD9="X",$AC9="X")</formula>
    </cfRule>
  </conditionalFormatting>
  <conditionalFormatting sqref="A9:G18">
    <cfRule type="expression" dxfId="163" priority="28">
      <formula>AND(NOT(ISBLANK($W9)),ISBLANK($AC9),ISBLANK($AD9))</formula>
    </cfRule>
  </conditionalFormatting>
  <conditionalFormatting sqref="B10:G18">
    <cfRule type="expression" dxfId="162" priority="12">
      <formula>OR($AD10="X",$AC10="X")</formula>
    </cfRule>
    <cfRule type="expression" dxfId="161" priority="13">
      <formula>AND($AD10=1,$AC10=1)</formula>
    </cfRule>
    <cfRule type="expression" dxfId="160" priority="14">
      <formula>$AD10=1</formula>
    </cfRule>
    <cfRule type="expression" dxfId="159" priority="15">
      <formula>$AC10=1</formula>
    </cfRule>
  </conditionalFormatting>
  <conditionalFormatting sqref="C9:C18">
    <cfRule type="expression" dxfId="158" priority="11">
      <formula>AND($R9="X",$B9&lt;&gt;"")</formula>
    </cfRule>
  </conditionalFormatting>
  <conditionalFormatting sqref="D9:D18">
    <cfRule type="expression" dxfId="157" priority="2">
      <formula>AND($R9="X",OR($B9&lt;&gt;"",$C9&lt;&gt;""))</formula>
    </cfRule>
  </conditionalFormatting>
  <conditionalFormatting sqref="E9:E18">
    <cfRule type="expression" dxfId="156"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155" priority="4">
      <formula>AND($R9="X",OR($B9&lt;&gt;"",$C9&lt;&gt;"",$D9&lt;&gt;"",$E9&lt;&gt;""))</formula>
    </cfRule>
  </conditionalFormatting>
  <conditionalFormatting sqref="G9:G18">
    <cfRule type="expression" dxfId="154" priority="1">
      <formula>AND($R9="X",OR($B9&lt;&gt;"",$C9&lt;&gt;"",$D9&lt;&gt;"",$E9&lt;&gt;"",$F9&lt;&gt;""))</formula>
    </cfRule>
  </conditionalFormatting>
  <conditionalFormatting sqref="H20:H21 H41:H881">
    <cfRule type="expression" dxfId="153" priority="19">
      <formula>$Q20="X"</formula>
    </cfRule>
  </conditionalFormatting>
  <conditionalFormatting sqref="I11:I18">
    <cfRule type="expression" dxfId="152" priority="10">
      <formula>$R11="X"</formula>
    </cfRule>
  </conditionalFormatting>
  <conditionalFormatting sqref="Q9:Q18">
    <cfRule type="cellIs" dxfId="151" priority="5" operator="equal">
      <formula>"1..1"</formula>
    </cfRule>
    <cfRule type="cellIs" dxfId="150" priority="6" operator="equal">
      <formula>"0..n"</formula>
    </cfRule>
    <cfRule type="cellIs" dxfId="149"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C23" sqref="C23"/>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2329</v>
      </c>
      <c r="B1" s="128"/>
      <c r="C1" s="129" t="s">
        <v>813</v>
      </c>
      <c r="D1" s="128"/>
      <c r="E1" s="150" t="s">
        <v>814</v>
      </c>
      <c r="F1" s="157"/>
      <c r="G1" s="128"/>
      <c r="H1" s="148"/>
      <c r="I1" s="275"/>
      <c r="J1" s="148"/>
      <c r="K1" s="159"/>
      <c r="L1" s="96"/>
      <c r="M1" s="96"/>
      <c r="N1" s="96"/>
      <c r="O1" s="759" t="s">
        <v>816</v>
      </c>
      <c r="P1" s="759"/>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60" t="s">
        <v>828</v>
      </c>
      <c r="M7" s="760"/>
      <c r="N7" s="760"/>
      <c r="O7" s="760"/>
      <c r="P7" s="173"/>
      <c r="Q7" s="96"/>
      <c r="R7" s="96"/>
      <c r="S7" s="96"/>
      <c r="T7" s="278"/>
      <c r="U7" s="96"/>
      <c r="V7" s="767" t="s">
        <v>829</v>
      </c>
      <c r="W7" s="767"/>
      <c r="Y7" s="179"/>
      <c r="Z7" s="96"/>
      <c r="AA7" s="159"/>
      <c r="AB7" s="96"/>
      <c r="AC7" s="760" t="s">
        <v>830</v>
      </c>
      <c r="AD7" s="76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2330</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2331</v>
      </c>
      <c r="C9" s="415"/>
      <c r="D9" s="415"/>
      <c r="E9" s="415"/>
      <c r="F9" s="415"/>
      <c r="G9" s="415"/>
      <c r="H9" s="317" t="s">
        <v>2332</v>
      </c>
      <c r="I9" s="417" t="s">
        <v>1613</v>
      </c>
      <c r="J9" s="317" t="s">
        <v>2333</v>
      </c>
      <c r="K9" s="317" t="s">
        <v>1872</v>
      </c>
      <c r="L9" s="342" t="s">
        <v>864</v>
      </c>
      <c r="M9" s="342" t="s">
        <v>1872</v>
      </c>
      <c r="N9" s="418"/>
      <c r="O9" s="418"/>
      <c r="P9" s="418" t="s">
        <v>864</v>
      </c>
      <c r="Q9" s="417" t="s">
        <v>823</v>
      </c>
      <c r="R9" s="342" t="s">
        <v>864</v>
      </c>
      <c r="S9" s="342" t="s">
        <v>1872</v>
      </c>
      <c r="T9" s="418"/>
      <c r="U9" s="418"/>
      <c r="V9" s="505" t="s">
        <v>864</v>
      </c>
      <c r="W9" s="506" t="s">
        <v>864</v>
      </c>
      <c r="ALN9" s="238"/>
      <c r="ALO9" s="238"/>
      <c r="ALP9" s="238"/>
      <c r="ALQ9" s="238"/>
      <c r="ALR9" s="238"/>
      <c r="ALS9" s="238"/>
      <c r="ALT9" s="238"/>
      <c r="ALU9" s="238"/>
      <c r="ALV9" s="238"/>
      <c r="ALW9" s="238"/>
      <c r="ALX9" s="238"/>
      <c r="ALY9" s="238"/>
      <c r="ALZ9" s="238"/>
    </row>
    <row r="10" spans="1:1014" ht="14.25" customHeight="1">
      <c r="A10" s="396">
        <v>2</v>
      </c>
      <c r="B10" s="397"/>
      <c r="C10" s="397" t="s">
        <v>2334</v>
      </c>
      <c r="D10" s="466"/>
      <c r="E10" s="466"/>
      <c r="F10" s="466"/>
      <c r="G10" s="466"/>
      <c r="H10" s="323" t="s">
        <v>2335</v>
      </c>
      <c r="I10" s="323" t="s">
        <v>2336</v>
      </c>
      <c r="K10" s="323" t="s">
        <v>1200</v>
      </c>
      <c r="Q10" s="325" t="s">
        <v>820</v>
      </c>
      <c r="R10" s="224"/>
      <c r="S10" s="224" t="s">
        <v>863</v>
      </c>
      <c r="V10" s="95" t="s">
        <v>864</v>
      </c>
      <c r="W10" s="95" t="s">
        <v>864</v>
      </c>
    </row>
    <row r="11" spans="1:1014" ht="14.25" customHeight="1">
      <c r="A11" s="396">
        <v>3</v>
      </c>
      <c r="B11" s="397"/>
      <c r="C11" s="397" t="s">
        <v>2337</v>
      </c>
      <c r="D11" s="397"/>
      <c r="E11" s="397"/>
      <c r="F11" s="397"/>
      <c r="G11" s="397"/>
      <c r="H11" s="317" t="s">
        <v>2338</v>
      </c>
      <c r="I11" s="317" t="s">
        <v>2339</v>
      </c>
      <c r="K11" s="317" t="s">
        <v>879</v>
      </c>
      <c r="Q11" s="320" t="s">
        <v>820</v>
      </c>
      <c r="R11" s="224"/>
      <c r="S11" s="224" t="s">
        <v>879</v>
      </c>
      <c r="V11" s="95" t="s">
        <v>864</v>
      </c>
      <c r="W11" s="95" t="s">
        <v>864</v>
      </c>
    </row>
    <row r="12" spans="1:1014" ht="14.25" customHeight="1">
      <c r="A12" s="470">
        <v>4</v>
      </c>
      <c r="B12" s="397"/>
      <c r="C12" s="397" t="s">
        <v>2340</v>
      </c>
      <c r="D12" s="397"/>
      <c r="E12" s="397"/>
      <c r="F12" s="397"/>
      <c r="G12" s="397"/>
      <c r="H12" s="400" t="s">
        <v>2341</v>
      </c>
      <c r="I12" s="400" t="s">
        <v>2342</v>
      </c>
      <c r="K12" s="400" t="s">
        <v>2343</v>
      </c>
      <c r="Q12" s="333" t="s">
        <v>817</v>
      </c>
      <c r="R12" s="224"/>
      <c r="S12" s="224" t="s">
        <v>879</v>
      </c>
      <c r="V12" s="95" t="s">
        <v>864</v>
      </c>
      <c r="W12" s="95" t="s">
        <v>864</v>
      </c>
    </row>
    <row r="13" spans="1:1014" ht="14.25" customHeight="1">
      <c r="A13" s="396">
        <v>5</v>
      </c>
      <c r="B13" s="397"/>
      <c r="C13" s="397" t="s">
        <v>1149</v>
      </c>
      <c r="D13" s="397"/>
      <c r="E13" s="397"/>
      <c r="F13" s="397"/>
      <c r="G13" s="397"/>
      <c r="H13" s="399" t="s">
        <v>2344</v>
      </c>
      <c r="I13" s="394"/>
      <c r="K13" s="399" t="s">
        <v>1151</v>
      </c>
      <c r="Q13" s="395" t="s">
        <v>823</v>
      </c>
      <c r="R13" s="224" t="s">
        <v>864</v>
      </c>
      <c r="S13" s="317" t="s">
        <v>1151</v>
      </c>
      <c r="V13" s="95" t="s">
        <v>864</v>
      </c>
      <c r="W13" s="95" t="s">
        <v>864</v>
      </c>
    </row>
    <row r="14" spans="1:1014" ht="14.25" customHeight="1">
      <c r="A14" s="396">
        <v>6</v>
      </c>
      <c r="B14" s="397"/>
      <c r="C14" s="397"/>
      <c r="D14" s="397" t="s">
        <v>1891</v>
      </c>
      <c r="E14" s="397"/>
      <c r="F14" s="397"/>
      <c r="G14" s="397"/>
      <c r="H14" s="400" t="s">
        <v>2345</v>
      </c>
      <c r="I14" s="400" t="s">
        <v>1894</v>
      </c>
      <c r="K14" s="400" t="s">
        <v>1155</v>
      </c>
      <c r="Q14" s="325" t="s">
        <v>820</v>
      </c>
      <c r="R14" s="224"/>
      <c r="S14" s="323" t="s">
        <v>1074</v>
      </c>
      <c r="V14" s="95" t="s">
        <v>864</v>
      </c>
      <c r="W14" s="95" t="s">
        <v>864</v>
      </c>
    </row>
    <row r="15" spans="1:1014" ht="14.25" customHeight="1">
      <c r="A15" s="470">
        <v>7</v>
      </c>
      <c r="B15" s="397"/>
      <c r="C15" s="397"/>
      <c r="D15" s="397" t="s">
        <v>1158</v>
      </c>
      <c r="E15" s="397"/>
      <c r="F15" s="397"/>
      <c r="G15" s="397"/>
      <c r="H15" s="399" t="s">
        <v>2346</v>
      </c>
      <c r="I15" s="401" t="s">
        <v>1898</v>
      </c>
      <c r="K15" s="399" t="s">
        <v>1161</v>
      </c>
      <c r="Q15" s="320" t="s">
        <v>820</v>
      </c>
      <c r="R15" s="224"/>
      <c r="S15" s="317" t="s">
        <v>1074</v>
      </c>
      <c r="V15" s="95" t="s">
        <v>864</v>
      </c>
      <c r="W15" s="95" t="s">
        <v>864</v>
      </c>
    </row>
    <row r="16" spans="1:1014" ht="14.25" customHeight="1">
      <c r="A16" s="396">
        <v>8</v>
      </c>
      <c r="B16" s="397"/>
      <c r="C16" s="397"/>
      <c r="D16" s="397" t="s">
        <v>1900</v>
      </c>
      <c r="E16" s="397"/>
      <c r="F16" s="397"/>
      <c r="G16" s="397"/>
      <c r="H16" s="400" t="s">
        <v>2347</v>
      </c>
      <c r="I16" s="402">
        <v>1</v>
      </c>
      <c r="K16" s="400" t="s">
        <v>1164</v>
      </c>
      <c r="Q16" s="333" t="s">
        <v>817</v>
      </c>
      <c r="R16" s="224"/>
      <c r="S16" s="323" t="s">
        <v>1074</v>
      </c>
      <c r="V16" s="95" t="s">
        <v>864</v>
      </c>
      <c r="W16" s="95" t="s">
        <v>864</v>
      </c>
    </row>
    <row r="17" spans="1:23" ht="14.25" customHeight="1">
      <c r="A17" s="396">
        <v>9</v>
      </c>
      <c r="B17" s="397"/>
      <c r="C17" s="397" t="s">
        <v>2348</v>
      </c>
      <c r="D17" s="397"/>
      <c r="E17" s="397"/>
      <c r="F17" s="397"/>
      <c r="G17" s="397"/>
      <c r="H17" s="399" t="s">
        <v>2349</v>
      </c>
      <c r="I17" s="464">
        <v>80</v>
      </c>
      <c r="K17" s="399" t="s">
        <v>1172</v>
      </c>
      <c r="Q17" s="333" t="s">
        <v>817</v>
      </c>
      <c r="R17" s="224"/>
      <c r="S17" s="323" t="s">
        <v>1074</v>
      </c>
      <c r="V17" s="95" t="s">
        <v>864</v>
      </c>
      <c r="W17" s="95" t="s">
        <v>864</v>
      </c>
    </row>
    <row r="18" spans="1:23" ht="14.25" customHeight="1">
      <c r="A18" s="470">
        <v>10</v>
      </c>
      <c r="B18" s="397"/>
      <c r="C18" s="397" t="s">
        <v>2350</v>
      </c>
      <c r="D18" s="397"/>
      <c r="E18" s="397"/>
      <c r="F18" s="397"/>
      <c r="G18" s="397"/>
      <c r="H18" s="400" t="s">
        <v>2351</v>
      </c>
      <c r="I18" s="402">
        <v>96</v>
      </c>
      <c r="K18" s="400" t="s">
        <v>2352</v>
      </c>
      <c r="Q18" s="333" t="s">
        <v>817</v>
      </c>
      <c r="R18" s="224"/>
      <c r="S18" s="224" t="s">
        <v>863</v>
      </c>
      <c r="V18" s="95" t="s">
        <v>864</v>
      </c>
      <c r="W18" s="95" t="s">
        <v>864</v>
      </c>
    </row>
    <row r="19" spans="1:23" ht="14.25" customHeight="1">
      <c r="A19" s="396">
        <v>11</v>
      </c>
      <c r="B19" s="397"/>
      <c r="C19" s="397" t="s">
        <v>2353</v>
      </c>
      <c r="D19" s="397"/>
      <c r="E19" s="397"/>
      <c r="F19" s="397"/>
      <c r="G19" s="397"/>
      <c r="H19" s="399" t="s">
        <v>2354</v>
      </c>
      <c r="I19" s="464" t="s">
        <v>2355</v>
      </c>
      <c r="K19" s="399" t="s">
        <v>2356</v>
      </c>
      <c r="Q19" s="333" t="s">
        <v>817</v>
      </c>
      <c r="R19" s="224"/>
      <c r="S19" s="224" t="s">
        <v>863</v>
      </c>
      <c r="T19" s="457" t="s">
        <v>864</v>
      </c>
      <c r="U19" t="s">
        <v>2357</v>
      </c>
      <c r="V19" s="95" t="s">
        <v>864</v>
      </c>
      <c r="W19" s="95" t="s">
        <v>864</v>
      </c>
    </row>
    <row r="20" spans="1:23" ht="14.25" customHeight="1">
      <c r="A20" s="396">
        <v>12</v>
      </c>
      <c r="B20" s="397"/>
      <c r="C20" s="397" t="s">
        <v>2358</v>
      </c>
      <c r="D20" s="397"/>
      <c r="E20" s="397"/>
      <c r="F20" s="397"/>
      <c r="G20" s="397"/>
      <c r="H20" s="323" t="s">
        <v>2359</v>
      </c>
      <c r="I20" s="376" t="b">
        <v>1</v>
      </c>
      <c r="K20" s="323" t="s">
        <v>2360</v>
      </c>
      <c r="Q20" s="333" t="s">
        <v>817</v>
      </c>
      <c r="R20" s="224"/>
      <c r="S20" s="323" t="s">
        <v>2117</v>
      </c>
      <c r="T20" s="457"/>
      <c r="U20" s="225"/>
      <c r="V20" s="95" t="s">
        <v>864</v>
      </c>
      <c r="W20" s="95" t="s">
        <v>864</v>
      </c>
    </row>
    <row r="21" spans="1:23" ht="14.25" customHeight="1">
      <c r="A21" s="470">
        <v>13</v>
      </c>
      <c r="B21" s="397"/>
      <c r="C21" s="397" t="s">
        <v>2361</v>
      </c>
      <c r="D21" s="397"/>
      <c r="E21" s="397"/>
      <c r="F21" s="397"/>
      <c r="G21" s="397"/>
      <c r="H21" s="399" t="s">
        <v>2362</v>
      </c>
      <c r="I21" s="376" t="b">
        <v>1</v>
      </c>
      <c r="K21" s="399" t="s">
        <v>2363</v>
      </c>
      <c r="Q21" s="333" t="s">
        <v>817</v>
      </c>
      <c r="R21" s="224"/>
      <c r="S21" s="323" t="s">
        <v>2117</v>
      </c>
      <c r="T21" s="457"/>
      <c r="U21" s="225"/>
      <c r="V21" s="95" t="s">
        <v>864</v>
      </c>
      <c r="W21" s="95" t="s">
        <v>864</v>
      </c>
    </row>
    <row r="22" spans="1:23" ht="14.25" customHeight="1">
      <c r="A22" s="396">
        <v>14</v>
      </c>
      <c r="B22" s="397"/>
      <c r="C22" s="397" t="s">
        <v>2046</v>
      </c>
      <c r="D22" s="397"/>
      <c r="E22" s="397"/>
      <c r="F22" s="397"/>
      <c r="G22" s="397"/>
      <c r="H22" s="323" t="s">
        <v>2364</v>
      </c>
      <c r="I22" s="376" t="s">
        <v>2365</v>
      </c>
      <c r="K22" s="323" t="s">
        <v>888</v>
      </c>
      <c r="Q22" s="333" t="s">
        <v>817</v>
      </c>
      <c r="R22" s="224"/>
      <c r="S22" s="224" t="s">
        <v>863</v>
      </c>
      <c r="T22" s="238" t="s">
        <v>864</v>
      </c>
      <c r="U22" s="225" t="s">
        <v>2366</v>
      </c>
      <c r="V22" s="95" t="s">
        <v>864</v>
      </c>
      <c r="W22" s="95" t="s">
        <v>864</v>
      </c>
    </row>
    <row r="23" spans="1:23" ht="14.25" customHeight="1" thickBot="1">
      <c r="A23" s="491">
        <v>15</v>
      </c>
      <c r="B23" s="476"/>
      <c r="C23" s="476" t="s">
        <v>2367</v>
      </c>
      <c r="D23" s="476"/>
      <c r="E23" s="476"/>
      <c r="F23" s="476"/>
      <c r="G23" s="476"/>
      <c r="H23" s="494" t="s">
        <v>2368</v>
      </c>
      <c r="I23" s="495" t="s">
        <v>2369</v>
      </c>
      <c r="J23" s="479"/>
      <c r="K23" s="494" t="s">
        <v>2370</v>
      </c>
      <c r="L23" s="479"/>
      <c r="M23" s="479"/>
      <c r="N23" s="479"/>
      <c r="O23" s="479"/>
      <c r="P23" s="479"/>
      <c r="Q23" s="480" t="s">
        <v>817</v>
      </c>
      <c r="R23" s="482"/>
      <c r="S23" s="482" t="s">
        <v>863</v>
      </c>
      <c r="T23" s="481" t="s">
        <v>864</v>
      </c>
      <c r="U23" s="496" t="s">
        <v>2371</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E25" sqref="E2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2372</v>
      </c>
      <c r="B1" s="128"/>
      <c r="C1" s="129" t="s">
        <v>813</v>
      </c>
      <c r="D1" s="128"/>
      <c r="E1" s="150" t="s">
        <v>814</v>
      </c>
      <c r="F1" s="157"/>
      <c r="G1" s="128"/>
      <c r="H1" s="96"/>
      <c r="I1" s="225"/>
      <c r="J1" s="96"/>
      <c r="K1" s="159"/>
      <c r="L1" s="96"/>
      <c r="M1" s="96"/>
      <c r="N1" s="96"/>
      <c r="O1" s="759" t="s">
        <v>816</v>
      </c>
      <c r="P1" s="759"/>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60" t="s">
        <v>828</v>
      </c>
      <c r="M7" s="760"/>
      <c r="N7" s="760"/>
      <c r="O7" s="760"/>
      <c r="P7" s="173"/>
      <c r="Q7" s="96"/>
      <c r="R7" s="96"/>
      <c r="S7" s="96"/>
      <c r="T7" s="278"/>
      <c r="U7" s="96"/>
      <c r="V7" s="767" t="s">
        <v>829</v>
      </c>
      <c r="W7" s="767"/>
      <c r="Y7" s="179"/>
      <c r="Z7" s="96"/>
      <c r="AA7" s="159"/>
      <c r="AB7" s="96"/>
      <c r="AC7" s="760" t="s">
        <v>830</v>
      </c>
      <c r="AD7" s="76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2330</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2373</v>
      </c>
      <c r="C9" s="492"/>
      <c r="D9" s="475"/>
      <c r="E9" s="476"/>
      <c r="F9" s="476"/>
      <c r="G9" s="476"/>
      <c r="H9" s="493" t="s">
        <v>2374</v>
      </c>
      <c r="I9" s="493" t="s">
        <v>2336</v>
      </c>
      <c r="J9" s="479"/>
      <c r="K9" s="493" t="s">
        <v>2195</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K24" sqref="K24"/>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2375</v>
      </c>
      <c r="B1" s="128"/>
      <c r="C1" s="129" t="s">
        <v>813</v>
      </c>
      <c r="D1" s="128"/>
      <c r="E1" s="150" t="s">
        <v>814</v>
      </c>
      <c r="F1" s="157"/>
      <c r="G1" s="128"/>
      <c r="H1" s="96"/>
      <c r="I1" s="225"/>
      <c r="J1" s="96"/>
      <c r="K1" s="159"/>
      <c r="L1" s="96"/>
      <c r="M1" s="96"/>
      <c r="N1" s="96"/>
      <c r="O1" s="759" t="s">
        <v>816</v>
      </c>
      <c r="P1" s="759"/>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60" t="s">
        <v>828</v>
      </c>
      <c r="M7" s="760"/>
      <c r="N7" s="760"/>
      <c r="O7" s="760"/>
      <c r="P7" s="173"/>
      <c r="Q7" s="96"/>
      <c r="R7" s="96"/>
      <c r="S7" s="96"/>
      <c r="T7" s="278"/>
      <c r="U7" s="96"/>
      <c r="V7" s="767" t="s">
        <v>829</v>
      </c>
      <c r="W7" s="767"/>
      <c r="Y7" s="179"/>
      <c r="Z7" s="96"/>
      <c r="AA7" s="159"/>
      <c r="AB7" s="96"/>
      <c r="AC7" s="760" t="s">
        <v>830</v>
      </c>
      <c r="AD7" s="76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2330</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1979</v>
      </c>
      <c r="C9" s="393"/>
      <c r="D9" s="393"/>
      <c r="E9" s="397"/>
      <c r="F9" s="397"/>
      <c r="G9" s="397"/>
      <c r="H9" s="317" t="s">
        <v>2376</v>
      </c>
      <c r="I9" s="395"/>
      <c r="K9" s="317" t="s">
        <v>1347</v>
      </c>
      <c r="Q9" s="395" t="s">
        <v>823</v>
      </c>
      <c r="R9" s="224" t="s">
        <v>864</v>
      </c>
      <c r="S9" s="224" t="s">
        <v>1347</v>
      </c>
      <c r="T9" s="457"/>
      <c r="U9" s="224"/>
      <c r="V9" t="s">
        <v>864</v>
      </c>
      <c r="W9" t="s">
        <v>864</v>
      </c>
    </row>
    <row r="10" spans="1:1014" ht="13.5" customHeight="1">
      <c r="A10" s="396">
        <v>2</v>
      </c>
      <c r="B10" s="468"/>
      <c r="C10" s="468" t="s">
        <v>2334</v>
      </c>
      <c r="D10" s="468"/>
      <c r="E10" s="466"/>
      <c r="F10" s="466"/>
      <c r="G10" s="397"/>
      <c r="H10" s="323" t="s">
        <v>2335</v>
      </c>
      <c r="I10" s="323" t="s">
        <v>2336</v>
      </c>
      <c r="K10" s="323" t="s">
        <v>1200</v>
      </c>
      <c r="Q10" s="320" t="s">
        <v>820</v>
      </c>
      <c r="R10" s="224"/>
      <c r="S10" s="224" t="s">
        <v>863</v>
      </c>
      <c r="T10" s="457"/>
      <c r="U10" s="224"/>
      <c r="V10" t="s">
        <v>864</v>
      </c>
      <c r="W10" t="s">
        <v>864</v>
      </c>
    </row>
    <row r="11" spans="1:1014" ht="13.5" customHeight="1">
      <c r="A11" s="398">
        <v>3</v>
      </c>
      <c r="B11" s="393"/>
      <c r="C11" s="393" t="s">
        <v>1930</v>
      </c>
      <c r="D11" s="393"/>
      <c r="E11" s="397"/>
      <c r="F11" s="397"/>
      <c r="G11" s="397"/>
      <c r="H11" s="317" t="s">
        <v>2377</v>
      </c>
      <c r="I11" s="317" t="s">
        <v>2378</v>
      </c>
      <c r="K11" s="317" t="s">
        <v>2379</v>
      </c>
      <c r="Q11" s="320" t="s">
        <v>820</v>
      </c>
      <c r="R11" s="224"/>
      <c r="S11" s="224" t="s">
        <v>863</v>
      </c>
      <c r="T11" s="457"/>
      <c r="U11" s="224"/>
      <c r="V11" t="s">
        <v>864</v>
      </c>
      <c r="W11" t="s">
        <v>864</v>
      </c>
    </row>
    <row r="12" spans="1:1014" ht="13.5" customHeight="1">
      <c r="A12" s="396">
        <v>4</v>
      </c>
      <c r="B12" s="393"/>
      <c r="C12" s="393" t="s">
        <v>2009</v>
      </c>
      <c r="D12" s="393"/>
      <c r="E12" s="397"/>
      <c r="F12" s="397"/>
      <c r="G12" s="397"/>
      <c r="H12" s="323" t="s">
        <v>2380</v>
      </c>
      <c r="I12" s="323" t="s">
        <v>2381</v>
      </c>
      <c r="K12" s="323" t="s">
        <v>871</v>
      </c>
      <c r="Q12" s="333" t="s">
        <v>817</v>
      </c>
      <c r="R12" s="224"/>
      <c r="S12" s="224" t="s">
        <v>863</v>
      </c>
      <c r="T12" s="457"/>
      <c r="U12" s="224"/>
      <c r="V12" t="s">
        <v>864</v>
      </c>
      <c r="W12" t="s">
        <v>864</v>
      </c>
    </row>
    <row r="13" spans="1:1014" ht="13.5" customHeight="1">
      <c r="A13" s="398">
        <v>5</v>
      </c>
      <c r="B13" s="393"/>
      <c r="C13" s="393" t="s">
        <v>2382</v>
      </c>
      <c r="D13" s="393"/>
      <c r="E13" s="397"/>
      <c r="F13" s="397"/>
      <c r="G13" s="397"/>
      <c r="H13" s="317" t="s">
        <v>2383</v>
      </c>
      <c r="I13" s="317" t="s">
        <v>2318</v>
      </c>
      <c r="K13" s="317" t="s">
        <v>956</v>
      </c>
      <c r="Q13" s="325" t="s">
        <v>820</v>
      </c>
      <c r="R13" s="224"/>
      <c r="S13" s="224" t="s">
        <v>863</v>
      </c>
      <c r="T13" s="457" t="s">
        <v>864</v>
      </c>
      <c r="U13" s="224" t="s">
        <v>2384</v>
      </c>
      <c r="V13" t="s">
        <v>864</v>
      </c>
      <c r="W13" t="s">
        <v>864</v>
      </c>
    </row>
    <row r="14" spans="1:1014" ht="13.5" customHeight="1">
      <c r="A14" s="396">
        <v>6</v>
      </c>
      <c r="B14" s="393"/>
      <c r="C14" s="393" t="s">
        <v>2385</v>
      </c>
      <c r="D14" s="393"/>
      <c r="E14" s="397"/>
      <c r="F14" s="397"/>
      <c r="G14" s="397"/>
      <c r="H14" s="323" t="s">
        <v>2386</v>
      </c>
      <c r="I14" s="323" t="s">
        <v>2387</v>
      </c>
      <c r="K14" s="323" t="s">
        <v>2388</v>
      </c>
      <c r="Q14" s="333" t="s">
        <v>817</v>
      </c>
      <c r="R14" s="224"/>
      <c r="S14" s="224" t="s">
        <v>863</v>
      </c>
      <c r="T14" s="457" t="s">
        <v>864</v>
      </c>
      <c r="U14" s="224" t="s">
        <v>2389</v>
      </c>
      <c r="V14" t="s">
        <v>864</v>
      </c>
      <c r="W14" t="s">
        <v>864</v>
      </c>
    </row>
    <row r="15" spans="1:1014" ht="13.5" customHeight="1">
      <c r="A15" s="398">
        <v>7</v>
      </c>
      <c r="B15" s="393"/>
      <c r="C15" s="393" t="s">
        <v>2390</v>
      </c>
      <c r="D15" s="393"/>
      <c r="E15" s="397"/>
      <c r="F15" s="397"/>
      <c r="G15" s="397"/>
      <c r="H15" s="317" t="s">
        <v>2391</v>
      </c>
      <c r="I15" s="317" t="s">
        <v>2392</v>
      </c>
      <c r="K15" s="317" t="s">
        <v>2393</v>
      </c>
      <c r="Q15" s="333" t="s">
        <v>817</v>
      </c>
      <c r="R15" s="224"/>
      <c r="S15" s="224" t="s">
        <v>863</v>
      </c>
      <c r="T15" s="457" t="s">
        <v>864</v>
      </c>
      <c r="U15" s="224" t="s">
        <v>2394</v>
      </c>
      <c r="V15" t="s">
        <v>864</v>
      </c>
      <c r="W15" t="s">
        <v>864</v>
      </c>
    </row>
    <row r="16" spans="1:1014" ht="13.5" customHeight="1">
      <c r="A16" s="396">
        <v>8</v>
      </c>
      <c r="B16" s="393"/>
      <c r="C16" s="393" t="s">
        <v>1994</v>
      </c>
      <c r="D16" s="393"/>
      <c r="E16" s="397"/>
      <c r="F16" s="397"/>
      <c r="G16" s="397"/>
      <c r="H16" s="323" t="s">
        <v>2395</v>
      </c>
      <c r="I16" s="323" t="s">
        <v>2396</v>
      </c>
      <c r="K16" s="323" t="s">
        <v>2397</v>
      </c>
      <c r="Q16" s="333" t="s">
        <v>817</v>
      </c>
      <c r="R16" s="224"/>
      <c r="S16" s="224" t="s">
        <v>863</v>
      </c>
      <c r="T16" s="457" t="s">
        <v>864</v>
      </c>
      <c r="U16" s="224" t="s">
        <v>2398</v>
      </c>
      <c r="V16" t="s">
        <v>864</v>
      </c>
      <c r="W16" t="s">
        <v>864</v>
      </c>
    </row>
    <row r="17" spans="1:23" ht="13.5" customHeight="1">
      <c r="A17" s="398">
        <v>9</v>
      </c>
      <c r="B17" s="393"/>
      <c r="C17" s="393" t="s">
        <v>2055</v>
      </c>
      <c r="D17" s="393"/>
      <c r="E17" s="397"/>
      <c r="F17" s="397"/>
      <c r="G17" s="397"/>
      <c r="H17" s="399" t="s">
        <v>2056</v>
      </c>
      <c r="I17" s="394"/>
      <c r="K17" s="317" t="s">
        <v>2399</v>
      </c>
      <c r="Q17" s="395" t="s">
        <v>823</v>
      </c>
      <c r="R17" s="224" t="s">
        <v>864</v>
      </c>
      <c r="S17" s="224" t="s">
        <v>1245</v>
      </c>
      <c r="T17" s="457"/>
      <c r="U17" s="224"/>
      <c r="V17" t="s">
        <v>864</v>
      </c>
      <c r="W17" t="s">
        <v>864</v>
      </c>
    </row>
    <row r="18" spans="1:23" ht="13.5" customHeight="1">
      <c r="A18" s="471">
        <v>10</v>
      </c>
      <c r="B18" s="469"/>
      <c r="C18" s="469"/>
      <c r="D18" s="469" t="s">
        <v>2059</v>
      </c>
      <c r="E18" s="467"/>
      <c r="F18" s="467"/>
      <c r="G18" s="467"/>
      <c r="H18" s="472" t="s">
        <v>2400</v>
      </c>
      <c r="I18" s="472" t="s">
        <v>1249</v>
      </c>
      <c r="K18" s="472" t="s">
        <v>956</v>
      </c>
      <c r="Q18" s="473" t="s">
        <v>817</v>
      </c>
      <c r="R18" s="224"/>
      <c r="S18" s="507" t="s">
        <v>863</v>
      </c>
      <c r="T18" s="457" t="s">
        <v>864</v>
      </c>
      <c r="U18" s="224" t="s">
        <v>2401</v>
      </c>
      <c r="V18" t="s">
        <v>864</v>
      </c>
      <c r="W18" t="s">
        <v>864</v>
      </c>
    </row>
    <row r="19" spans="1:23" ht="13.5" customHeight="1" thickBot="1">
      <c r="A19" s="474">
        <v>11</v>
      </c>
      <c r="B19" s="475"/>
      <c r="C19" s="475"/>
      <c r="D19" s="475" t="s">
        <v>2062</v>
      </c>
      <c r="E19" s="476"/>
      <c r="F19" s="476"/>
      <c r="G19" s="476"/>
      <c r="H19" s="477" t="s">
        <v>2402</v>
      </c>
      <c r="I19" s="478" t="s">
        <v>2403</v>
      </c>
      <c r="J19" s="479"/>
      <c r="K19" s="477" t="s">
        <v>992</v>
      </c>
      <c r="L19" s="479"/>
      <c r="M19" s="479"/>
      <c r="N19" s="479"/>
      <c r="O19" s="479"/>
      <c r="P19" s="479"/>
      <c r="Q19" s="480" t="s">
        <v>817</v>
      </c>
      <c r="R19" s="482"/>
      <c r="S19" s="508"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2455</v>
      </c>
      <c r="B1" s="272"/>
      <c r="C1" s="129" t="s">
        <v>813</v>
      </c>
      <c r="D1" s="128"/>
      <c r="E1" s="768" t="s">
        <v>814</v>
      </c>
      <c r="F1" s="768"/>
      <c r="G1" s="128"/>
      <c r="H1" s="763" t="s">
        <v>1613</v>
      </c>
      <c r="I1" s="763"/>
      <c r="J1" s="763"/>
      <c r="K1" s="96"/>
      <c r="L1" s="96"/>
      <c r="M1" s="96"/>
      <c r="N1" s="96"/>
      <c r="O1" s="769" t="s">
        <v>816</v>
      </c>
      <c r="P1" s="769"/>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776" t="s">
        <v>819</v>
      </c>
      <c r="F2" s="776"/>
      <c r="G2" s="128"/>
      <c r="H2" s="763"/>
      <c r="I2" s="763"/>
      <c r="J2" s="763"/>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775" t="s">
        <v>822</v>
      </c>
      <c r="F3" s="775"/>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773" t="s">
        <v>825</v>
      </c>
      <c r="F4" s="774"/>
      <c r="G4" s="137" t="s">
        <v>1613</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1613</v>
      </c>
      <c r="E5" s="771" t="s">
        <v>912</v>
      </c>
      <c r="F5" s="772"/>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1613</v>
      </c>
      <c r="E6" s="128"/>
      <c r="F6" s="138" t="s">
        <v>1613</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1613</v>
      </c>
      <c r="D7" s="410" t="s">
        <v>1613</v>
      </c>
      <c r="E7" s="304" t="s">
        <v>1613</v>
      </c>
      <c r="F7" s="304" t="s">
        <v>1613</v>
      </c>
      <c r="G7" s="96"/>
      <c r="H7" s="96"/>
      <c r="I7" s="5"/>
      <c r="J7" s="96"/>
      <c r="K7" s="96"/>
      <c r="L7" s="764" t="s">
        <v>828</v>
      </c>
      <c r="M7" s="764"/>
      <c r="N7" s="764"/>
      <c r="O7" s="764"/>
      <c r="P7" s="96"/>
      <c r="Q7" s="96"/>
      <c r="R7" s="96"/>
      <c r="S7" s="96"/>
      <c r="T7" s="96"/>
      <c r="U7" s="96"/>
      <c r="V7" s="770" t="s">
        <v>829</v>
      </c>
      <c r="W7" s="770"/>
      <c r="Y7" s="96"/>
      <c r="Z7" s="96"/>
      <c r="AA7" s="96"/>
      <c r="AB7" s="96"/>
      <c r="AC7" s="764" t="s">
        <v>830</v>
      </c>
      <c r="AD7" s="76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2404</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2405</v>
      </c>
      <c r="C9" s="322"/>
      <c r="D9" s="322"/>
      <c r="E9" s="415"/>
      <c r="F9" s="415"/>
      <c r="G9" s="415"/>
      <c r="H9" s="436" t="s">
        <v>2406</v>
      </c>
      <c r="I9" s="416"/>
      <c r="J9" s="418"/>
      <c r="K9" s="317" t="s">
        <v>2407</v>
      </c>
      <c r="L9" s="418"/>
      <c r="M9" s="418"/>
      <c r="N9" s="418"/>
      <c r="O9" s="418"/>
      <c r="P9" s="418"/>
      <c r="Q9" s="417" t="s">
        <v>820</v>
      </c>
      <c r="R9" s="342" t="s">
        <v>864</v>
      </c>
      <c r="S9" s="342" t="s">
        <v>2407</v>
      </c>
      <c r="T9" s="418"/>
      <c r="U9" s="418"/>
      <c r="V9" s="418" t="s">
        <v>864</v>
      </c>
      <c r="W9" s="418" t="s">
        <v>864</v>
      </c>
    </row>
    <row r="10" spans="1:1014" ht="15" customHeight="1">
      <c r="A10" s="425">
        <v>2</v>
      </c>
      <c r="B10" s="322"/>
      <c r="C10" s="322" t="s">
        <v>2408</v>
      </c>
      <c r="D10" s="322"/>
      <c r="E10" s="415"/>
      <c r="F10" s="415"/>
      <c r="G10" s="415"/>
      <c r="H10" s="448" t="s">
        <v>2409</v>
      </c>
      <c r="I10" s="420">
        <v>101</v>
      </c>
      <c r="J10" s="424"/>
      <c r="K10" s="421" t="s">
        <v>2410</v>
      </c>
      <c r="L10" s="422"/>
      <c r="M10" s="422"/>
      <c r="N10" s="422"/>
      <c r="O10" s="422"/>
      <c r="P10" s="422"/>
      <c r="Q10" s="417" t="s">
        <v>820</v>
      </c>
      <c r="R10" s="345"/>
      <c r="S10" s="345" t="s">
        <v>1074</v>
      </c>
      <c r="T10" s="422"/>
      <c r="U10" s="422"/>
      <c r="V10" s="422" t="s">
        <v>864</v>
      </c>
      <c r="W10" s="422" t="s">
        <v>864</v>
      </c>
    </row>
    <row r="11" spans="1:1014" ht="15" customHeight="1">
      <c r="A11" s="425">
        <v>3</v>
      </c>
      <c r="B11" s="322"/>
      <c r="C11" s="322" t="s">
        <v>2411</v>
      </c>
      <c r="D11" s="322"/>
      <c r="E11" s="415"/>
      <c r="F11" s="415"/>
      <c r="G11" s="415"/>
      <c r="H11" s="447" t="s">
        <v>2412</v>
      </c>
      <c r="I11" s="423" t="s">
        <v>2413</v>
      </c>
      <c r="J11" s="418"/>
      <c r="K11" s="317" t="s">
        <v>2414</v>
      </c>
      <c r="L11" s="418"/>
      <c r="M11" s="418"/>
      <c r="N11" s="418"/>
      <c r="O11" s="418"/>
      <c r="P11" s="418"/>
      <c r="Q11" s="417" t="s">
        <v>820</v>
      </c>
      <c r="R11" s="342"/>
      <c r="S11" s="342" t="s">
        <v>863</v>
      </c>
      <c r="T11" s="418"/>
      <c r="U11" s="418"/>
      <c r="V11" s="418" t="s">
        <v>864</v>
      </c>
      <c r="W11" s="418" t="s">
        <v>864</v>
      </c>
    </row>
    <row r="12" spans="1:1014" ht="15" customHeight="1">
      <c r="A12" s="425">
        <v>4</v>
      </c>
      <c r="B12" s="322" t="s">
        <v>2415</v>
      </c>
      <c r="C12" s="322"/>
      <c r="D12" s="322"/>
      <c r="E12" s="415"/>
      <c r="F12" s="415"/>
      <c r="G12" s="415"/>
      <c r="H12" s="449" t="s">
        <v>2416</v>
      </c>
      <c r="I12" s="420" t="s">
        <v>2417</v>
      </c>
      <c r="J12" s="424"/>
      <c r="K12" s="421" t="s">
        <v>2418</v>
      </c>
      <c r="L12" s="422"/>
      <c r="M12" s="422"/>
      <c r="N12" s="422"/>
      <c r="O12" s="422"/>
      <c r="P12" s="422"/>
      <c r="Q12" s="417" t="s">
        <v>820</v>
      </c>
      <c r="R12" s="345"/>
      <c r="S12" s="345" t="s">
        <v>863</v>
      </c>
      <c r="T12" s="422"/>
      <c r="U12" s="422"/>
      <c r="V12" s="422" t="s">
        <v>864</v>
      </c>
      <c r="W12" s="422" t="s">
        <v>864</v>
      </c>
    </row>
    <row r="13" spans="1:1014" ht="15" customHeight="1">
      <c r="A13" s="430">
        <v>5</v>
      </c>
      <c r="B13" s="431" t="s">
        <v>2419</v>
      </c>
      <c r="C13" s="431"/>
      <c r="D13" s="431"/>
      <c r="E13" s="432"/>
      <c r="F13" s="432"/>
      <c r="G13" s="432"/>
      <c r="H13" s="450" t="s">
        <v>2420</v>
      </c>
      <c r="I13" s="433"/>
      <c r="J13" s="434"/>
      <c r="K13" s="433" t="s">
        <v>2421</v>
      </c>
      <c r="L13" s="434"/>
      <c r="M13" s="434"/>
      <c r="N13" s="434"/>
      <c r="O13" s="434"/>
      <c r="P13" s="434"/>
      <c r="Q13" s="435" t="s">
        <v>817</v>
      </c>
      <c r="R13" s="509" t="s">
        <v>864</v>
      </c>
      <c r="S13" s="510" t="s">
        <v>2421</v>
      </c>
      <c r="T13" s="434"/>
      <c r="U13" s="434"/>
      <c r="V13" s="434" t="s">
        <v>864</v>
      </c>
      <c r="W13" s="434" t="s">
        <v>864</v>
      </c>
    </row>
    <row r="14" spans="1:1014" ht="15" customHeight="1" thickBot="1">
      <c r="A14" s="484">
        <v>6</v>
      </c>
      <c r="B14" s="485" t="s">
        <v>2422</v>
      </c>
      <c r="C14" s="485"/>
      <c r="D14" s="485"/>
      <c r="E14" s="486"/>
      <c r="F14" s="486"/>
      <c r="G14" s="486"/>
      <c r="H14" s="487" t="s">
        <v>2423</v>
      </c>
      <c r="I14" s="488"/>
      <c r="J14" s="489"/>
      <c r="K14" s="477" t="s">
        <v>2424</v>
      </c>
      <c r="L14" s="489"/>
      <c r="M14" s="489"/>
      <c r="N14" s="489"/>
      <c r="O14" s="489"/>
      <c r="P14" s="489"/>
      <c r="Q14" s="490" t="s">
        <v>820</v>
      </c>
      <c r="R14" s="511"/>
      <c r="S14" s="511"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2425</v>
      </c>
      <c r="B1" s="128"/>
      <c r="C1" s="129" t="s">
        <v>813</v>
      </c>
      <c r="D1" s="128"/>
      <c r="E1" s="294" t="s">
        <v>814</v>
      </c>
      <c r="F1" s="128"/>
      <c r="G1" s="128"/>
      <c r="H1" s="763" t="s">
        <v>1613</v>
      </c>
      <c r="I1" s="763"/>
      <c r="J1" s="96"/>
      <c r="K1" s="96"/>
      <c r="L1" s="96"/>
      <c r="M1" s="96"/>
      <c r="N1" s="96"/>
      <c r="O1" s="769" t="s">
        <v>816</v>
      </c>
      <c r="P1" s="769"/>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763"/>
      <c r="I2" s="763"/>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1613</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1613</v>
      </c>
      <c r="E5" s="408" t="s">
        <v>912</v>
      </c>
      <c r="F5" s="146" t="s">
        <v>1613</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1613</v>
      </c>
      <c r="E6" s="128"/>
      <c r="F6" s="138" t="s">
        <v>1613</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1613</v>
      </c>
      <c r="D7" s="410" t="s">
        <v>1613</v>
      </c>
      <c r="E7" s="304" t="s">
        <v>1613</v>
      </c>
      <c r="F7" s="304" t="s">
        <v>1613</v>
      </c>
      <c r="G7" s="96"/>
      <c r="H7" s="96"/>
      <c r="I7" s="5"/>
      <c r="J7" s="96"/>
      <c r="K7" s="96"/>
      <c r="L7" s="764" t="s">
        <v>828</v>
      </c>
      <c r="M7" s="764"/>
      <c r="N7" s="764"/>
      <c r="O7" s="764"/>
      <c r="P7" s="96"/>
      <c r="Q7" s="96"/>
      <c r="R7" s="96"/>
      <c r="S7" s="96"/>
      <c r="T7" s="96"/>
      <c r="V7" s="411" t="s">
        <v>829</v>
      </c>
      <c r="W7" s="411"/>
      <c r="Y7" s="96"/>
      <c r="Z7" s="96"/>
      <c r="AA7" s="96"/>
      <c r="AB7" s="96"/>
      <c r="AC7" s="764" t="s">
        <v>830</v>
      </c>
      <c r="AD7" s="76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2404</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2426</v>
      </c>
      <c r="C9" s="322"/>
      <c r="D9" s="322"/>
      <c r="E9" s="415"/>
      <c r="F9" s="415"/>
      <c r="G9" s="415"/>
      <c r="H9" s="436" t="s">
        <v>2427</v>
      </c>
      <c r="I9" s="399"/>
      <c r="J9" s="418"/>
      <c r="K9" s="317" t="s">
        <v>2425</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1796</v>
      </c>
      <c r="B1" s="272"/>
      <c r="C1" s="129" t="s">
        <v>813</v>
      </c>
      <c r="D1" s="128"/>
      <c r="E1" s="294" t="s">
        <v>814</v>
      </c>
      <c r="F1" s="128"/>
      <c r="G1" s="128"/>
      <c r="H1" s="763" t="s">
        <v>1613</v>
      </c>
      <c r="I1" s="763"/>
      <c r="J1" s="295"/>
      <c r="K1" s="96"/>
      <c r="L1" s="96"/>
      <c r="M1" s="96"/>
      <c r="N1" s="96"/>
      <c r="O1" s="769" t="s">
        <v>816</v>
      </c>
      <c r="P1" s="76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763"/>
      <c r="I2" s="763"/>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1613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1613</v>
      </c>
      <c r="E5" s="408" t="s">
        <v>912</v>
      </c>
      <c r="F5" s="146" t="s">
        <v>1613</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1613</v>
      </c>
      <c r="E6" s="128"/>
      <c r="F6" s="138" t="s">
        <v>1613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1613</v>
      </c>
      <c r="D7" s="410" t="s">
        <v>1613</v>
      </c>
      <c r="E7" s="304" t="s">
        <v>1613</v>
      </c>
      <c r="F7" s="304" t="s">
        <v>1613</v>
      </c>
      <c r="G7" s="96"/>
      <c r="H7" s="96"/>
      <c r="I7" s="5"/>
      <c r="J7" s="5"/>
      <c r="K7" s="96"/>
      <c r="L7" s="764" t="s">
        <v>828</v>
      </c>
      <c r="M7" s="764"/>
      <c r="N7" s="764"/>
      <c r="O7" s="764"/>
      <c r="P7" s="96"/>
      <c r="Q7" s="96"/>
      <c r="R7" s="96"/>
      <c r="S7" s="96"/>
      <c r="T7" s="96"/>
      <c r="U7" s="96"/>
      <c r="V7" s="770" t="s">
        <v>829</v>
      </c>
      <c r="W7" s="770"/>
      <c r="Y7" s="96"/>
      <c r="Z7" s="96"/>
      <c r="AA7" s="96"/>
      <c r="AB7" s="96"/>
      <c r="AC7" s="764" t="s">
        <v>830</v>
      </c>
      <c r="AD7" s="76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2404</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2428</v>
      </c>
      <c r="C9" s="451"/>
      <c r="D9" s="322"/>
      <c r="E9" s="415"/>
      <c r="F9" s="415"/>
      <c r="G9" s="415"/>
      <c r="H9" s="317" t="s">
        <v>2429</v>
      </c>
      <c r="I9" s="417"/>
      <c r="J9" s="399"/>
      <c r="K9" s="317" t="s">
        <v>2430</v>
      </c>
      <c r="L9" s="317"/>
      <c r="M9" s="317"/>
      <c r="N9" s="317"/>
      <c r="O9" s="317"/>
      <c r="P9" s="317"/>
      <c r="Q9" s="417" t="s">
        <v>820</v>
      </c>
      <c r="R9" s="342"/>
      <c r="S9" s="342" t="s">
        <v>863</v>
      </c>
      <c r="T9" s="418"/>
      <c r="U9" s="418"/>
      <c r="V9" s="418" t="s">
        <v>864</v>
      </c>
      <c r="W9" s="418" t="s">
        <v>864</v>
      </c>
    </row>
    <row r="10" spans="1:1020" ht="15" customHeight="1">
      <c r="A10" s="415">
        <v>2</v>
      </c>
      <c r="B10" s="322" t="s">
        <v>2431</v>
      </c>
      <c r="C10" s="451"/>
      <c r="D10" s="322"/>
      <c r="E10" s="415"/>
      <c r="F10" s="415"/>
      <c r="G10" s="415"/>
      <c r="H10" s="317" t="s">
        <v>2432</v>
      </c>
      <c r="I10" s="417"/>
      <c r="J10" s="399"/>
      <c r="K10" s="317" t="s">
        <v>2433</v>
      </c>
      <c r="L10" s="317"/>
      <c r="M10" s="317"/>
      <c r="N10" s="317"/>
      <c r="O10" s="317"/>
      <c r="P10" s="317"/>
      <c r="Q10" s="333" t="s">
        <v>817</v>
      </c>
      <c r="R10" s="345"/>
      <c r="S10" s="345" t="s">
        <v>2117</v>
      </c>
      <c r="T10" s="422"/>
      <c r="U10" s="422"/>
      <c r="V10" s="422" t="s">
        <v>864</v>
      </c>
      <c r="W10" s="422" t="s">
        <v>864</v>
      </c>
    </row>
    <row r="11" spans="1:1020" ht="15">
      <c r="A11" s="415">
        <v>3</v>
      </c>
      <c r="B11" s="322" t="s">
        <v>2434</v>
      </c>
      <c r="C11" s="339"/>
      <c r="D11" s="322"/>
      <c r="E11" s="415"/>
      <c r="F11" s="415"/>
      <c r="G11" s="415"/>
      <c r="H11" s="317" t="s">
        <v>2435</v>
      </c>
      <c r="I11" s="417"/>
      <c r="J11" s="399"/>
      <c r="K11" s="317" t="s">
        <v>2436</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2437</v>
      </c>
      <c r="B1" s="272"/>
      <c r="C1" s="129" t="s">
        <v>813</v>
      </c>
      <c r="D1" s="128"/>
      <c r="E1" s="294" t="s">
        <v>814</v>
      </c>
      <c r="F1" s="128"/>
      <c r="G1" s="128"/>
      <c r="H1" s="763" t="s">
        <v>1613</v>
      </c>
      <c r="I1" s="763"/>
      <c r="J1" s="295"/>
      <c r="K1" s="96"/>
      <c r="L1" s="96"/>
      <c r="M1" s="96"/>
      <c r="N1" s="96"/>
      <c r="O1" s="769" t="s">
        <v>816</v>
      </c>
      <c r="P1" s="76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763"/>
      <c r="I2" s="763"/>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1613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1613</v>
      </c>
      <c r="E5" s="408" t="s">
        <v>912</v>
      </c>
      <c r="F5" s="146" t="s">
        <v>1613</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1613</v>
      </c>
      <c r="E6" s="128"/>
      <c r="F6" s="138" t="s">
        <v>1613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1613</v>
      </c>
      <c r="D7" s="410" t="s">
        <v>1613</v>
      </c>
      <c r="E7" s="304" t="s">
        <v>1613</v>
      </c>
      <c r="F7" s="304" t="s">
        <v>1613</v>
      </c>
      <c r="G7" s="96"/>
      <c r="H7" s="96"/>
      <c r="I7" s="5"/>
      <c r="J7" s="5"/>
      <c r="K7" s="96"/>
      <c r="L7" s="764" t="s">
        <v>828</v>
      </c>
      <c r="M7" s="764"/>
      <c r="N7" s="764"/>
      <c r="O7" s="764"/>
      <c r="P7" s="96"/>
      <c r="Q7" s="96"/>
      <c r="R7" s="96"/>
      <c r="S7" s="96"/>
      <c r="T7" s="96"/>
      <c r="U7" s="96"/>
      <c r="V7" s="411" t="s">
        <v>829</v>
      </c>
      <c r="W7" s="411"/>
      <c r="Y7" s="96"/>
      <c r="Z7" s="96"/>
      <c r="AA7" s="96"/>
      <c r="AB7" s="96"/>
      <c r="AC7" s="764" t="s">
        <v>830</v>
      </c>
      <c r="AD7" s="76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2404</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2438</v>
      </c>
    </row>
    <row r="2" spans="2:6" s="4" customFormat="1"/>
    <row r="3" spans="2:6" s="134" customFormat="1">
      <c r="B3" s="133" t="s">
        <v>2439</v>
      </c>
      <c r="C3" s="135"/>
      <c r="D3" s="135"/>
      <c r="E3" s="135"/>
      <c r="F3" s="135"/>
    </row>
    <row r="4" spans="2:6" ht="18" customHeight="1">
      <c r="B4" s="131" t="s">
        <v>2440</v>
      </c>
    </row>
    <row r="5" spans="2:6" ht="18" customHeight="1">
      <c r="B5" s="131" t="s">
        <v>2441</v>
      </c>
    </row>
    <row r="6" spans="2:6" ht="18" customHeight="1">
      <c r="B6" s="131" t="s">
        <v>2442</v>
      </c>
    </row>
    <row r="7" spans="2:6" ht="18" customHeight="1">
      <c r="B7" s="131" t="s">
        <v>2443</v>
      </c>
    </row>
    <row r="8" spans="2:6" ht="18" customHeight="1">
      <c r="B8" s="131" t="s">
        <v>2444</v>
      </c>
    </row>
    <row r="9" spans="2:6" ht="24" customHeight="1">
      <c r="B9" s="777" t="s">
        <v>2445</v>
      </c>
      <c r="C9" s="777"/>
      <c r="D9" s="777"/>
      <c r="E9" s="777"/>
      <c r="F9" s="777"/>
    </row>
    <row r="10" spans="2:6" ht="14.25" customHeight="1">
      <c r="B10" s="778" t="s">
        <v>2446</v>
      </c>
      <c r="C10" s="778"/>
      <c r="D10" s="778"/>
      <c r="E10" s="778"/>
      <c r="F10" s="77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40C68CCE-183A-47D4-8C4F-FC3D8FE8843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http://purl.org/dc/dcmitype/"/>
    <ds:schemaRef ds:uri="f6ca01e7-bd19-41f1-999c-e032ef5104c3"/>
    <ds:schemaRef ds:uri="http://schemas.microsoft.com/office/2006/metadata/properties"/>
    <ds:schemaRef ds:uri="http://purl.org/dc/elements/1.1/"/>
    <ds:schemaRef ds:uri="http://schemas.microsoft.com/office/infopath/2007/PartnerControls"/>
    <ds:schemaRef ds:uri="http://schemas.microsoft.com/office/2006/documentManagement/types"/>
    <ds:schemaRef ds:uri="http://www.w3.org/XML/1998/namespace"/>
    <ds:schemaRef ds:uri="http://purl.org/dc/terms/"/>
    <ds:schemaRef ds:uri="http://schemas.openxmlformats.org/package/2006/metadata/core-properties"/>
    <ds:schemaRef ds:uri="1720d4e8-2b1e-4bd1-aad5-1b4debf9b56d"/>
    <ds:schemaRef ds:uri="http://schemas.microsoft.com/sharepoint/v3"/>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27</vt:i4>
      </vt:variant>
      <vt:variant>
        <vt:lpstr>Plages nommées</vt:lpstr>
      </vt:variant>
      <vt:variant>
        <vt:i4>1</vt:i4>
      </vt:variant>
    </vt:vector>
  </HeadingPairs>
  <TitlesOfParts>
    <vt:vector size="28"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RS-EDR</vt:lpstr>
      <vt:lpstr>RS-EDR(bis)</vt:lpstr>
      <vt:lpstr>RS-RPIS</vt:lpstr>
      <vt:lpstr>RC-BPV</vt:lpstr>
      <vt:lpstr>RC-DEC</vt:lpstr>
      <vt:lpstr>RC-VEC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2024-04-22T12:46:26Z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