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602" documentId="13_ncr:1_{25E1360D-3F9F-4661-933F-5159F3386708}" xr6:coauthVersionLast="47" xr6:coauthVersionMax="47" xr10:uidLastSave="{ACF73ADD-BF9B-465C-B54A-B8FB73A709B3}"/>
  <bookViews>
    <workbookView minimized="1" xWindow="2775" yWindow="330" windowWidth="25110" windowHeight="13980" tabRatio="914" firstSheet="6"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S206" i="33" l="1"/>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K39" authorId="2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U43" authorId="30"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U44" authorId="31"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2"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3"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40"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K79" authorId="43"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K81" authorId="44"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5"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7"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8"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5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5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5" shapeId="0" xr:uid="{2A4824BB-D066-2140-83DE-B56414A5414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6"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3" authorId="59"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U93" authorId="60"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61"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62"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63"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64"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65"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6"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9" shapeId="0" xr:uid="{7C96A85F-62E6-934A-BD5E-8CBADF54B1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70"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71"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72"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73"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74"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75"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6"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7"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8"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9"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80"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81"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82"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83"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84"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85"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6"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7"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8"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9"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90"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91"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92"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93"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94"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95"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6"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7"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10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10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10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10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104"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105"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6"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7"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8"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10"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11"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12"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13"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14"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15"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6"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7"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9"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2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21"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22"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23"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2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25"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6"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7"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9"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30"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0"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1"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1"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1"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4"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4"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5"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0"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0"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1"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2"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<sst xmlns="http://schemas.openxmlformats.org/spreadsheetml/2006/main" count="10693" uniqueCount="2852">
  <si>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</si>
  <si>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</si>
  <si>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</si>
  <si>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</si>
  <si>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</si>
  <si>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</si>
  <si>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</si>
  <si>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</si>
  <si>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</si>
  <si>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</si>
  <si>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</si>
  <si>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</si>
  <si>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</si>
  <si>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</si>
  <si>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</si>
  <si>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</si>
  <si>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</si>
  <si>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</si>
  <si>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</si>
  <si>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</si>
  <si>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</si>
  <si>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</si>
  <si>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</si>
  <si>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</si>
  <si>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</si>
  <si>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</si>
  <si>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</si>
  <si>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</si>
  <si>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</si>
  <si>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</si>
  <si>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</si>
  <si>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</si>
  <si>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</si>
  <si>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</si>
  <si>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</si>
  <si>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</si>
  <si>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</si>
  <si>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</si>
  <si>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</si>
  <si>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</si>
  <si>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</si>
  <si>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</si>
  <si>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</si>
  <si>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</si>
  <si>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</si>
  <si>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</si>
  <si>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</si>
  <si>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</si>
  <si>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</si>
  <si>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</si>
  <si>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</si>
  <si>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</si>
  <si>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</si>
  <si>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</si>
  <si>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</si>
  <si>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</si>
  <si>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</si>
  <si>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</si>
  <si>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</si>
  <si>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</si>
  <si>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</si>
  <si>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</si>
  <si>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</si>
  <si>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</si>
  <si>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</si>
  <si>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</si>
  <si>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</si>
  <si>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</si>
  <si>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</si>
  <si>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</si>
  <si>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</si>
  <si>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</si>
  <si>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</si>
  <si>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</si>
  <si>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</si>
  <si>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</si>
  <si>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</si>
  <si>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</si>
  <si>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</si>
  <si>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</si>
  <si>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</si>
  <si>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</si>
  <si>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</si>
  <si>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</si>
  <si>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</si>
  <si>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</si>
  <si>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</si>
  <si>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</si>
  <si>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</si>
  <si>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</si>
  <si>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</si>
  <si>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</si>
  <si>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</si>
  <si>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</si>
  <si>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</si>
  <si>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</si>
  <si>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</si>
  <si>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</si>
  <si>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</si>
  <si>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</si>
  <si>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</si>
  <si>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</si>
  <si>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</si>
  <si>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</si>
  <si>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</si>
  <si>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</si>
  <si>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</si>
  <si>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</si>
  <si>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</si>
  <si>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</si>
  <si>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</si>
  <si>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</si>
  <si>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</si>
  <si>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</si>
  <si>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</si>
  <si>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</si>
  <si>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</si>
  <si>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</si>
  <si>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</si>
  <si>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</si>
  <si>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</si>
  <si>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</si>
  <si>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</si>
  <si>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</si>
  <si>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</si>
  <si>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</si>
  <si>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</si>
  <si>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</si>
  <si>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</si>
  <si>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</si>
  <si>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</si>
  <si>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</si>
  <si>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</si>
  <si>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</si>
  <si>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</si>
  <si>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</si>
  <si>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</si>
  <si>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</si>
  <si>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</si>
  <si>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</si>
  <si>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</si>
  <si>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</si>
  <si>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</si>
  <si>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</si>
  <si>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</si>
  <si>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</si>
  <si>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</si>
  <si>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</si>
  <si>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</si>
  <si>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</si>
  <si>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</si>
  <si>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</si>
  <si>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</si>
  <si>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</si>
  <si>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</si>
  <si>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</si>
  <si>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</si>
  <si>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</si>
  <si>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</si>
  <si>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</si>
  <si>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</si>
  <si>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</si>
  <si>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</si>
  <si>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</si>
  <si>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</si>
  <si>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</si>
  <si>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</si>
  <si>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</si>
  <si>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</si>
  <si>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</si>
  <si>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</si>
  <si>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</si>
  <si>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</si>
  <si>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</si>
  <si>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</si>
  <si>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</si>
  <si>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</si>
  <si>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</si>
  <si>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</si>
  <si>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</si>
  <si>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</si>
  <si>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</si>
  <si>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</si>
  <si>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</si>
  <si>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</si>
  <si>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</si>
  <si>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</si>
  <si>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</si>
  <si>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</si>
  <si>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</si>
  <si>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</si>
  <si>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</si>
  <si>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</si>
  <si>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</si>
  <si>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</si>
  <si>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</si>
  <si>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</si>
  <si>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</si>
  <si>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</si>
  <si>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</si>
  <si>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</si>
  <si>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</si>
  <si>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</si>
  <si>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</si>
  <si>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</si>
  <si>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</si>
  <si>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</si>
  <si>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</si>
  <si>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</si>
  <si>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</si>
  <si>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</si>
  <si>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</si>
  <si>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</si>
  <si>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</si>
  <si>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</si>
  <si>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</si>
  <si>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</si>
  <si>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</si>
  <si>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</si>
  <si>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</si>
  <si>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</si>
  <si>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</si>
  <si>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</si>
  <si>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</si>
  <si>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</si>
  <si>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</si>
  <si>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</si>
  <si>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</si>
  <si>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</si>
  <si>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</si>
  <si>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</si>
  <si>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</si>
  <si>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</si>
  <si>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</si>
  <si>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</si>
  <si>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</si>
  <si>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</si>
  <si>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</si>
  <si>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</si>
  <si>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</si>
  <si>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</si>
  <si>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</si>
  <si>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</si>
  <si>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</si>
  <si>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</si>
  <si>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</si>
  <si>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</si>
  <si>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</si>
  <si>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</si>
  <si>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</si>
  <si>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</si>
  <si>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</si>
  <si>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</si>
  <si>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</si>
  <si>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</si>
  <si>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</si>
  <si>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</si>
  <si>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</si>
  <si>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</si>
  <si>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</si>
  <si>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</si>
  <si>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</si>
  <si>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</si>
  <si>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</si>
  <si>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</si>
  <si>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</si>
  <si>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</si>
  <si>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</si>
  <si>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</si>
  <si>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</si>
  <si>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</si>
  <si>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</si>
  <si>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</si>
  <si>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</si>
  <si>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</si>
  <si>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</si>
  <si>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</si>
  <si>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</si>
  <si>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</si>
  <si>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</si>
  <si>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</si>
  <si>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</si>
  <si>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</si>
  <si>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</si>
  <si>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</si>
  <si>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</si>
  <si>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</si>
  <si>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</si>
  <si>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</si>
  <si>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</si>
  <si>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</si>
  <si>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</si>
  <si>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</si>
  <si>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</si>
  <si>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</si>
  <si>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</si>
  <si>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</si>
  <si>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</si>
  <si>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</si>
  <si>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</si>
  <si>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</si>
  <si>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</si>
  <si>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</si>
  <si>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</si>
  <si>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</si>
  <si>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</si>
  <si>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</si>
  <si>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</si>
  <si>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</si>
  <si>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</si>
  <si>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</si>
  <si>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</si>
  <si>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</si>
  <si>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</si>
  <si>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</si>
  <si>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</si>
  <si>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</si>
  <si>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</si>
  <si>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</si>
  <si>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</si>
  <si>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</si>
  <si>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</si>
  <si>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</si>
  <si>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</si>
  <si>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</si>
  <si>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</si>
  <si>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</si>
  <si>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</si>
  <si>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</si>
  <si>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</si>
  <si>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</si>
  <si>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</si>
  <si>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</si>
  <si>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</si>
  <si>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</si>
  <si>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</si>
  <si>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</si>
  <si>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</si>
  <si>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</si>
  <si>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</si>
  <si>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</si>
  <si>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</si>
  <si>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</si>
  <si>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</si>
  <si>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</si>
  <si>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</si>
  <si>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</si>
  <si>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</si>
  <si>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</si>
  <si>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</si>
  <si>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</si>
  <si>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</si>
  <si>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</si>
  <si>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</si>
  <si>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</si>
  <si>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</si>
  <si>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</si>
  <si>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</si>
  <si>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</si>
  <si>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</si>
  <si>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</si>
  <si>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</si>
  <si>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</si>
  <si>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</si>
  <si>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</si>
  <si>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</si>
  <si>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</si>
  <si>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</si>
  <si>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</si>
  <si>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</si>
  <si>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</si>
  <si>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</si>
  <si>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</si>
  <si>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</si>
  <si>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</si>
  <si>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</si>
  <si>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</si>
  <si>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</si>
  <si>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</si>
  <si>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</si>
  <si>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</si>
  <si>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</si>
  <si>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</si>
  <si>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</si>
  <si>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</si>
  <si>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</si>
  <si>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</si>
  <si>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</si>
  <si>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</si>
  <si>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</si>
  <si>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</si>
  <si>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</si>
  <si>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</si>
  <si>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</si>
  <si>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</si>
  <si>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</si>
  <si>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</si>
  <si>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</si>
  <si>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</si>
  <si>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</si>
  <si>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</si>
  <si>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</si>
  <si>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</si>
  <si>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</si>
  <si>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</si>
  <si>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</si>
  <si>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</si>
  <si>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</si>
  <si>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</si>
  <si>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</si>
  <si>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</si>
  <si>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</si>
  <si>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</si>
  <si>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</si>
  <si>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</si>
  <si>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</si>
  <si>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</si>
  <si>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</si>
  <si>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</si>
  <si>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</si>
  <si>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</si>
  <si>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</si>
  <si>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</si>
  <si>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</si>
  <si>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</si>
  <si>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</si>
  <si>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</si>
  <si>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</si>
  <si>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</si>
  <si>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</si>
  <si>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</si>
  <si>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</si>
  <si>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</si>
  <si>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</si>
  <si>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</si>
  <si>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</si>
  <si>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</si>
  <si>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</si>
  <si>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</si>
  <si>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</si>
  <si>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</si>
  <si>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</si>
  <si>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</si>
  <si>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</si>
  <si>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</si>
  <si>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</si>
  <si>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</si>
  <si>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</si>
  <si>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</si>
  <si>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</si>
  <si>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</si>
  <si>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</si>
  <si>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</si>
  <si>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</si>
  <si>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</si>
  <si>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</si>
  <si>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</si>
  <si>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</si>
  <si>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</si>
  <si>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</si>
  <si>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</si>
  <si>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</si>
  <si>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</si>
  <si>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</si>
  <si>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</si>
  <si>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</si>
  <si>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</si>
  <si>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</si>
  <si>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</si>
  <si>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</si>
  <si>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</si>
  <si>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</si>
  <si>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</si>
  <si>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</si>
  <si>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</si>
  <si>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</si>
  <si>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</si>
  <si>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</si>
  <si>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</si>
  <si>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</si>
  <si>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</si>
  <si>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</si>
  <si>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</si>
  <si>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</si>
  <si>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</si>
  <si>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</si>
  <si>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</si>
  <si>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</si>
  <si>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</si>
  <si>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</si>
  <si>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</si>
  <si>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</si>
  <si>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</si>
  <si>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</si>
  <si>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</si>
  <si>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</si>
  <si>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</si>
  <si>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</si>
  <si>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</si>
  <si>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</si>
  <si>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</si>
  <si>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</si>
  <si>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</si>
  <si>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</si>
  <si>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</si>
  <si>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</si>
  <si>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</si>
  <si>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</si>
  <si>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</si>
  <si>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</si>
  <si>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</si>
  <si>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</si>
  <si>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</si>
  <si>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</si>
  <si>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</si>
  <si>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</si>
  <si>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</si>
  <si>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</si>
  <si>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</si>
  <si>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</si>
  <si>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</si>
  <si>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</si>
  <si>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</si>
  <si>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</si>
  <si>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</si>
  <si>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</si>
  <si>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</si>
  <si>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</si>
  <si>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</si>
  <si>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</si>
  <si>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</si>
  <si>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</si>
  <si>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</si>
  <si>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</si>
  <si>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</si>
  <si>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</si>
  <si>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</si>
  <si>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</si>
  <si>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</si>
  <si>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</si>
  <si>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</si>
  <si>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</si>
  <si>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</si>
  <si>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</si>
  <si>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</si>
  <si>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</si>
  <si>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</si>
  <si>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</si>
  <si>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</si>
  <si>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</si>
  <si>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</si>
  <si>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</si>
  <si>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</si>
  <si>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</si>
  <si>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</si>
  <si>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</si>
  <si>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</si>
  <si>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</si>
  <si>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</si>
  <si>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</si>
  <si>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</si>
  <si>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</si>
  <si>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</si>
  <si>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</si>
  <si>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</si>
  <si>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</si>
  <si>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</si>
  <si>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</si>
  <si>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</si>
  <si>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</si>
  <si>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</si>
  <si>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</si>
  <si>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</si>
  <si>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</si>
  <si>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</si>
  <si>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</si>
  <si>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</si>
  <si>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</si>
  <si>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</si>
  <si>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</si>
  <si>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</si>
  <si>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</si>
  <si>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</si>
  <si>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</si>
  <si>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</si>
  <si>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</si>
  <si>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</si>
  <si>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</si>
  <si>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</si>
  <si>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</si>
  <si>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</si>
  <si>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</si>
  <si>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</si>
  <si>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</si>
  <si>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</si>
  <si>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</si>
  <si>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</si>
  <si>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</si>
  <si>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</si>
  <si>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</si>
  <si>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</si>
  <si>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</si>
  <si>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</si>
  <si>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</si>
  <si>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</si>
  <si>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</si>
  <si>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</si>
  <si>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</si>
  <si>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</si>
  <si>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</si>
  <si>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</si>
  <si>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</si>
  <si>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</si>
  <si>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</si>
  <si>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</si>
  <si>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</si>
  <si>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</si>
  <si>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</si>
  <si>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</si>
  <si>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</si>
  <si>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</si>
  <si>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</si>
  <si>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</si>
  <si>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</si>
  <si>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</si>
  <si>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</si>
  <si>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</si>
  <si>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</si>
  <si>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</si>
  <si>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</si>
  <si>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</si>
  <si>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</si>
  <si>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</si>
  <si>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</si>
  <si>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</si>
  <si>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</si>
  <si>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</si>
  <si>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</si>
  <si>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</si>
  <si>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</si>
  <si>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</si>
  <si>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</si>
  <si>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</si>
  <si>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</si>
  <si>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</si>
  <si>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</si>
  <si>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</si>
  <si>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</si>
  <si>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</si>
  <si>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</si>
  <si>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</si>
  <si>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</si>
  <si>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</si>
  <si>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</si>
  <si>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</si>
  <si>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</si>
  <si>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</si>
  <si>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</si>
  <si>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</si>
  <si>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</si>
  <si>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</si>
  <si>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</si>
  <si>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</si>
  <si>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</si>
  <si>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</si>
  <si>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</si>
  <si>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</si>
  <si>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</si>
  <si>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</si>
  <si>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</si>
  <si>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</si>
  <si>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</si>
  <si>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</si>
  <si>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</si>
  <si>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</si>
  <si>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</si>
  <si>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</si>
  <si>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</si>
  <si>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</si>
  <si>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</si>
  <si>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</si>
  <si>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</si>
  <si>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</si>
  <si>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</si>
  <si>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</si>
  <si>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</si>
  <si>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</si>
  <si>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</si>
  <si>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</si>
  <si>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</si>
  <si>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</si>
  <si>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</si>
  <si>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</si>
  <si>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</si>
  <si>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</si>
  <si>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</si>
  <si>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</si>
  <si>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</si>
  <si>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</si>
  <si>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</si>
  <si>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</si>
  <si>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</si>
  <si>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</si>
  <si>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</si>
  <si>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</si>
  <si>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</si>
  <si>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</si>
  <si>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</si>
  <si>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</si>
  <si>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</si>
  <si>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</si>
  <si>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</si>
  <si>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</si>
  <si>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</si>
  <si>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</si>
  <si>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</si>
  <si>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</si>
  <si>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</si>
  <si>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</si>
  <si>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</si>
  <si>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</si>
  <si>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</si>
  <si>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</si>
  <si>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</si>
  <si>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</si>
  <si>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</si>
  <si>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</si>
  <si>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</si>
  <si>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</si>
  <si>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</si>
  <si>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</si>
  <si>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</si>
  <si>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</si>
  <si>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</si>
  <si>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</si>
  <si>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</si>
  <si>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</si>
  <si>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</si>
  <si>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</si>
  <si>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</si>
  <si>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</si>
  <si>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</si>
  <si>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</si>
  <si>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</si>
  <si>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</si>
  <si>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</si>
  <si>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</si>
  <si>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</si>
  <si>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</si>
  <si>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</si>
  <si>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</si>
  <si>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</si>
  <si>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</si>
  <si>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</si>
  <si>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</si>
  <si>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</si>
  <si>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</si>
  <si>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</si>
  <si>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</si>
  <si>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</si>
  <si>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</si>
  <si>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</si>
  <si>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</si>
  <si>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</si>
  <si>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</si>
  <si>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</si>
  <si>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</si>
  <si>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</si>
  <si>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</si>
  <si>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</si>
  <si>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</si>
  <si>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</si>
  <si>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</si>
  <si>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</si>
  <si>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</si>
  <si>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</si>
  <si>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</si>
  <si>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</si>
  <si>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</si>
  <si>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</si>
  <si>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</si>
  <si>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</si>
  <si>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</si>
  <si>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</si>
  <si>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</si>
  <si>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</si>
  <si>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</si>
  <si>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</si>
  <si>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</si>
  <si>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</si>
  <si>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</si>
  <si>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</si>
  <si>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</si>
  <si>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</si>
  <si>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</si>
  <si>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</si>
  <si>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</si>
  <si>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</si>
  <si>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</si>
  <si>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</si>
  <si>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</si>
  <si>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</si>
  <si>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</si>
  <si>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</si>
  <si>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</si>
  <si>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</si>
  <si>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</si>
  <si>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</si>
  <si>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</si>
  <si>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</si>
  <si>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</si>
  <si>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</si>
  <si>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</si>
  <si>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</si>
  <si>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</si>
  <si>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</si>
  <si>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</si>
  <si>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</si>
  <si>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</si>
  <si>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</si>
  <si>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</si>
  <si>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</si>
  <si>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</si>
  <si>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</si>
  <si>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</si>
  <si>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</si>
  <si>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</si>
  <si>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</si>
  <si>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</si>
  <si>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</si>
  <si>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</si>
  <si>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</si>
  <si>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</si>
  <si>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</si>
  <si>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</si>
  <si>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</si>
  <si>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</si>
  <si>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</si>
  <si>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</si>
  <si>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</si>
  <si>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</si>
  <si>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</si>
  <si>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</si>
  <si>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</si>
  <si>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</si>
  <si>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</si>
  <si>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</si>
  <si>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</si>
  <si>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</si>
  <si>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</si>
  <si>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</si>
  <si>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</si>
  <si>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</si>
  <si>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</si>
  <si>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</si>
  <si>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</si>
  <si>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</si>
  <si>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</si>
  <si>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</si>
  <si>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</si>
  <si>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</si>
  <si>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</si>
  <si>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</si>
  <si>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</si>
  <si>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</si>
  <si>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</si>
  <si>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</si>
  <si>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</si>
  <si>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</si>
  <si>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</si>
  <si>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</si>
  <si>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</si>
  <si>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</si>
  <si>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</si>
  <si>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</si>
  <si>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</si>
  <si>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</si>
  <si>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</si>
  <si>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</si>
  <si>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</si>
  <si>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</si>
  <si>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</si>
  <si>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</si>
  <si>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</si>
  <si>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</si>
  <si>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</si>
  <si>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</si>
  <si>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</si>
  <si>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</si>
  <si>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</si>
  <si>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</si>
  <si>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</si>
  <si>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</si>
  <si>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</si>
  <si>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</si>
  <si>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</si>
  <si>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</si>
  <si>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</si>
  <si>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</si>
  <si>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</si>
  <si>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</si>
  <si>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</si>
  <si>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</si>
  <si>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</si>
  <si>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</si>
  <si>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</si>
  <si>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</si>
  <si>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</si>
  <si>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</si>
  <si>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</si>
  <si>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</si>
  <si>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</si>
  <si>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</si>
  <si>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</si>
  <si>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</si>
  <si>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</si>
  <si>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</si>
  <si>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</si>
  <si>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</si>
  <si>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</si>
  <si>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</si>
  <si>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</si>
  <si>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</si>
  <si>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</si>
  <si>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</si>
  <si>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</si>
  <si>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</si>
  <si>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</si>
  <si>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</si>
  <si>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</si>
  <si>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</si>
  <si>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</si>
  <si>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</si>
  <si>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</si>
  <si>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</si>
  <si>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</si>
  <si>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</si>
  <si>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</si>
  <si>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</si>
  <si>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</si>
  <si>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</si>
  <si>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</si>
  <si>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</si>
  <si>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</si>
  <si>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</si>
  <si>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</si>
  <si>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</si>
  <si>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</si>
  <si>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</si>
  <si>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</si>
  <si>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</si>
  <si>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</si>
  <si>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</si>
  <si>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</si>
  <si>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</si>
  <si>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</si>
  <si>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</si>
  <si>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</si>
  <si>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</si>
  <si>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</si>
  <si>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</si>
  <si>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</si>
  <si>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</si>
  <si>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</si>
  <si>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</si>
  <si>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</si>
  <si>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</si>
  <si>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</si>
  <si>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</si>
  <si>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</si>
  <si>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</si>
  <si>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</si>
  <si>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</si>
  <si>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</si>
  <si>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</si>
  <si>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</si>
  <si>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</si>
  <si>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</si>
  <si>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</si>
  <si>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</si>
  <si>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</si>
  <si>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</si>
  <si>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</si>
  <si>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</si>
  <si>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</si>
  <si>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</si>
  <si>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</si>
  <si>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</si>
  <si>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</si>
  <si>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</si>
  <si>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</si>
  <si>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</si>
  <si>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</si>
  <si>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</si>
  <si>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</si>
  <si>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</si>
  <si>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</si>
  <si>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</si>
  <si>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</si>
  <si>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</si>
  <si>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</si>
  <si>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</si>
  <si>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</si>
  <si>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</si>
  <si>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</si>
  <si>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</si>
  <si>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</si>
  <si>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</si>
  <si>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</si>
  <si>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</si>
  <si>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</si>
  <si>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</si>
  <si>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</si>
  <si>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</si>
  <si>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</si>
  <si>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</si>
  <si>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</si>
  <si>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</si>
  <si>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</si>
  <si>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</si>
  <si>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</si>
  <si>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</si>
  <si>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</si>
  <si>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</si>
  <si>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</si>
  <si>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</si>
  <si>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</si>
  <si>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</si>
  <si>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</si>
  <si>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</si>
  <si>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</si>
  <si>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</si>
  <si>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</si>
  <si>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</si>
  <si>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</si>
  <si>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</si>
  <si>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</si>
  <si>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</si>
  <si>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</si>
  <si>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</si>
  <si>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</si>
  <si>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</si>
  <si>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</si>
  <si>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</si>
  <si>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</si>
  <si>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</si>
  <si>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</si>
  <si>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</si>
  <si>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</si>
  <si>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</si>
  <si>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</si>
  <si>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</si>
  <si>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</si>
  <si>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</si>
  <si>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</si>
  <si>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</si>
  <si>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</si>
  <si>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</si>
  <si>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</si>
  <si>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</si>
  <si>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</si>
  <si>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</si>
  <si>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</si>
  <si>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</si>
  <si>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</si>
  <si>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</si>
  <si>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</si>
  <si>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</si>
  <si>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</si>
  <si>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</si>
  <si>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</si>
  <si>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</si>
  <si>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</si>
  <si>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</si>
  <si>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</si>
  <si>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</si>
  <si>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</si>
  <si>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</si>
  <si>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</si>
  <si>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</si>
  <si>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</si>
  <si>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</si>
  <si>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</si>
  <si>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</si>
  <si>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</si>
  <si>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</si>
  <si>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</si>
  <si>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</si>
  <si>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</si>
  <si>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</si>
  <si>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</si>
  <si>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</si>
  <si>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</si>
  <si>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</si>
  <si>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</si>
  <si>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</si>
  <si>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</si>
  <si>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</si>
  <si>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</si>
  <si>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</si>
  <si>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</si>
  <si>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</si>
  <si>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</si>
  <si>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</si>
  <si>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</si>
  <si>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</si>
  <si>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</si>
  <si>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</si>
  <si>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</si>
  <si>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</si>
  <si>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</si>
  <si>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</si>
  <si>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</si>
  <si>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</si>
  <si>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</si>
  <si>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</si>
  <si>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</si>
  <si>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</si>
  <si>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</si>
  <si>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</si>
  <si>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</si>
  <si>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</si>
  <si>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</si>
  <si>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</si>
  <si>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</si>
  <si>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</si>
  <si>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</si>
  <si>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</si>
  <si>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</si>
  <si>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</si>
  <si>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</si>
  <si>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</si>
  <si>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</si>
  <si>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</si>
  <si>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</si>
  <si>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</si>
  <si>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</si>
  <si>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</si>
  <si>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</si>
  <si>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</si>
  <si>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</si>
  <si>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</si>
  <si>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</si>
  <si>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</si>
  <si>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</si>
  <si>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</si>
  <si>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</si>
  <si>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</si>
  <si>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</si>
  <si>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</si>
  <si>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</si>
  <si>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</si>
  <si>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</si>
  <si>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</si>
  <si>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</si>
  <si>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</si>
  <si>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</si>
  <si>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</si>
  <si>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</si>
  <si>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</si>
  <si>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</si>
  <si>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</si>
  <si>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</si>
  <si>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</si>
  <si>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</si>
  <si>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</si>
  <si>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</si>
  <si>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</si>
  <si>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</si>
  <si>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</si>
  <si>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</si>
  <si>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</si>
  <si>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</si>
  <si>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</si>
  <si>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</si>
  <si>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</si>
  <si>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</si>
  <si>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</si>
  <si>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</si>
  <si>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</si>
  <si>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</si>
  <si>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</si>
  <si>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</si>
  <si>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</si>
  <si>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</si>
  <si>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</si>
  <si>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</si>
  <si>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</si>
  <si>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</si>
  <si>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</si>
  <si>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</si>
  <si>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</si>
  <si>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</si>
  <si>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</si>
  <si>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</si>
  <si>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</si>
  <si>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</si>
  <si>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</si>
  <si>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</si>
  <si>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</si>
  <si>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</si>
  <si>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</si>
  <si>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</si>
  <si>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</si>
  <si>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</si>
  <si>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</si>
  <si>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</si>
  <si>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</si>
  <si>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</si>
  <si>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</si>
  <si>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</si>
  <si>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</si>
  <si>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</si>
  <si>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</si>
  <si>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</si>
  <si>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</si>
  <si>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</si>
  <si>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</si>
  <si>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</si>
  <si>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</si>
  <si>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</si>
  <si>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</si>
  <si>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</si>
  <si>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</si>
  <si>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</si>
  <si>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</si>
  <si>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</si>
  <si>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</si>
  <si>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</si>
  <si>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</si>
  <si>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</si>
  <si>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</si>
  <si>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</si>
  <si>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</si>
  <si>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</si>
  <si>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</si>
  <si>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</si>
  <si>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</si>
  <si>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</si>
  <si>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</si>
  <si>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</si>
  <si>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</si>
  <si>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</si>
  <si>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</si>
  <si>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</si>
  <si>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</si>
  <si>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</si>
  <si>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</si>
  <si>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</si>
  <si>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</si>
  <si>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</si>
  <si>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</si>
  <si>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</si>
  <si>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</si>
  <si>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</si>
  <si>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</si>
  <si>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</si>
  <si>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</si>
  <si>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</si>
  <si>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</si>
  <si>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</si>
  <si>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</si>
  <si>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</si>
  <si>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</si>
  <si>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</si>
  <si>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</si>
  <si>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</si>
  <si>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</si>
  <si>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</si>
  <si>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</si>
  <si>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</si>
  <si>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</si>
  <si>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</si>
  <si>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</si>
  <si>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</si>
  <si>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</si>
  <si>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</si>
  <si>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</si>
  <si>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</si>
  <si>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</si>
  <si>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</si>
  <si>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</si>
  <si>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</si>
  <si>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</si>
  <si>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</si>
  <si>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</si>
  <si>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</si>
  <si>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</si>
  <si>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</si>
  <si>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</si>
  <si>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</si>
  <si>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</si>
  <si>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</si>
  <si>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</si>
  <si>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</si>
  <si>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</si>
  <si>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</si>
  <si>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</si>
  <si>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</si>
  <si>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</si>
  <si>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</si>
  <si>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</si>
  <si>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</si>
  <si>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</si>
  <si>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</si>
  <si>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</si>
  <si>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</si>
  <si>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</si>
  <si>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</si>
  <si>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</si>
  <si>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</si>
  <si>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</si>
  <si>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</si>
  <si>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</si>
  <si>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</si>
  <si>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</si>
  <si>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</si>
  <si>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</si>
  <si>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</si>
  <si>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</si>
  <si>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</si>
  <si>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</si>
  <si>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</si>
  <si>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</si>
  <si>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</si>
  <si>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</si>
  <si>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</si>
  <si>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</si>
  <si>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</si>
  <si>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</si>
  <si>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</si>
  <si>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</si>
  <si>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</si>
  <si>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</si>
  <si>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</si>
  <si>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</si>
  <si>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</si>
  <si>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</si>
  <si>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</si>
  <si>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</si>
  <si>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</si>
  <si>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</si>
  <si>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</si>
  <si>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</si>
  <si>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</si>
  <si>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</si>
  <si>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</si>
  <si>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</si>
  <si>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</si>
  <si>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</si>
  <si>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</si>
  <si>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</si>
  <si>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</si>
  <si>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</si>
  <si>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</si>
  <si>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</si>
  <si>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</si>
  <si>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</si>
  <si>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</si>
  <si>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</si>
  <si>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</si>
  <si>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</si>
  <si>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</si>
  <si>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</si>
  <si>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</si>
  <si>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</si>
  <si>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</si>
  <si>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</si>
  <si>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</si>
  <si>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</si>
  <si>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</si>
  <si>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</si>
  <si>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</si>
  <si>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</si>
  <si>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</si>
  <si>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</si>
  <si>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</si>
  <si>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</si>
  <si>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</si>
  <si>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</si>
  <si>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</si>
  <si>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</si>
  <si>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</si>
  <si>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</si>
  <si>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</si>
  <si>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</si>
  <si>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</si>
  <si>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</si>
  <si>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</si>
  <si>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</si>
  <si>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</si>
  <si>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</si>
  <si>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</si>
  <si>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</si>
  <si>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</si>
  <si>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</si>
  <si>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</si>
  <si>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</si>
  <si>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</si>
  <si>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</si>
  <si>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</si>
  <si>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</si>
  <si>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</si>
  <si>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</si>
  <si>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</si>
  <si>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</si>
  <si>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</si>
  <si>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</si>
  <si>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</si>
  <si>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</si>
  <si>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</si>
  <si>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</si>
  <si>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</si>
  <si>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</si>
  <si>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</si>
  <si>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</si>
  <si>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</si>
  <si>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</si>
  <si>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</si>
  <si>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</si>
  <si>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</si>
  <si>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</si>
  <si>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</si>
  <si>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</si>
  <si>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</si>
  <si>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</si>
  <si>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</si>
  <si>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</si>
  <si>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</si>
  <si>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</si>
  <si>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</si>
  <si>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</si>
  <si>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</si>
  <si>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</si>
  <si>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</si>
  <si>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</si>
  <si>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</si>
  <si>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</si>
  <si>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</si>
  <si>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</si>
  <si>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</si>
  <si>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</si>
  <si>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</si>
  <si>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</si>
  <si>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</si>
  <si>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</si>
  <si>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</si>
  <si>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</si>
  <si>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</si>
  <si>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</si>
  <si>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</si>
  <si>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</si>
  <si>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</si>
  <si>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</si>
  <si>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</si>
  <si>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</si>
  <si>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</si>
  <si>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</si>
  <si>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</si>
  <si>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</si>
  <si>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</si>
  <si>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</si>
  <si>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</si>
  <si>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</si>
  <si>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</si>
  <si>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</si>
  <si>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</si>
  <si>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</si>
  <si>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</si>
  <si>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</si>
  <si>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</si>
  <si>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</si>
  <si>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</si>
  <si>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</si>
  <si>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</si>
  <si>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</si>
  <si>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</si>
  <si>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</si>
  <si>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</si>
  <si>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</si>
  <si>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</si>
  <si>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</si>
  <si>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</si>
  <si>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</si>
  <si>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</si>
  <si>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</si>
  <si>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</si>
  <si>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</si>
  <si>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</si>
  <si>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</si>
  <si>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</si>
  <si>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</si>
  <si>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</si>
  <si>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</si>
  <si>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</si>
  <si>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</si>
  <si>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</si>
  <si>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</si>
  <si>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</si>
  <si>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</si>
  <si>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</si>
  <si>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</si>
  <si>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</si>
  <si>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</si>
  <si>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</si>
  <si>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</si>
  <si>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</si>
  <si>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</si>
  <si>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</si>
  <si>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</si>
  <si>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</si>
  <si>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</si>
  <si>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</si>
  <si>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</si>
  <si>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</si>
  <si>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</si>
  <si>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</si>
  <si>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</si>
  <si>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</si>
  <si>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</si>
  <si>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</si>
  <si>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</si>
  <si>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</si>
  <si>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</si>
  <si>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</si>
  <si>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</si>
  <si>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</si>
  <si>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</si>
  <si>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</si>
  <si>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</si>
  <si>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</si>
  <si>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</si>
  <si>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</si>
  <si>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</si>
  <si>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</si>
  <si>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</si>
  <si>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</si>
  <si>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</si>
  <si>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</si>
  <si>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</si>
  <si>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</si>
  <si>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</si>
  <si>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</si>
  <si>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</si>
  <si>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</si>
  <si>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</si>
  <si>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</si>
  <si>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</si>
  <si>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</si>
  <si>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</si>
  <si>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</si>
  <si>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</si>
  <si>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</si>
  <si>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</si>
  <si>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</si>
  <si>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</si>
  <si>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</si>
  <si>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</si>
  <si>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</si>
  <si>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</si>
  <si>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</si>
  <si>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</si>
  <si>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</si>
  <si>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</si>
  <si>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</si>
  <si>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</si>
  <si>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</si>
  <si>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</si>
  <si>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</si>
  <si>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</si>
  <si>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</si>
  <si>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</si>
  <si>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</si>
  <si>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</si>
  <si>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</si>
  <si>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</si>
  <si>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</si>
  <si>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</si>
  <si>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</si>
  <si>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</si>
  <si>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</si>
  <si>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</si>
  <si>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</si>
  <si>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</si>
  <si>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</si>
  <si>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</si>
  <si>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</si>
  <si>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</si>
  <si>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</si>
  <si>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</si>
  <si>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</si>
  <si>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</si>
  <si>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</si>
  <si>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</si>
  <si>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</si>
  <si>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</si>
  <si>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</si>
  <si>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</si>
  <si>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</si>
  <si>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</si>
  <si>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</si>
  <si>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</si>
  <si>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</si>
  <si>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</si>
  <si>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</si>
  <si>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</si>
  <si>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</si>
  <si>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</si>
  <si>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</si>
  <si>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</si>
  <si>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</si>
  <si>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</si>
  <si>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</si>
  <si>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</si>
  <si>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</si>
  <si>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</si>
  <si>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</si>
  <si>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</si>
  <si>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</si>
  <si>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</si>
  <si>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</si>
  <si>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</si>
  <si>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</si>
  <si>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</si>
  <si>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</si>
  <si>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</si>
  <si>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</si>
  <si>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</si>
  <si>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</si>
  <si>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</si>
  <si>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</si>
  <si>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</si>
  <si>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</si>
  <si>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</si>
  <si>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</si>
  <si>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</si>
  <si>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</si>
  <si>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</si>
  <si>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</si>
  <si>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</si>
  <si>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</si>
  <si>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</si>
  <si>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</si>
  <si>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</si>
  <si>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</si>
  <si>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</si>
  <si>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</si>
  <si>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</si>
  <si>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</si>
  <si>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</si>
  <si>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</si>
  <si>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</si>
  <si>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</si>
  <si>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</si>
  <si>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</si>
  <si>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</si>
  <si>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</si>
  <si>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</si>
  <si>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</si>
  <si>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</si>
  <si>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</si>
  <si>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</si>
  <si>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</si>
  <si>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</si>
  <si>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</si>
  <si>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</si>
  <si>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</si>
  <si>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</si>
  <si>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</si>
  <si>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</si>
  <si>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</si>
  <si>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</si>
  <si>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</si>
  <si>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</si>
  <si>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</si>
  <si>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</si>
  <si>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</si>
  <si>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</si>
  <si>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</si>
  <si>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</si>
  <si>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</si>
  <si>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</si>
  <si>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</si>
  <si>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</si>
  <si>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</si>
  <si>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</si>
  <si>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</si>
  <si>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</si>
  <si>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</si>
  <si>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</si>
  <si>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</si>
  <si>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</si>
  <si>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</si>
  <si>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</si>
  <si>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</si>
  <si>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</si>
  <si>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</si>
  <si>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</si>
  <si>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</si>
  <si>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</si>
  <si>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</si>
  <si>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</si>
  <si>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</si>
  <si>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</si>
  <si>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</si>
  <si>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</si>
  <si>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</si>
  <si>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</si>
  <si>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</si>
  <si>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</si>
  <si>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</si>
  <si>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</si>
  <si>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</si>
  <si>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</si>
  <si>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</si>
  <si>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</si>
  <si>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</si>
  <si>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</si>
  <si>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</si>
  <si>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</si>
  <si>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</si>
  <si>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</si>
  <si>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</si>
  <si>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</si>
  <si>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</si>
  <si>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</si>
  <si>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</si>
  <si>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</si>
  <si>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</si>
  <si>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</si>
  <si>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</si>
  <si>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</si>
  <si>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</si>
  <si>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</si>
  <si>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</si>
  <si>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</si>
  <si>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</si>
  <si>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</si>
  <si>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</si>
  <si>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</si>
  <si>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</si>
  <si>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</si>
  <si>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</si>
  <si>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</si>
  <si>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</si>
  <si>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</si>
  <si>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</si>
  <si>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</si>
  <si>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</si>
  <si>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</si>
  <si>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</si>
  <si>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</si>
  <si>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</si>
  <si>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</si>
  <si>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</si>
  <si>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</si>
  <si>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</si>
  <si>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</si>
  <si>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</si>
  <si>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</si>
  <si>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</si>
  <si>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</si>
  <si>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</si>
  <si>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</si>
  <si>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</si>
  <si>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</si>
  <si>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</si>
  <si>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</si>
  <si>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</si>
  <si>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</si>
  <si>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</si>
  <si>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</si>
  <si>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</si>
  <si>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</si>
  <si>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</si>
  <si>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</si>
  <si>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</si>
  <si>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</si>
  <si>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</si>
  <si>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</si>
  <si>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</si>
  <si>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</si>
  <si>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</si>
  <si>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</si>
  <si>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</si>
  <si>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</si>
  <si>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</si>
  <si>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</si>
  <si>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</si>
  <si>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</si>
  <si>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</si>
  <si>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</si>
  <si>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</si>
  <si>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</si>
  <si>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</si>
  <si>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</si>
  <si>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</si>
  <si>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</si>
  <si>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</si>
  <si>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</si>
  <si>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</si>
  <si>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</si>
  <si>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</si>
  <si>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</si>
  <si>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</si>
  <si>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</si>
  <si>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</si>
  <si>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</si>
  <si>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</si>
  <si>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</si>
  <si>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</si>
  <si>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</si>
  <si>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</si>
  <si>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</si>
  <si>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</si>
  <si>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</si>
  <si>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</si>
  <si>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</si>
  <si>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</si>
  <si>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</si>
  <si>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</si>
  <si>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</si>
  <si>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</si>
  <si>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</si>
  <si>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</si>
  <si>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</si>
  <si>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</si>
  <si>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</si>
  <si>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</si>
  <si>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</si>
  <si>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</si>
  <si>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</si>
  <si>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</si>
  <si>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</si>
  <si>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</si>
  <si>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</si>
  <si>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</si>
  <si>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</si>
  <si>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</si>
  <si>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</si>
  <si>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</si>
  <si>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</si>
  <si>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</si>
  <si>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</si>
  <si>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</si>
  <si>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</si>
  <si>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</si>
  <si>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</si>
  <si>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</si>
  <si>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</si>
  <si>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</si>
  <si>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</si>
  <si>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</si>
  <si>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</si>
  <si>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</si>
  <si>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</si>
  <si>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</si>
  <si>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</si>
  <si>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</si>
  <si>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</si>
  <si>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</si>
  <si>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</si>
  <si>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</si>
  <si>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</si>
  <si>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</si>
  <si>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</si>
  <si>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</si>
  <si>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</si>
  <si>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</si>
  <si>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</si>
  <si>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</si>
  <si>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</si>
  <si>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</si>
  <si>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</si>
  <si>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</si>
  <si>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</si>
  <si>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</si>
  <si>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</si>
  <si>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</si>
  <si>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</si>
  <si>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</si>
  <si>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</si>
  <si>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</si>
  <si>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</si>
  <si>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</si>
  <si>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</si>
  <si>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</si>
  <si>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</si>
  <si>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</si>
  <si>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</si>
  <si>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</si>
  <si>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</si>
  <si>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</si>
  <si>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</si>
  <si>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</si>
  <si>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</si>
  <si>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</si>
  <si>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</si>
  <si>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</si>
  <si>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</si>
  <si>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</si>
  <si>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</si>
  <si>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</si>
  <si>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</si>
  <si>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</si>
  <si>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</si>
  <si>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</si>
  <si>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</si>
  <si>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</si>
  <si>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</si>
  <si>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</si>
  <si>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</si>
  <si>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</si>
  <si>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</si>
  <si>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</si>
  <si>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</si>
  <si>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</si>
  <si>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</si>
  <si>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</si>
  <si>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</si>
  <si>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</si>
  <si>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</si>
  <si>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</si>
  <si>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</si>
  <si>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</si>
  <si>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</si>
  <si>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</si>
  <si>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</si>
  <si>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</si>
  <si>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</si>
  <si>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</si>
  <si>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</si>
  <si>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</si>
  <si>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</si>
  <si>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</si>
  <si>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</si>
  <si>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</si>
  <si>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</si>
  <si>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</si>
  <si>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</si>
  <si>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</si>
  <si>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</si>
  <si>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</si>
  <si>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</si>
  <si>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</si>
  <si>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</si>
  <si>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</si>
  <si>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</si>
  <si>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</si>
  <si>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</si>
  <si>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</si>
  <si>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</si>
  <si>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</si>
  <si>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</si>
  <si>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</si>
  <si>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</si>
  <si>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</si>
  <si>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</si>
  <si>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</si>
  <si>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</si>
  <si>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</si>
  <si>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</si>
  <si>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</si>
  <si>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</si>
  <si>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</si>
  <si>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</si>
  <si>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</si>
  <si>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</si>
  <si>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</si>
  <si>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</si>
  <si>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</si>
  <si>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</si>
  <si>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</si>
  <si>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</si>
  <si>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</si>
  <si>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</si>
  <si>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</si>
  <si>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</si>
  <si>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</si>
  <si>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</si>
  <si>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</si>
  <si>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</si>
  <si>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</si>
  <si>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</si>
  <si>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</si>
  <si>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</si>
  <si>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</si>
  <si>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</si>
  <si>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</si>
  <si>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</si>
  <si>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</si>
  <si>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</si>
  <si>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</si>
  <si>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</si>
  <si>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</si>
  <si>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</si>
  <si>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</si>
  <si>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</si>
  <si>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</si>
  <si>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</si>
  <si>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</si>
  <si>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</si>
  <si>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</si>
  <si>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</si>
  <si>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</si>
  <si>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</si>
  <si>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</si>
  <si>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</si>
  <si>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</si>
  <si>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</si>
  <si>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</si>
  <si>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</si>
  <si>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</si>
  <si>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</si>
  <si>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</si>
  <si>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</si>
  <si>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</si>
  <si>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</si>
  <si>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</si>
  <si>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</si>
  <si>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</si>
  <si>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</si>
  <si>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</si>
  <si>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</si>
  <si>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</si>
  <si>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</si>
  <si>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</si>
  <si>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</si>
  <si>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</si>
  <si>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</si>
  <si>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</si>
  <si>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</si>
  <si>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</si>
  <si>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</si>
  <si>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</si>
  <si>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</si>
  <si>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</si>
  <si>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</si>
  <si>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</si>
  <si>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</si>
  <si>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</si>
  <si>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</si>
  <si>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</si>
  <si>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</si>
  <si>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</si>
  <si>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</si>
  <si>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</si>
  <si>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</si>
  <si>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</si>
  <si>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</si>
  <si>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</si>
  <si>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</si>
  <si>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</si>
  <si>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</si>
  <si>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</si>
  <si>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</si>
  <si>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</si>
  <si>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</si>
  <si>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</si>
  <si>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</si>
  <si>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</si>
  <si>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</si>
  <si>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</si>
  <si>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</si>
  <si>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</si>
  <si>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</si>
  <si>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</si>
  <si>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</si>
  <si>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</si>
  <si>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</si>
  <si>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</si>
  <si>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</si>
  <si>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</si>
  <si>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</si>
  <si>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</si>
  <si>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</si>
  <si>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</si>
  <si>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</si>
  <si>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</si>
  <si>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</si>
  <si>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</si>
  <si>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</si>
  <si>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</si>
  <si>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</si>
  <si>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</si>
  <si>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</si>
  <si>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</si>
  <si>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</si>
  <si>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</si>
  <si>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</si>
  <si>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</si>
  <si>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</si>
  <si>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</si>
  <si>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</si>
  <si>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</si>
  <si>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</si>
  <si>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</si>
  <si>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</si>
  <si>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</si>
  <si>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</si>
  <si>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</si>
  <si>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</si>
  <si>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</si>
  <si>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</si>
  <si>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</si>
  <si>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</si>
  <si>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</si>
  <si>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</si>
  <si>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</si>
  <si>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</si>
  <si>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</si>
  <si>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</si>
  <si>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</si>
  <si>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</si>
  <si>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</si>
  <si>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</si>
  <si>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</si>
  <si>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</si>
  <si>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</si>
  <si>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</si>
  <si>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</si>
  <si>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</si>
  <si>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</si>
  <si>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</si>
  <si>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</si>
  <si>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</si>
  <si>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</si>
  <si>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</si>
  <si>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</si>
  <si>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</si>
  <si>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</si>
  <si>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</si>
  <si>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</si>
  <si>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</si>
  <si>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</si>
  <si>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</si>
  <si>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</si>
  <si>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</si>
  <si>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</si>
  <si>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</si>
  <si>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</si>
  <si>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</si>
  <si>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</si>
  <si>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</si>
  <si>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</si>
  <si>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</si>
  <si>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</si>
  <si>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</si>
  <si>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</si>
  <si>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</si>
  <si>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</si>
  <si>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</si>
  <si>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</si>
  <si>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</si>
  <si>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</si>
  <si>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</si>
  <si>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</si>
  <si>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</si>
  <si>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</si>
  <si>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</si>
  <si>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</si>
  <si>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</si>
  <si>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</si>
  <si>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</si>
  <si>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</si>
  <si>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</si>
  <si>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</si>
  <si>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</si>
  <si>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</si>
  <si>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</si>
  <si>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</si>
  <si>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</si>
  <si>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</si>
  <si>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</si>
  <si>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</si>
  <si>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</si>
  <si>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</si>
  <si>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</si>
  <si>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</si>
  <si>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</si>
  <si>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</si>
  <si>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</si>
  <si>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</si>
  <si>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</si>
  <si>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</si>
  <si>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</si>
  <si>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</si>
  <si>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</si>
  <si>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</si>
  <si>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</si>
  <si>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</si>
  <si>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</si>
  <si>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</si>
  <si>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</si>
  <si>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</si>
  <si>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</si>
  <si>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</si>
  <si>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</si>
  <si>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</si>
  <si>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</si>
  <si>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</si>
  <si>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</si>
  <si>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</si>
  <si>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</si>
  <si>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</si>
  <si>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</si>
  <si>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</si>
  <si>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</si>
  <si>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</si>
  <si>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</si>
  <si>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</si>
  <si>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</si>
  <si>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</si>
  <si>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</si>
  <si>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</si>
  <si>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</si>
  <si>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</si>
  <si>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</si>
  <si>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</si>
  <si>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</si>
  <si>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</si>
  <si>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</si>
  <si>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</si>
  <si>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</si>
  <si>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</si>
  <si>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</si>
  <si>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</si>
  <si>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</si>
  <si>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</si>
  <si>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</si>
  <si>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</si>
  <si>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</si>
  <si>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</si>
  <si>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</si>
  <si>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</si>
  <si>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</si>
  <si>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</si>
  <si>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</si>
  <si>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</si>
  <si>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</si>
  <si>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</si>
  <si>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</si>
  <si>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</si>
  <si>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</si>
  <si>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</si>
  <si>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</si>
  <si>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</si>
  <si>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</si>
  <si>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</si>
  <si>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</si>
  <si>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</si>
  <si>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</si>
  <si>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</si>
  <si>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</si>
  <si>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</si>
  <si>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</si>
  <si>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</si>
  <si>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</si>
  <si>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</si>
  <si>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</si>
  <si>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</si>
  <si>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</si>
  <si>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</si>
  <si>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</si>
  <si>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</si>
  <si>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</si>
  <si>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</si>
  <si>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</si>
  <si>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</si>
  <si>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</si>
  <si>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</si>
  <si>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</si>
  <si>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</si>
  <si>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</si>
  <si>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</si>
  <si>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</si>
  <si>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</si>
  <si>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</si>
  <si>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</si>
  <si>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</si>
  <si>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</si>
  <si>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</si>
  <si>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</si>
  <si>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</si>
  <si>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</si>
  <si>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</si>
  <si>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</si>
  <si>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</si>
  <si>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</si>
  <si>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</si>
  <si>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</si>
  <si>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</si>
  <si>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</si>
  <si>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</si>
  <si>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</si>
  <si>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</si>
  <si>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</si>
  <si>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</si>
  <si>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</si>
  <si>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</si>
  <si>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</si>
  <si>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</si>
  <si>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</si>
  <si>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</si>
  <si>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</si>
  <si>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</si>
  <si>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</si>
  <si>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</si>
  <si>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</si>
  <si>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</si>
  <si>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</si>
  <si>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</si>
  <si>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</si>
  <si>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</si>
  <si>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</si>
  <si>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</si>
  <si>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</si>
  <si>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</si>
  <si>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</si>
  <si>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</si>
  <si>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</si>
  <si>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</si>
  <si>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</si>
  <si>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</si>
  <si>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</si>
  <si>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</si>
  <si>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</si>
  <si>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</si>
  <si>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</si>
  <si>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</si>
  <si>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</si>
  <si>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</si>
  <si>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</si>
  <si>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</si>
  <si>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</si>
  <si>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</si>
  <si>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</si>
  <si>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</si>
  <si>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</si>
  <si>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</si>
  <si>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</si>
  <si>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</si>
  <si>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</si>
  <si>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</si>
  <si>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</si>
  <si>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</si>
  <si>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</si>
  <si>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</si>
  <si>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</si>
  <si>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</si>
  <si>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</si>
  <si>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</si>
  <si>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</si>
  <si>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</si>
  <si>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</si>
  <si>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</si>
  <si>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</si>
  <si>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</si>
  <si>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</si>
  <si>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</si>
  <si>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</si>
  <si>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</si>
  <si>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</si>
  <si>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</si>
  <si>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</si>
  <si>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</si>
  <si>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</si>
  <si>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</si>
  <si>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</si>
  <si>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</si>
  <si>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</si>
  <si>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</si>
  <si>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</si>
  <si>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</si>
  <si>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</si>
  <si>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</si>
  <si>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</si>
  <si>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</si>
  <si>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</si>
  <si>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</si>
  <si>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</si>
  <si>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</si>
  <si>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</si>
  <si>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</si>
  <si>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</si>
  <si>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</si>
  <si>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</si>
  <si>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</si>
  <si>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</si>
  <si>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</si>
  <si>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</si>
  <si>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</si>
  <si>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</si>
  <si>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</si>
  <si>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</si>
  <si>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</si>
  <si>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</si>
  <si>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</si>
  <si>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</si>
  <si>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</si>
  <si>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</si>
  <si>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</si>
  <si>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</si>
  <si>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</si>
  <si>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</si>
  <si>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</si>
  <si>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</si>
  <si>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</si>
  <si>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</si>
  <si>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</si>
  <si>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</si>
  <si>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</si>
  <si>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</si>
  <si>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</si>
  <si>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</si>
  <si>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</si>
  <si>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</si>
  <si>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</si>
  <si>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</si>
  <si>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</si>
  <si>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</si>
  <si>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</si>
  <si>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</si>
  <si>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</si>
  <si>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</si>
  <si>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</si>
  <si>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</si>
  <si>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</si>
  <si>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</si>
  <si>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</si>
  <si>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</si>
  <si>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</si>
  <si>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</si>
  <si>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</si>
  <si>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</si>
  <si>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</si>
  <si>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</si>
  <si>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</si>
  <si>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</si>
  <si>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</si>
  <si>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</si>
  <si>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</si>
  <si>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</si>
  <si>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</si>
  <si>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</si>
  <si>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</si>
  <si>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</si>
  <si>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</si>
  <si>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</si>
  <si>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</si>
  <si>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</si>
  <si>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</si>
  <si>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</si>
  <si>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</si>
  <si>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</si>
  <si>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</si>
  <si>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</si>
  <si>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</si>
  <si>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</si>
  <si>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</si>
  <si>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</si>
  <si>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</si>
  <si>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</si>
  <si>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</si>
  <si>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</si>
  <si>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</si>
  <si>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</si>
  <si>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</si>
  <si>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</si>
  <si>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</si>
  <si>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</si>
  <si>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</si>
  <si>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</si>
  <si>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</si>
  <si>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</si>
  <si>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</si>
  <si>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</si>
  <si>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</si>
  <si>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</si>
  <si>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</si>
  <si>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</si>
  <si>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</si>
  <si>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</si>
  <si>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</si>
  <si>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</si>
  <si>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</si>
  <si>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</si>
  <si>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</si>
  <si>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</si>
  <si>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</si>
  <si>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</si>
  <si>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</si>
  <si>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</si>
  <si>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</si>
  <si>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</si>
  <si>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</si>
  <si>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</si>
  <si>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</si>
  <si>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</si>
  <si>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</si>
  <si>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</si>
  <si>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</si>
  <si>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</si>
  <si>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</si>
  <si>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</si>
  <si>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</si>
  <si>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</si>
  <si>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</si>
  <si>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</si>
  <si>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</si>
  <si>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</si>
  <si>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</si>
  <si>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</si>
  <si>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</si>
  <si>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</si>
  <si>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</si>
  <si>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</si>
  <si>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</si>
  <si>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</si>
  <si>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</si>
  <si>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</si>
  <si>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</si>
  <si>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</si>
  <si>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</si>
  <si>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</si>
  <si>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</si>
  <si>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</si>
  <si>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</si>
  <si>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</si>
  <si>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</si>
  <si>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</si>
  <si>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</si>
  <si>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</si>
  <si>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</si>
  <si>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</si>
  <si>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</si>
  <si>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</si>
  <si>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</si>
  <si>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</si>
  <si>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</si>
  <si>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</si>
  <si>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</si>
  <si>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</si>
  <si>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</si>
  <si>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</si>
  <si>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</si>
  <si>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</si>
  <si>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</si>
  <si>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</si>
  <si>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</si>
  <si>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</si>
  <si>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</si>
  <si>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</si>
  <si>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</si>
  <si>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</si>
  <si>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</si>
  <si>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</si>
  <si>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</si>
  <si>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</si>
  <si>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</si>
  <si>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</si>
  <si>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</si>
  <si>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</si>
  <si>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</si>
  <si>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</si>
  <si>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</si>
  <si>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</si>
  <si>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</si>
  <si>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</si>
  <si>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</si>
  <si>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</si>
  <si>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</si>
  <si>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</si>
  <si>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</si>
  <si>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</si>
  <si>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</si>
  <si>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</si>
  <si>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</si>
  <si>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</si>
  <si>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</si>
  <si>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</si>
  <si>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</si>
  <si>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</si>
  <si>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</si>
  <si>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</si>
  <si>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</si>
  <si>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</si>
  <si>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</si>
  <si>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</si>
  <si>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</si>
  <si>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</si>
  <si>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</si>
  <si>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</si>
  <si>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</si>
  <si>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</si>
  <si>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</si>
  <si>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</si>
  <si>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</si>
  <si>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</si>
  <si>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</si>
  <si>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</si>
  <si>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</si>
  <si>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</si>
  <si>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</si>
  <si>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</si>
  <si>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</si>
  <si>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</si>
  <si>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</si>
  <si>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</si>
  <si>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</si>
  <si>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</si>
  <si>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</si>
  <si>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</si>
  <si>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</si>
  <si>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</si>
  <si>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</si>
  <si>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</si>
  <si>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</si>
  <si>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</si>
  <si>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</si>
  <si>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</si>
  <si>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</si>
  <si>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</si>
  <si>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</si>
  <si>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</si>
  <si>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</si>
  <si>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</si>
  <si>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</si>
  <si>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</si>
  <si>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</si>
  <si>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</si>
  <si>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</si>
  <si>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</si>
  <si>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</si>
  <si>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</si>
  <si>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</si>
  <si>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</si>
  <si>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</si>
  <si>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</si>
  <si>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</si>
  <si>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</si>
  <si>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</si>
  <si>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</si>
  <si>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</si>
  <si>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</si>
  <si>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</si>
  <si>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</si>
  <si>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</si>
  <si>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</si>
  <si>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</si>
  <si>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</si>
  <si>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</si>
  <si>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</si>
  <si>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</si>
  <si>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</si>
  <si>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</si>
  <si>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</si>
  <si>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</si>
  <si>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</si>
  <si>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</si>
  <si>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</si>
  <si>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</si>
  <si>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</si>
  <si>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</si>
  <si>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</si>
  <si>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</si>
  <si>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</si>
  <si>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</si>
  <si>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</si>
  <si>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</si>
  <si>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</si>
  <si>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</si>
  <si>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</si>
  <si>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</si>
  <si>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</si>
  <si>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</si>
  <si>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</si>
  <si>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</si>
  <si>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</si>
  <si>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</si>
  <si>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</si>
  <si>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</si>
  <si>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</si>
  <si>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</si>
  <si>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</si>
  <si>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</si>
  <si>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</si>
  <si>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</si>
  <si>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</si>
  <si>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</si>
  <si>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</si>
  <si>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</si>
  <si>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</si>
  <si>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</si>
  <si>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</si>
  <si>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</si>
  <si>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</si>
  <si>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</si>
  <si>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</si>
  <si>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</si>
  <si>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</si>
  <si>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</si>
  <si>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</si>
  <si>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</si>
  <si>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</si>
  <si>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</si>
  <si>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</si>
  <si>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</si>
  <si>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</si>
  <si>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</si>
  <si>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</si>
  <si>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</si>
  <si>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</si>
  <si>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</si>
  <si>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</si>
  <si>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</si>
  <si>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</si>
  <si>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</si>
  <si>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</si>
  <si>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</si>
  <si>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</si>
  <si>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</si>
  <si>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</si>
  <si>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</si>
  <si>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</si>
  <si>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</si>
  <si>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</si>
  <si>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</si>
  <si>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</si>
  <si>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</si>
  <si>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</si>
  <si>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</si>
  <si>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</si>
  <si>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</si>
  <si>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</si>
  <si>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</si>
  <si>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</si>
  <si>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</si>
  <si>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</si>
  <si>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</si>
  <si>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</si>
  <si>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</si>
  <si>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</si>
  <si>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</si>
  <si>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</si>
  <si>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</si>
  <si>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</si>
  <si>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</si>
  <si>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</si>
  <si>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</si>
  <si>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</si>
  <si>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</si>
  <si>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</si>
  <si>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</si>
  <si>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</si>
  <si>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</si>
  <si>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</si>
  <si>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</si>
  <si>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</si>
  <si>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</si>
  <si>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</si>
  <si>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</si>
  <si>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</si>
  <si>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</si>
  <si>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</si>
  <si>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</si>
  <si>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</si>
  <si>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</si>
  <si>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</si>
  <si>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</si>
  <si>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</si>
  <si>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</si>
  <si>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</si>
  <si>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</si>
  <si>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</si>
  <si>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</si>
  <si>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</si>
  <si>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</si>
  <si>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</si>
  <si>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</si>
  <si>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</si>
  <si>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</si>
  <si>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</si>
  <si>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</si>
  <si>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</si>
  <si>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</si>
  <si>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</si>
  <si>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</si>
  <si>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</si>
  <si>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</si>
  <si>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</si>
  <si>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</si>
  <si>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</si>
  <si>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</si>
  <si>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</si>
  <si>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</si>
  <si>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</si>
  <si>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</si>
  <si>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</si>
  <si>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</si>
  <si>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</si>
  <si>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</si>
  <si>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</si>
  <si>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</si>
  <si>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</si>
  <si>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</si>
  <si>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</si>
  <si>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</si>
  <si>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</si>
  <si>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</si>
  <si>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</si>
  <si>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</si>
  <si>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</si>
  <si>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</si>
  <si>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</si>
  <si>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</si>
  <si>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</si>
  <si>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</si>
  <si>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</si>
  <si>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</si>
  <si>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</si>
  <si>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</si>
  <si>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</si>
  <si>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</si>
  <si>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</si>
  <si>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</si>
  <si>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</si>
  <si>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</si>
  <si>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</si>
  <si>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</si>
  <si>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</si>
  <si>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</si>
  <si>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</si>
  <si>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</si>
  <si>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</si>
  <si>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</si>
  <si>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</si>
  <si>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</si>
  <si>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</si>
  <si>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</si>
  <si>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</si>
  <si>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</si>
  <si>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</si>
  <si>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</si>
  <si>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</si>
  <si>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</si>
  <si>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</si>
  <si>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</si>
  <si>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</si>
  <si>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</si>
  <si>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</si>
  <si>
    <t xml:space="preserve">Nature de fait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</si>
</sst>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
      <sz val="9"/>
      <color indexed="81"/>
      <name val="Tahoma"/>
      <charset val="1"/>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17">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109" fillId="0" borderId="0" xfId="0" applyFont="1"/>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62"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157" fillId="0" borderId="0" xfId="0" applyFont="1" applyAlignment="1">
      <alignment horizontal="left"/>
    </xf>
    <xf numFmtId="0" fontId="86" fillId="24" borderId="0" xfId="0" applyFont="1" applyFill="1"/>
    <xf numFmtId="0" fontId="158" fillId="24" borderId="0" xfId="0" applyFont="1" applyFill="1"/>
    <xf numFmtId="0" fontId="12" fillId="19" borderId="0" xfId="0" applyFont="1" applyFill="1" applyAlignment="1">
      <alignmen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12" fillId="60" borderId="0" xfId="0" applyNumberFormat="1" applyFont="1" applyFill="1"/>
    <xf numFmtId="49" fontId="94" fillId="0" borderId="0" xfId="0" applyNumberFormat="1" applyFont="1" applyAlignment="1">
      <alignment wrapText="1"/>
    </xf>
    <xf numFmtId="49" fontId="60" fillId="26" borderId="0" xfId="0" applyNumberFormat="1" applyFont="1" applyFill="1"/>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58" fillId="0" borderId="0" xfId="0" applyFont="1"/>
    <xf numFmtId="49" fontId="60" fillId="64" borderId="0" xfId="0" applyNumberFormat="1" applyFont="1" applyFill="1" applyAlignment="1">
      <alignment horizontal="left"/>
    </xf>
    <xf numFmtId="49" fontId="91" fillId="64" borderId="0" xfId="0" applyNumberFormat="1" applyFont="1" applyFill="1" applyAlignment="1">
      <alignment horizontal="left"/>
    </xf>
    <xf numFmtId="0" fontId="42" fillId="34" borderId="0" xfId="0" applyFont="1" applyFill="1" applyAlignment="1">
      <alignmen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123" fillId="0" borderId="0" xfId="0" applyFont="1" applyAlignment="1">
      <alignment horizontal="left"/>
    </xf>
    <xf numFmtId="0" fontId="161" fillId="0" borderId="0" xfId="0" applyFont="1" applyAlignment="1">
      <alignment horizontal="left"/>
    </xf>
    <xf numFmtId="0" fontId="124" fillId="0" borderId="0" xfId="0" applyFont="1" applyAlignment="1">
      <alignment horizontal="left"/>
    </xf>
    <xf numFmtId="0" fontId="162"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91" fillId="27" borderId="0" xfId="0" applyFont="1" applyFill="1" applyAlignment="1">
      <alignment horizontal="left"/>
    </xf>
    <xf numFmtId="0" fontId="163" fillId="0" borderId="0" xfId="0" applyFont="1"/>
    <xf numFmtId="0" fontId="60" fillId="27" borderId="0" xfId="0" applyFont="1" applyFill="1" applyAlignment="1">
      <alignment horizontal="left" vertical="top"/>
    </xf>
    <xf numFmtId="0" fontId="60" fillId="27" borderId="0" xfId="0" applyFont="1" applyFill="1" applyAlignment="1">
      <alignment horizontal="left"/>
    </xf>
    <xf numFmtId="0" fontId="12" fillId="27" borderId="0" xfId="0" applyFont="1" applyFill="1"/>
    <xf numFmtId="0" fontId="60" fillId="0" borderId="0" xfId="0" applyFont="1" applyAlignment="1">
      <alignment horizontal="right" wrapText="1"/>
    </xf>
    <xf numFmtId="0" fontId="60" fillId="0" borderId="0" xfId="0" applyFont="1" applyAlignment="1">
      <alignment horizontal="right" vertical="center" wrapText="1"/>
    </xf>
    <xf numFmtId="0" fontId="127" fillId="0" borderId="0" xfId="0" applyFont="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7" xfId="0" applyFont="1" applyBorder="1" applyAlignment="1">
      <alignment wrapText="1"/>
    </xf>
    <xf numFmtId="0" fontId="7" fillId="0" borderId="0" xfId="0" quotePrefix="1" applyFont="1" applyAlignment="1">
      <alignment horizontal="left" wrapText="1"/>
    </xf>
    <xf numFmtId="0" fontId="7" fillId="20" borderId="0" xfId="0" applyFont="1" applyFill="1" applyAlignment="1">
      <alignment wrapText="1"/>
    </xf>
    <xf numFmtId="0" fontId="7" fillId="0" borderId="0" xfId="0" applyFont="1"/>
    <xf numFmtId="0" fontId="7" fillId="0" borderId="0" xfId="0" applyFont="1" applyAlignment="1">
      <alignment wrapText="1" shrinkToFit="1"/>
    </xf>
    <xf numFmtId="0" fontId="7" fillId="63" borderId="16" xfId="0" applyFont="1" applyFill="1" applyBorder="1" applyAlignment="1">
      <alignment horizontal="center" wrapTex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66" borderId="0" xfId="0" applyFont="1" applyFill="1" applyAlignment="1">
      <alignment wrapText="1"/>
    </xf>
    <xf numFmtId="0" fontId="7" fillId="19" borderId="0" xfId="0" applyFont="1" applyFill="1" applyAlignment="1">
      <alignment horizontal="left" wrapText="1"/>
    </xf>
    <xf numFmtId="0" fontId="7" fillId="0" borderId="16" xfId="0" applyFont="1" applyBorder="1" applyAlignment="1">
      <alignment wrapText="1"/>
    </xf>
    <xf numFmtId="0" fontId="7" fillId="26" borderId="0" xfId="0" applyFont="1" applyFill="1"/>
    <xf numFmtId="0" fontId="7" fillId="65" borderId="0" xfId="0" applyFont="1" applyFill="1" applyAlignment="1">
      <alignment horizontal="left" wrapText="1"/>
    </xf>
    <xf numFmtId="0" fontId="7" fillId="27" borderId="0" xfId="0" applyFont="1" applyFill="1" applyAlignment="1">
      <alignment horizontal="left"/>
    </xf>
    <xf numFmtId="49" fontId="7" fillId="60"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lef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7" fillId="0" borderId="16" xfId="0" applyNumberFormat="1" applyFont="1" applyBorder="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7" fillId="0" borderId="0" xfId="0" applyNumberFormat="1" applyFont="1" applyAlignment="1">
      <alignment horizontal="left"/>
    </xf>
    <xf numFmtId="49" fontId="7" fillId="60" borderId="0" xfId="0" applyNumberFormat="1" applyFont="1" applyFill="1" applyAlignment="1">
      <alignment horizontal="left" wrapText="1"/>
    </xf>
    <xf numFmtId="49" fontId="7" fillId="60"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3" fillId="20" borderId="16"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27" borderId="0" xfId="0" applyFont="1" applyFill="1" applyAlignment="1">
      <alignment horizontal="left"/>
    </xf>
    <xf numFmtId="0" fontId="5" fillId="0" borderId="0" xfId="0" quotePrefix="1" applyFont="1" applyAlignment="1">
      <alignment horizontal="left" wrapText="1"/>
    </xf>
    <xf numFmtId="49" fontId="4" fillId="0" borderId="0" xfId="0" applyNumberFormat="1"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16" xfId="0" applyFont="1" applyBorder="1" applyAlignment="1">
      <alignment horizontal="center" wrapText="1"/>
    </xf>
    <xf numFmtId="0" fontId="3" fillId="0" borderId="7" xfId="0" applyFont="1" applyBorder="1" applyAlignment="1">
      <alignment wrapText="1"/>
    </xf>
    <xf numFmtId="0" fontId="2" fillId="0" borderId="0" xfId="0" applyFont="1" applyAlignment="1">
      <alignment horizontal="left"/>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1639"/>
    <tableColumn id="34" xr3:uid="{AF99D652-DA31-487A-8CE3-C43A9D0D0F82}" name="Donnée (Niveau 1)" dataDxfId="1638" totalsRowDxfId="1637"/>
    <tableColumn id="1" xr3:uid="{26624729-2378-4BE4-AF94-2AD83420E408}" name="Donnée (Niveau 2)" totalsRowFunction="count" dataDxfId="1636" totalsRowDxfId="1635"/>
    <tableColumn id="2" xr3:uid="{3DF2C155-D187-4F5C-A2F9-29CA2B2A18CC}" name="Donnée (Niveau 3)" totalsRowFunction="count" dataDxfId="1634" totalsRowDxfId="1633"/>
    <tableColumn id="3" xr3:uid="{DD16CD2E-7545-4983-AF64-50A47209731F}" name="Donnée (Niveau 4)" totalsRowFunction="count" dataDxfId="1632" totalsRowDxfId="1631"/>
    <tableColumn id="4" xr3:uid="{9201EFE0-C9BD-490F-B6AA-83311B09262F}" name="Donnée (Niveau 5)" totalsRowFunction="count" dataDxfId="1630" totalsRowDxfId="1629"/>
    <tableColumn id="5" xr3:uid="{20C32895-212D-4F26-B134-FBDF1FD4ED0E}" name="Donnée (Niveau 6)" totalsRowFunction="count" dataDxfId="1628" totalsRowDxfId="1627"/>
    <tableColumn id="6" xr3:uid="{036B2D7E-23E0-4814-B2FB-5C619B25F782}" name="Description" totalsRowFunction="count" dataDxfId="1626" totalsRowDxfId="1625"/>
    <tableColumn id="14" xr3:uid="{51A4E1A3-F3DC-4BAD-9F20-81B65F485A0D}" name="Exemples" totalsRowFunction="count" dataDxfId="1624" totalsRowDxfId="1623"/>
    <tableColumn id="7" xr3:uid="{E778FC69-A017-41C1-83AA-E451D575B2A3}" name="Balise NexSIS" dataDxfId="1622" totalsRowDxfId="1621"/>
    <tableColumn id="21" xr3:uid="{C6BE7A8E-F875-441C-BFA9-86D71B9EFF88}" name="Nouvelle balise" totalsRowFunction="count" dataDxfId="1620" totalsRowDxfId="1619"/>
    <tableColumn id="11" xr3:uid="{F10EE65F-1515-4AE2-9211-FD44F3EA5D3E}" name="Cardinalité" dataDxfId="1618" totalsRowDxfId="1617"/>
    <tableColumn id="27" xr3:uid="{B47DCBC0-7B24-497F-8892-323B08A42011}" name="Objet" totalsRowFunction="count" dataDxfId="1616" totalsRowDxfId="1615"/>
    <tableColumn id="12" xr3:uid="{15BDE3A9-E8A9-4EFC-A353-0269A66BC2B2}" name="Format (ou type)" totalsRowFunction="count" dataDxfId="1614" totalsRowDxfId="1613"/>
    <tableColumn id="37" xr3:uid="{046163B9-02C2-4347-B7FB-61E0432AAB68}" name="Nomenclature/ énumération" dataDxfId="1612" totalsRowDxfId="1611"/>
    <tableColumn id="31" xr3:uid="{20E92D64-29A1-4239-93C5-E8F762FFD8DE}" name="Détails de format" dataDxfId="1610" totalsRowDxfId="1609"/>
    <tableColumn id="36" xr3:uid="{636C128D-46D4-443D-9FB6-645B4E8390EC}" name="15-18" dataDxfId="1608" totalsRowDxfId="1607"/>
    <tableColumn id="35" xr3:uid="{3C17CD84-5847-4BD3-990E-46197D8D30CE}" name="15-15" dataDxfId="1606" totalsRowDxfId="1605"/>
    <tableColumn id="39" xr3:uid="{8F5DF9DE-3AC1-4BBF-B05B-904A5EB4D934}" name="CUT" dataDxfId="1604" totalsRowDxfId="1603"/>
    <tableColumn id="19" xr3:uid="{B90DC3CB-85F4-4D23-8DE4-7B4C05AC2236}" name="Commentaire Hub Santé" totalsRowFunction="count" dataDxfId="1602" totalsRowDxfId="1601"/>
    <tableColumn id="16" xr3:uid="{E17F6AB0-4FBD-425F-A071-573AD4BA0F3E}" name="Commentaire Philippe Dreyfus" totalsRowFunction="count" dataDxfId="1600" totalsRowDxfId="1599"/>
    <tableColumn id="33" xr3:uid="{7CFA00D6-8048-42E1-B541-BEA178D54E3E}" name="Commentaire FBE" dataDxfId="1598" totalsRowDxfId="1597"/>
    <tableColumn id="17" xr3:uid="{FC58F8C6-81B4-4955-A593-71BD7E5BDA7A}" name="Commentaire Yann Penverne" totalsRowFunction="count" dataDxfId="1596" totalsRowDxfId="1595"/>
    <tableColumn id="22" xr3:uid="{DB0180C0-781E-4165-87A4-8168655417AB}" name="Métier" totalsRowFunction="custom" dataDxfId="1594" totalsRowDxfId="159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2" dataDxfId="1591" totalsRowDxfId="1590">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589" totalsRowDxfId="1588"/>
    <tableColumn id="34" xr3:uid="{F55F9431-FBCC-4C37-BC99-DDE204E6AD66}" name="Donnée (Niveau 1)" dataDxfId="1587" totalsRowDxfId="1586"/>
    <tableColumn id="1" xr3:uid="{7BDE9DBC-8BFF-4962-94C8-303215EF6651}" name="Donnée (Niveau 2)" totalsRowFunction="count" dataDxfId="1585" totalsRowDxfId="1584"/>
    <tableColumn id="2" xr3:uid="{D40563B8-DCFF-4581-97D6-3BC1A593C4AB}" name="Donnée (Niveau 3)" totalsRowFunction="count" dataDxfId="1583" totalsRowDxfId="1582"/>
    <tableColumn id="3" xr3:uid="{25A7848B-AF8E-4993-88F6-92216A238470}" name="Donnée (Niveau 4)" totalsRowFunction="count" dataDxfId="1581" totalsRowDxfId="1580"/>
    <tableColumn id="4" xr3:uid="{AA50B053-891E-46D9-A92A-0E26EF075B7E}" name="Donnée (Niveau 5)" totalsRowFunction="count" dataDxfId="1579" totalsRowDxfId="1578"/>
    <tableColumn id="5" xr3:uid="{58A3E3FB-40F5-40E2-96F6-8C1C4AF04759}" name="Donnée (Niveau 6)" totalsRowFunction="count" dataDxfId="1577" totalsRowDxfId="1576"/>
    <tableColumn id="6" xr3:uid="{C62E45BF-811F-42E7-AB88-572B417F6150}" name="Description" totalsRowFunction="count" dataDxfId="1575" totalsRowDxfId="1574"/>
    <tableColumn id="14" xr3:uid="{F9F87B89-8446-4459-82BE-4CC3FDAE3D24}" name="Exemples" totalsRowFunction="count" dataDxfId="1573" totalsRowDxfId="1572"/>
    <tableColumn id="7" xr3:uid="{F4B052FA-031E-401E-BE7B-85F763764DFE}" name="Balise NexSIS" dataDxfId="1571" totalsRowDxfId="1570"/>
    <tableColumn id="21" xr3:uid="{48DE3666-C566-4CAB-B0A7-07A3209B6595}" name="Nouvelle balise" totalsRowFunction="count" dataDxfId="1569" totalsRowDxfId="1568"/>
    <tableColumn id="11" xr3:uid="{FD69FEBC-E70D-44C5-AD2D-C6CC2D1C0D06}" name="Cardinalité" dataDxfId="1567" totalsRowDxfId="1566"/>
    <tableColumn id="27" xr3:uid="{B5A842FA-9CEA-4996-A030-5CA520DDD42D}" name="Objet" totalsRowFunction="count" dataDxfId="1565" totalsRowDxfId="1564"/>
    <tableColumn id="12" xr3:uid="{A04D9211-F25C-4418-9545-A6F2966A3528}" name="Format (ou type)" totalsRowFunction="count" dataDxfId="1563" totalsRowDxfId="1562"/>
    <tableColumn id="37" xr3:uid="{4AA2533B-7EE3-47E8-A3C9-3721487911B2}" name="Nomenclature/ énumération" dataDxfId="1561" totalsRowDxfId="1560"/>
    <tableColumn id="31" xr3:uid="{5F33B9AF-8F57-40C0-B58A-2900055019D0}" name="Détails de format" dataDxfId="1559" totalsRowDxfId="1558"/>
    <tableColumn id="36" xr3:uid="{4350E4CE-9B26-491D-804C-0334C47A43C5}" name="15-18" dataDxfId="1557" totalsRowDxfId="1556"/>
    <tableColumn id="35" xr3:uid="{D25EA6AD-098C-4C6E-94BD-A321CF38C383}" name="15-15" dataDxfId="1555" totalsRowDxfId="1554"/>
    <tableColumn id="39" xr3:uid="{05BE7884-8749-4B81-B356-DDAA0EAB4864}" name="CUT" dataDxfId="1553" totalsRowDxfId="1552"/>
    <tableColumn id="19" xr3:uid="{6A104928-C33B-4AA9-A990-40B6C20E9D80}" name="Commentaire Hub Santé" totalsRowFunction="count" dataDxfId="1551" totalsRowDxfId="1550"/>
    <tableColumn id="16" xr3:uid="{712AA8BE-EBEC-4D34-9BE4-C551609D4A8E}" name="Commentaire Philippe Dreyfus" totalsRowFunction="count" dataDxfId="1549" totalsRowDxfId="1548"/>
    <tableColumn id="33" xr3:uid="{C7EF274F-4008-4396-97F1-6B640D914E6E}" name="Commentaire FBE" dataDxfId="1547" totalsRowDxfId="1546"/>
    <tableColumn id="17" xr3:uid="{BC6A7B64-7E37-4F83-AA3E-8E136D3C025C}" name="Commentaire Yann Penverne" totalsRowFunction="count" dataDxfId="1545" totalsRowDxfId="1544"/>
    <tableColumn id="22" xr3:uid="{FBAE91BA-4332-4036-98CF-545C9190993D}" name="Métier" totalsRowFunction="custom" dataDxfId="1543" totalsRowDxfId="154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1" dataDxfId="1540" totalsRowDxfId="1539">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38" totalsRowDxfId="1537"/>
    <tableColumn id="34" xr3:uid="{D4146487-94AF-45AE-9337-108D3BA4CEB4}" name="Donnée (Niveau 1)" dataDxfId="1536" totalsRowDxfId="1535"/>
    <tableColumn id="1" xr3:uid="{6249CE60-4860-4AE5-B2FE-DC960F0E9986}" name="Donnée (Niveau 2)" totalsRowFunction="count" dataDxfId="1534" totalsRowDxfId="1533"/>
    <tableColumn id="2" xr3:uid="{C2D3DCAE-6928-4F1C-AF61-C37FEBF17CE7}" name="Donnée (Niveau 3)" totalsRowFunction="count" dataDxfId="1532" totalsRowDxfId="1531"/>
    <tableColumn id="3" xr3:uid="{33216364-1D3C-4C3A-9A87-FDF54DD48221}" name="Donnée (Niveau 4)" totalsRowFunction="count" dataDxfId="1530" totalsRowDxfId="1529"/>
    <tableColumn id="4" xr3:uid="{57EF9CD5-EC70-4A23-A60C-23D9F357C89F}" name="Donnée (Niveau 5)" totalsRowFunction="count" dataDxfId="1528" totalsRowDxfId="1527"/>
    <tableColumn id="5" xr3:uid="{9F84A053-8A83-4A58-AEB1-A4D4BC92B461}" name="Donnée (Niveau 6)" totalsRowFunction="count" dataDxfId="1526" totalsRowDxfId="1525"/>
    <tableColumn id="6" xr3:uid="{D1C161A6-6AE9-4A45-944C-37A17B71ECB9}" name="Description" totalsRowFunction="count" dataDxfId="1524" totalsRowDxfId="1523"/>
    <tableColumn id="14" xr3:uid="{B7506A0E-75D9-44A0-9C02-5DB0ECF2A955}" name="Exemples" totalsRowFunction="count" dataDxfId="1522" totalsRowDxfId="1521"/>
    <tableColumn id="7" xr3:uid="{75D58EAE-33E2-4457-BF72-961EB594E74F}" name="Balise NexSIS" dataDxfId="1520" totalsRowDxfId="1519"/>
    <tableColumn id="21" xr3:uid="{8064C132-A136-4348-BB46-3374B12E8118}" name="Nouvelle balise" totalsRowFunction="count" dataDxfId="1518" totalsRowDxfId="1517"/>
    <tableColumn id="11" xr3:uid="{07C5EC80-6F69-4BF2-A52F-A8DC0C68FDD5}" name="Cardinalité" dataDxfId="1516" totalsRowDxfId="1515"/>
    <tableColumn id="27" xr3:uid="{45AE51DB-A6BF-45B0-A5E3-450B57AFF1BE}" name="Objet" totalsRowFunction="count" dataDxfId="1514" totalsRowDxfId="1513"/>
    <tableColumn id="12" xr3:uid="{DDC6828F-2B6C-4E05-87D2-07F4D40557F4}" name="Format (ou type)" totalsRowFunction="count" dataDxfId="1512" totalsRowDxfId="1511"/>
    <tableColumn id="37" xr3:uid="{66657B31-D3ED-45B0-AFA9-C1A1912F21C1}" name="Nomenclature/ énumération" dataDxfId="1510" totalsRowDxfId="1509"/>
    <tableColumn id="31" xr3:uid="{FC0F3951-1CFE-4C1D-96D5-F355E8519DFE}" name="Détails de format" dataDxfId="1508" totalsRowDxfId="1507"/>
    <tableColumn id="36" xr3:uid="{E4D376D5-6C75-44C6-9C5A-2DB0ECCB6D64}" name="15-18" dataDxfId="1506" totalsRowDxfId="1505"/>
    <tableColumn id="35" xr3:uid="{EA11A1BC-8967-40FA-ADCD-0B84F05B4FB7}" name="15-15" dataDxfId="1504" totalsRowDxfId="1503"/>
    <tableColumn id="39" xr3:uid="{D31DD38F-C6EE-4749-A560-C7A57192A678}" name="CUT" dataDxfId="1502" totalsRowDxfId="1501"/>
    <tableColumn id="19" xr3:uid="{B19166B6-0C3E-4F4D-ADFE-C549689DAD0F}" name="Commentaire Hub Santé" totalsRowFunction="count" dataDxfId="1500" totalsRowDxfId="1499"/>
    <tableColumn id="16" xr3:uid="{4463EAB1-8B99-416B-81E7-7BF762EFF67F}" name="Commentaire Philippe Dreyfus" totalsRowFunction="count" dataDxfId="1498" totalsRowDxfId="1497"/>
    <tableColumn id="33" xr3:uid="{AEB9EA63-47DE-4EB1-98A2-28AF16C300B3}" name="Commentaire FBE" dataDxfId="1496" totalsRowDxfId="1495"/>
    <tableColumn id="17" xr3:uid="{A303D711-3B44-411C-AFCC-D94F65BB0726}" name="Commentaire Yann Penverne" totalsRowFunction="count" dataDxfId="1494" totalsRowDxfId="1493"/>
    <tableColumn id="22" xr3:uid="{05D5BA78-9525-42BB-9AA1-997AB030D68E}" name="Métier" totalsRowFunction="custom" dataDxfId="1492" totalsRowDxfId="149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90" dataDxfId="1489" totalsRowDxfId="1488">
  <autoFilter ref="A8:Y15" xr:uid="{F3595FED-2D23-43E0-82AA-4A679D9E25EC}"/>
  <tableColumns count="25">
    <tableColumn id="26" xr3:uid="{1FA9DD08-C96F-4AE2-8207-3C37C2625ABE}" name="ID" totalsRowFunction="count" dataDxfId="1487" totalsRowDxfId="1486"/>
    <tableColumn id="34" xr3:uid="{795EBD09-E696-417D-A399-6AF56CB38FFE}" name="Donnée (Niveau 1)" dataDxfId="1485" totalsRowDxfId="1484"/>
    <tableColumn id="1" xr3:uid="{5D55C6A7-D3C8-4B4F-962B-D684CC469CD7}" name="Donnée (Niveau 2)" totalsRowFunction="count" dataDxfId="1483" totalsRowDxfId="1482"/>
    <tableColumn id="2" xr3:uid="{6064AA15-6125-4E52-A059-BCD0F891AC4D}" name="Donnée (Niveau 3)" totalsRowFunction="count" dataDxfId="1481" totalsRowDxfId="1480"/>
    <tableColumn id="3" xr3:uid="{C4094AB5-565D-4563-9A98-4BAC24C8C03F}" name="Donnée (Niveau 4)" totalsRowFunction="count" dataDxfId="1479" totalsRowDxfId="1478"/>
    <tableColumn id="4" xr3:uid="{FDFD5534-55B3-462C-A013-1AF4EEFC7A0E}" name="Donnée (Niveau 5)" totalsRowFunction="count" dataDxfId="1477" totalsRowDxfId="1476"/>
    <tableColumn id="5" xr3:uid="{4C7DDDEF-FB5D-40CE-A24D-1069A6180C9C}" name="Donnée (Niveau 6)" totalsRowFunction="count" dataDxfId="1475" totalsRowDxfId="1474"/>
    <tableColumn id="6" xr3:uid="{BDC8426F-031A-4500-84AD-15FC39F3F6CE}" name="Description" totalsRowFunction="count" dataDxfId="1473" totalsRowDxfId="1472"/>
    <tableColumn id="14" xr3:uid="{1BD518AA-08F2-4CB0-853F-ED4258E389B3}" name="Exemples" totalsRowFunction="count" dataDxfId="1471" totalsRowDxfId="1470"/>
    <tableColumn id="7" xr3:uid="{954A4923-6D69-4D9C-96C3-B805F09BB0D2}" name="Balise NexSIS" dataDxfId="1469" totalsRowDxfId="1468"/>
    <tableColumn id="21" xr3:uid="{773DD795-C5AD-4B15-84FB-8DE01F1F60C4}" name="Nouvelle balise" totalsRowFunction="count" dataDxfId="1467" totalsRowDxfId="1466"/>
    <tableColumn id="11" xr3:uid="{CF28EC3A-4C91-435F-AC27-1982AA8ADD1D}" name="Cardinalité" dataDxfId="1465" totalsRowDxfId="1464"/>
    <tableColumn id="27" xr3:uid="{A2A017CB-AD8E-44B3-8642-D11115614E70}" name="Objet" totalsRowFunction="count" dataDxfId="1463" totalsRowDxfId="1462"/>
    <tableColumn id="12" xr3:uid="{66EFD264-E68A-4187-98CB-316B01B4417B}" name="Format (ou type)" totalsRowFunction="count" dataDxfId="1461" totalsRowDxfId="1460"/>
    <tableColumn id="37" xr3:uid="{EE16CD08-1554-426C-9970-EB455A6E91CE}" name="Nomenclature/ énumération" dataDxfId="1459" totalsRowDxfId="1458"/>
    <tableColumn id="31" xr3:uid="{2C55E942-315D-4196-88AC-22B3956DA9E4}" name="Détails de format" dataDxfId="1457" totalsRowDxfId="1456"/>
    <tableColumn id="36" xr3:uid="{4457D8CC-EA04-48F7-94E1-5038866A5C40}" name="15-18" dataDxfId="1455" totalsRowDxfId="1454"/>
    <tableColumn id="35" xr3:uid="{DE6F3E1D-4E7D-4614-B0F4-FBCC8B26E17F}" name="15-15" dataDxfId="1453" totalsRowDxfId="1452"/>
    <tableColumn id="39" xr3:uid="{ED0D760B-A01B-4FCE-968A-DF8FB318720F}" name="CUT" dataDxfId="1451" totalsRowDxfId="1450"/>
    <tableColumn id="19" xr3:uid="{13987337-997C-423C-8C6C-CD2A636B3191}" name="Commentaire Hub Santé" totalsRowFunction="count" dataDxfId="1449" totalsRowDxfId="1448"/>
    <tableColumn id="16" xr3:uid="{2E666105-7978-4AB4-BD35-48C364391E38}" name="Commentaire Philippe Dreyfus" totalsRowFunction="count" dataDxfId="1447" totalsRowDxfId="1446"/>
    <tableColumn id="33" xr3:uid="{59ED82FB-9F32-4B0C-92AF-B11030B269C4}" name="Commentaire FBE" dataDxfId="1445" totalsRowDxfId="1444"/>
    <tableColumn id="17" xr3:uid="{FF32A60F-0401-427C-85E9-AF6C668D67E5}" name="Commentaire Yann Penverne" totalsRowFunction="count" dataDxfId="1443" totalsRowDxfId="1442"/>
    <tableColumn id="20" xr3:uid="{4C3C4242-9715-4D3F-8678-E2DF7E298B48}" name="NexSIS" totalsRowFunction="custom" dataDxfId="1441" totalsRowDxfId="1440">
      <totalsRowFormula>SUBTOTAL(103,createCase291217[NexSIS])-COUNTIFS(createCase291217[NexSIS],"=X")</totalsRowFormula>
    </tableColumn>
    <tableColumn id="22" xr3:uid="{89A21B40-369F-479D-8124-13571B8DC460}" name="Métier" totalsRowFunction="custom" dataDxfId="1439" totalsRowDxfId="1438">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37" dataDxfId="1436" totalsRowDxfId="1435">
  <autoFilter ref="A8:AF72" xr:uid="{63D50B21-49FD-4724-931E-4B74BF8476B1}"/>
  <tableColumns count="32">
    <tableColumn id="26" xr3:uid="{8D5EDC39-215F-4E94-846A-3D4ACA1D2C53}" name="ID" totalsRowFunction="count" dataDxfId="1434" totalsRowDxfId="1433">
      <calculatedColumnFormula>ROW()-8</calculatedColumnFormula>
    </tableColumn>
    <tableColumn id="34" xr3:uid="{207093F4-4D8B-4CEB-9D2D-235D14641525}" name="Donnée (Niveau 1)" dataDxfId="1432" totalsRowDxfId="1431"/>
    <tableColumn id="1" xr3:uid="{9E73ABC5-269F-4BD3-9995-81E72371DAE3}" name="Donnée (Niveau 2)" totalsRowFunction="count" dataDxfId="1430" totalsRowDxfId="1429"/>
    <tableColumn id="2" xr3:uid="{2161A585-4F28-44FE-A023-7DB4D8C14776}" name="Donnée (Niveau 3)" totalsRowFunction="count" dataDxfId="1428" totalsRowDxfId="1427"/>
    <tableColumn id="3" xr3:uid="{B4AC3C84-E90A-41BE-8D7E-B00512446AA0}" name="Donnée (Niveau 4)" totalsRowFunction="count" dataDxfId="1426" totalsRowDxfId="1425"/>
    <tableColumn id="4" xr3:uid="{7625C9EB-D58E-42FE-879B-9F8F2027D9BC}" name="Donnée (Niveau 5)" totalsRowFunction="count" dataDxfId="1424" totalsRowDxfId="1423"/>
    <tableColumn id="5" xr3:uid="{F9A74558-8C8F-45C8-835B-46F0B31B479D}" name="Donnée (Niveau 6)" totalsRowFunction="count" dataDxfId="1422" totalsRowDxfId="1421"/>
    <tableColumn id="6" xr3:uid="{09509801-3591-48A7-8985-CCEA3490DE3C}" name="Description" totalsRowFunction="count" dataDxfId="1420" totalsRowDxfId="1419"/>
    <tableColumn id="14" xr3:uid="{8545E83F-C13A-48FC-82C5-4A224D3A6106}" name="Exemples" totalsRowFunction="count" dataDxfId="1418" totalsRowDxfId="1417"/>
    <tableColumn id="7" xr3:uid="{F7282465-AB67-4D8A-90B4-CAF4CDB5007B}" name="Balise NexSIS" totalsRowFunction="count" dataDxfId="1416" totalsRowDxfId="1415"/>
    <tableColumn id="21" xr3:uid="{44DD35C0-3D58-465E-82FF-70ABB11F29EF}" name="Nouvelle balise" totalsRowFunction="count" dataDxfId="1414" totalsRowDxfId="1413"/>
    <tableColumn id="8" xr3:uid="{8F87BED5-B74C-4B7A-B29D-D91C208A9F73}" name="Nantes - balise" totalsRowFunction="count" dataDxfId="1412" totalsRowDxfId="1411"/>
    <tableColumn id="15" xr3:uid="{718CC66C-29F4-4C63-B0E0-D70789F55F8F}" name="Nantes - description" totalsRowFunction="count" dataDxfId="1410" totalsRowDxfId="1409"/>
    <tableColumn id="18" xr3:uid="{65F92B88-E7A2-45E5-8796-E162FAED8248}" name="GT399" totalsRowFunction="count" dataDxfId="1408" totalsRowDxfId="1407"/>
    <tableColumn id="9" xr3:uid="{A24D6524-4257-4D93-94F9-A3667397DDBA}" name="GT399 description" totalsRowFunction="count" dataDxfId="1406" totalsRowDxfId="1405"/>
    <tableColumn id="10" xr3:uid="{E016D53B-CB5B-4F83-A1DA-7C210BE8E926}" name="Priorisation" totalsRowFunction="count" dataDxfId="1404" totalsRowDxfId="1403"/>
    <tableColumn id="11" xr3:uid="{17AE5B25-E42A-4545-AF36-AE2BF5D231F1}" name="Cardinalité" dataDxfId="1402" totalsRowDxfId="1401"/>
    <tableColumn id="27" xr3:uid="{0646FC2D-E448-497F-9566-96B9E754D7B3}" name="Objet" totalsRowFunction="count" dataDxfId="1400" totalsRowDxfId="1399"/>
    <tableColumn id="12" xr3:uid="{9F463A79-A8A7-456D-BC30-1910D14EEA3A}" name="Format (ou type)" totalsRowFunction="count" dataDxfId="1398" totalsRowDxfId="1397"/>
    <tableColumn id="37" xr3:uid="{B034C9F4-78BE-4F4D-9B79-BA9F5DAB2826}" name="Nomenclature/ énumération" dataDxfId="1396" totalsRowDxfId="1395"/>
    <tableColumn id="31" xr3:uid="{3158C7A2-A99D-4EF2-8BAE-8667747DCF73}" name="Détails de format" dataDxfId="1394" totalsRowDxfId="1393"/>
    <tableColumn id="36" xr3:uid="{89279DA3-D94C-4AAB-B817-DF00FFBA9888}" name="15-RPIS" dataDxfId="1392" totalsRowDxfId="1391"/>
    <tableColumn id="13" xr3:uid="{A70D290D-71CE-4BB5-8E04-3E3B951B7729}" name="15-SMUR" dataDxfId="1390" totalsRowDxfId="1389"/>
    <tableColumn id="23" xr3:uid="{FB137A89-375F-455A-9ADB-F409CB7B19B9}" name="15-18" dataDxfId="1388" totalsRowDxfId="1387"/>
    <tableColumn id="35" xr3:uid="{EE84F553-FEE7-4CD0-89C0-C8DD492F4429}" name="15-TSU" dataDxfId="1386" totalsRowDxfId="1385"/>
    <tableColumn id="39" xr3:uid="{DA320A45-45B6-4963-91DD-917A38D8DF49}" name="CUT" dataDxfId="1384" totalsRowDxfId="1383"/>
    <tableColumn id="19" xr3:uid="{FF109D4E-4787-4AB3-9E15-478656FCDADF}" name="Commentaire Hub Santé" totalsRowFunction="count" dataDxfId="1382" totalsRowDxfId="1381"/>
    <tableColumn id="16" xr3:uid="{642C8AF9-3354-4F6C-A37B-363B64C9780B}" name="Commentaire Philippe Dreyfus" totalsRowFunction="count" dataDxfId="1380" totalsRowDxfId="1379"/>
    <tableColumn id="33" xr3:uid="{44001357-ED08-4953-9C2E-B2302A17E223}" name="Commentaire FBE" dataDxfId="1378" totalsRowDxfId="1377"/>
    <tableColumn id="17" xr3:uid="{D9CE2245-CA19-44A0-94CC-CE702DFB5445}" name="Commentaire Yann Penverne" totalsRowFunction="count" dataDxfId="1376" totalsRowDxfId="1375"/>
    <tableColumn id="20" xr3:uid="{2A0BBAC6-9A77-4C1A-BA6E-777232E44EA6}" name="NexSIS" totalsRowFunction="custom" dataDxfId="1374" totalsRowDxfId="1373">
      <totalsRowFormula>SUBTOTAL(103,createCase2912[NexSIS])-COUNTIFS(createCase2912[NexSIS],"=X")</totalsRowFormula>
    </tableColumn>
    <tableColumn id="22" xr3:uid="{2D3A15A0-662A-48E8-A3A3-1095AE1804CC}" name="Métier" totalsRowFunction="custom" dataDxfId="1372" totalsRowDxfId="1371">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70" dataDxfId="1369" totalsRowDxfId="1368">
  <autoFilter ref="A8:AD92" xr:uid="{61BCAC55-9BDD-436A-8C43-43FA10A8A29F}"/>
  <tableColumns count="30">
    <tableColumn id="26" xr3:uid="{588455DD-C3D5-4460-AC26-09BB83302193}" name="ID" totalsRowFunction="count" dataDxfId="1367" totalsRowDxfId="1366"/>
    <tableColumn id="34" xr3:uid="{75617E3F-38B8-498E-B488-E5382B8D8E59}" name="Donnée (Niveau 1)" dataDxfId="1365" totalsRowDxfId="1364"/>
    <tableColumn id="1" xr3:uid="{90A61A2B-B1CF-4E5B-AC63-E218B3506FE1}" name="Donnée (Niveau 2)" totalsRowFunction="count" dataDxfId="1363" totalsRowDxfId="1362"/>
    <tableColumn id="2" xr3:uid="{40B5ED06-C233-4300-B851-9639491A20EA}" name="Donnée (Niveau 3)" totalsRowFunction="count" dataDxfId="1361" totalsRowDxfId="1360"/>
    <tableColumn id="3" xr3:uid="{FE650810-91F2-43FA-A1A9-4ADEDDF019D9}" name="Donnée (Niveau 4)" totalsRowFunction="count" dataDxfId="1359" totalsRowDxfId="1358"/>
    <tableColumn id="4" xr3:uid="{67B0AC35-FCE9-4B98-A5B5-F79242422DED}" name="Donnée (Niveau 5)" totalsRowFunction="count" dataDxfId="1357" totalsRowDxfId="1356"/>
    <tableColumn id="5" xr3:uid="{5584FBA0-8C9A-4B74-996C-489E5B6D8B31}" name="Donnée (Niveau 6)" totalsRowFunction="count" dataDxfId="1355" totalsRowDxfId="1354"/>
    <tableColumn id="6" xr3:uid="{B561E47E-0EF4-4741-9318-11ED52CE2081}" name="Description" totalsRowFunction="count" dataDxfId="1353" totalsRowDxfId="1352"/>
    <tableColumn id="14" xr3:uid="{BCB241CF-864B-404B-9457-5CFCE283A52E}" name="Exemples" totalsRowFunction="count" dataDxfId="1351" totalsRowDxfId="1350"/>
    <tableColumn id="7" xr3:uid="{EAF17525-FE29-430A-A520-5F864853ED00}" name="Balise NexSIS" totalsRowFunction="count" dataDxfId="1349" totalsRowDxfId="1348"/>
    <tableColumn id="21" xr3:uid="{D0BFFE6C-4225-46D0-B895-F3676779BA23}" name="Nouvelle balise" totalsRowFunction="count" dataDxfId="1347" totalsRowDxfId="1346"/>
    <tableColumn id="8" xr3:uid="{3895610D-D4D5-42BF-BCF9-30A1A3C697D5}" name="Nantes - balise" totalsRowFunction="count" dataDxfId="1345" totalsRowDxfId="1344"/>
    <tableColumn id="15" xr3:uid="{A4C3AF04-789D-45AA-AF75-181EE5D3C889}" name="Nantes - description" totalsRowFunction="count" dataDxfId="1343" totalsRowDxfId="1342"/>
    <tableColumn id="18" xr3:uid="{0B319C5E-2B1A-48A1-AB5B-565B289E8E5A}" name="GT399" totalsRowFunction="count" dataDxfId="1341" totalsRowDxfId="1340"/>
    <tableColumn id="9" xr3:uid="{3270362B-AE6D-4A4F-9B53-9B4705420332}" name="GT399 description" totalsRowFunction="count" dataDxfId="1339" totalsRowDxfId="1338"/>
    <tableColumn id="10" xr3:uid="{7DFD36C3-C87A-40C8-A097-E0E6D15F31FF}" name="Priorisation" totalsRowFunction="count" dataDxfId="1337" totalsRowDxfId="1336"/>
    <tableColumn id="11" xr3:uid="{830A5A92-5BDB-4DBC-B7BB-71ACF59E0F86}" name="Cardinalité" dataDxfId="1335" totalsRowDxfId="1334"/>
    <tableColumn id="27" xr3:uid="{84308AE7-7DC0-4DF5-B1F2-D62629FB9721}" name="Objet" totalsRowFunction="count" dataDxfId="1333" totalsRowDxfId="1332"/>
    <tableColumn id="12" xr3:uid="{BC7634C4-D51C-4D1D-A74D-CA61CA757208}" name="Format (ou type)" totalsRowFunction="count" dataDxfId="1331" totalsRowDxfId="1330"/>
    <tableColumn id="37" xr3:uid="{66BD417D-8F82-43EE-8B74-84DF4CC46C92}" name="Nomenclature/ énumération" dataDxfId="1329" totalsRowDxfId="1328"/>
    <tableColumn id="31" xr3:uid="{57E65586-98BD-4335-934F-A093282E1FEE}" name="Détails de format" dataDxfId="1327" totalsRowDxfId="1326"/>
    <tableColumn id="36" xr3:uid="{8151D5CE-9DBC-4230-BFCD-A109E5501497}" name="15-18" dataDxfId="1325" totalsRowDxfId="1324"/>
    <tableColumn id="35" xr3:uid="{B2C9F5A2-91F5-468B-AE17-940BE1DE3870}" name="15-SMUR" dataDxfId="1323" totalsRowDxfId="1322"/>
    <tableColumn id="39" xr3:uid="{81AAA84E-9D2F-4ADE-9D78-C7DB3A5A2ACF}" name="15-ATSU" dataDxfId="1321" totalsRowDxfId="1320"/>
    <tableColumn id="19" xr3:uid="{0F82E793-70E1-4AE5-ACE7-7E8EB5091B93}" name="Commentaire Hub Santé" totalsRowFunction="count" dataDxfId="1319" totalsRowDxfId="1318"/>
    <tableColumn id="16" xr3:uid="{C59347C9-5FCC-40A9-8926-CA2A963211D3}" name="Commentaire Philippe Dreyfus" totalsRowFunction="count" dataDxfId="1317" totalsRowDxfId="1316"/>
    <tableColumn id="33" xr3:uid="{61C64199-FD5A-477C-9F67-38D22581EECF}" name="Commentaire FBE" dataDxfId="1315" totalsRowDxfId="1314"/>
    <tableColumn id="17" xr3:uid="{E78A9C85-C797-4A18-8685-52FDE2B659CA}" name="Commentaire Yann Penverne" totalsRowFunction="count" dataDxfId="1313" totalsRowDxfId="1312"/>
    <tableColumn id="20" xr3:uid="{F9D1F989-7BDE-4BE2-8178-8D906FAA358D}" name="NexSIS" totalsRowFunction="custom" dataDxfId="1311" totalsRowDxfId="1310">
      <totalsRowFormula>SUBTOTAL(103,createCase215[NexSIS])-COUNTIFS(createCase215[NexSIS],"=X")</totalsRowFormula>
    </tableColumn>
    <tableColumn id="22" xr3:uid="{736803F3-8344-4B8F-A1B7-881CC3FA1483}" name="Métier" totalsRowFunction="custom" dataDxfId="1309" totalsRowDxfId="13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07" dataDxfId="1306" totalsRowDxfId="1305">
  <autoFilter ref="A8:AF64" xr:uid="{35EA0160-5939-4AFE-BAAE-8243018C4F97}"/>
  <tableColumns count="32">
    <tableColumn id="26" xr3:uid="{12D8CEB3-E681-43DF-BEC0-6C291A8D8329}" name="ID" totalsRowFunction="count" dataDxfId="1304" totalsRowDxfId="1303"/>
    <tableColumn id="34" xr3:uid="{9EE009C3-D24E-469A-A94A-F3A00D5DDB8B}" name="Donnée (Niveau 1)" dataDxfId="1302" totalsRowDxfId="1301"/>
    <tableColumn id="1" xr3:uid="{B7EC5B63-675D-4F31-B76D-3E5B9E37F078}" name="Donnée (Niveau 2)" totalsRowFunction="count" dataDxfId="1300" totalsRowDxfId="1299"/>
    <tableColumn id="2" xr3:uid="{5B57BF21-F87F-460E-ACB7-9BCE55E6C176}" name="Donnée (Niveau 3)" totalsRowFunction="count" dataDxfId="1298" totalsRowDxfId="1297"/>
    <tableColumn id="3" xr3:uid="{8520709C-ABA8-4102-B671-D70267716998}" name="Donnée (Niveau 4)" totalsRowFunction="count" dataDxfId="1296" totalsRowDxfId="1295"/>
    <tableColumn id="4" xr3:uid="{94B80BD7-3514-45E7-8B9D-A5DC5D37E118}" name="Donnée (Niveau 5)" totalsRowFunction="count" dataDxfId="1294" totalsRowDxfId="1293"/>
    <tableColumn id="5" xr3:uid="{F774375F-2786-4A73-8C43-B5EB8D703C0F}" name="Donnée (Niveau 6)" totalsRowFunction="count" dataDxfId="1292" totalsRowDxfId="1291"/>
    <tableColumn id="23" xr3:uid="{338CDAC6-AC89-46E4-AF8E-187CA0315B6E}" name="Colonne2" dataDxfId="1290" totalsRowDxfId="1289"/>
    <tableColumn id="13" xr3:uid="{5043CFEE-E3A2-40E9-89E2-B8C2A1E632D2}" name="Colonne1" dataDxfId="1288" totalsRowDxfId="1287"/>
    <tableColumn id="6" xr3:uid="{C95E5171-3260-402B-86BF-C67DF056D407}" name="Description" totalsRowFunction="count" dataDxfId="1286" totalsRowDxfId="1285"/>
    <tableColumn id="14" xr3:uid="{067837E0-4917-486E-9C27-F725A2C59FCC}" name="Exemples" totalsRowFunction="count" dataDxfId="1284" totalsRowDxfId="1283"/>
    <tableColumn id="7" xr3:uid="{47E5D71A-AC82-4F55-8E27-563593D3B2F2}" name="Balise NexSIS" totalsRowFunction="count" dataDxfId="1282" totalsRowDxfId="1281"/>
    <tableColumn id="21" xr3:uid="{48DFB3FE-D2A7-4950-A487-0263E812B718}" name="Nouvelle balise" totalsRowFunction="count" dataDxfId="1280" totalsRowDxfId="1279"/>
    <tableColumn id="8" xr3:uid="{23093890-1C60-4E05-B2F8-363E069FD671}" name="Nantes - balise" totalsRowFunction="count" dataDxfId="1278" totalsRowDxfId="1277"/>
    <tableColumn id="15" xr3:uid="{8DC442E9-7D57-46C9-A861-01C2491324E2}" name="Nantes - description" totalsRowFunction="count" dataDxfId="1276" totalsRowDxfId="1275"/>
    <tableColumn id="18" xr3:uid="{57F2ED8D-3700-461C-82A4-8C8C841C0155}" name="GT399" totalsRowFunction="count" dataDxfId="1274" totalsRowDxfId="1273"/>
    <tableColumn id="9" xr3:uid="{45CB5E5C-D372-4A26-AF5B-2DA6114D7886}" name="GT399 description" totalsRowFunction="count" dataDxfId="1272" totalsRowDxfId="1271"/>
    <tableColumn id="10" xr3:uid="{00C96956-9EC8-4735-8013-245FC44ED807}" name="Priorisation" totalsRowFunction="count" dataDxfId="1270" totalsRowDxfId="1269"/>
    <tableColumn id="11" xr3:uid="{EF3C732C-A2D6-463A-85FD-D8AA0C9B50F6}" name="Cardinalité" dataDxfId="1268" totalsRowDxfId="1267"/>
    <tableColumn id="27" xr3:uid="{1B7324D2-64BE-4C9B-A6EE-8283085CB7EC}" name="Objet" totalsRowFunction="count" dataDxfId="1266" totalsRowDxfId="1265"/>
    <tableColumn id="12" xr3:uid="{346BC643-C741-4ED3-B94E-9C4FB69ED0A9}" name="Format (ou type)" totalsRowFunction="count" dataDxfId="1264" totalsRowDxfId="1263"/>
    <tableColumn id="37" xr3:uid="{BE51494B-A6D7-451B-9A84-3ECED33214DA}" name="Nomenclature/ énumération" dataDxfId="1262" totalsRowDxfId="1261"/>
    <tableColumn id="31" xr3:uid="{6BD336ED-7D35-4C80-AE8F-19525394188D}" name="Détails de format" dataDxfId="1260" totalsRowDxfId="1259"/>
    <tableColumn id="36" xr3:uid="{E5F8BD0D-97FB-4023-B64F-B4F8A90F6ADA}" name="15-SMUR" dataDxfId="1258" totalsRowDxfId="1257"/>
    <tableColumn id="35" xr3:uid="{45734523-870D-44C5-B243-A03765CD1CDD}" name="15-XX" dataDxfId="1256" totalsRowDxfId="1255"/>
    <tableColumn id="39" xr3:uid="{F8B31559-1068-4F01-BFEB-663EA0804A93}" name="CUT" dataDxfId="1254" totalsRowDxfId="1253"/>
    <tableColumn id="19" xr3:uid="{B4C5005C-0D3A-4440-A4BD-B2D49E8D7DD6}" name="Commentaire Hub Santé" totalsRowFunction="count" dataDxfId="1252" totalsRowDxfId="1251"/>
    <tableColumn id="16" xr3:uid="{8AC22362-8626-468F-AB79-BB4DB6E31CD3}" name="Commentaire Philippe Dreyfus" totalsRowFunction="count" dataDxfId="1250" totalsRowDxfId="1249"/>
    <tableColumn id="33" xr3:uid="{D9D4C6BB-6562-473E-8C63-13A3EDF78820}" name="Commentaire FBE" dataDxfId="1248" totalsRowDxfId="1247"/>
    <tableColumn id="17" xr3:uid="{11394A71-F820-4495-9AD4-2BF85E5B2920}" name="Commentaire Yann Penverne" totalsRowFunction="count" dataDxfId="1246" totalsRowDxfId="1245"/>
    <tableColumn id="20" xr3:uid="{036A98E5-4C02-415A-989D-802A776C391D}" name="NexSIS" totalsRowFunction="custom" dataDxfId="1244" totalsRowDxfId="1243">
      <totalsRowFormula>SUBTOTAL(103,createCase16[NexSIS])-COUNTIFS(createCase16[NexSIS],"=X")</totalsRowFormula>
    </tableColumn>
    <tableColumn id="22" xr3:uid="{307F1363-FE7C-48AC-ADD9-C3A2A561630D}" name="Métier" totalsRowFunction="custom" dataDxfId="1242" totalsRowDxfId="124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40" dataDxfId="1239" totalsRowDxfId="1238">
  <autoFilter ref="A8:AD18" xr:uid="{3932ADEA-DC88-4A0F-8DAC-A587FD7E4148}"/>
  <tableColumns count="30">
    <tableColumn id="26" xr3:uid="{3299B1BE-9E8D-4297-8D33-E8B4E6314998}" name="ID" totalsRowFunction="count" dataDxfId="1237" totalsRowDxfId="1236"/>
    <tableColumn id="34" xr3:uid="{943EB1AA-FC87-47D8-9208-417FE7A33ACF}" name="Donnée (Niveau 1)" dataDxfId="1235" totalsRowDxfId="1234"/>
    <tableColumn id="1" xr3:uid="{9AB0B7F6-617C-49F5-8E21-C93976E9DCDA}" name="Donnée (Niveau 2)" totalsRowFunction="count" dataDxfId="1233" totalsRowDxfId="1232"/>
    <tableColumn id="2" xr3:uid="{A48A81EF-3C17-489D-BCD8-5B425E174DCF}" name="Donnée (Niveau 3)" totalsRowFunction="count" dataDxfId="1231" totalsRowDxfId="1230"/>
    <tableColumn id="3" xr3:uid="{AEF972B8-4C2B-48DE-9661-295612B8D9D4}" name="Donnée (Niveau 4)" totalsRowFunction="count" dataDxfId="1229" totalsRowDxfId="1228"/>
    <tableColumn id="4" xr3:uid="{3788DC23-8937-4CF6-BF8E-302839D5FFDD}" name="Donnée (Niveau 5)" totalsRowFunction="count" dataDxfId="1227" totalsRowDxfId="1226"/>
    <tableColumn id="5" xr3:uid="{52D81477-ABE6-4966-B95A-C02F570AE73A}" name="Donnée (Niveau 6)" totalsRowFunction="count" dataDxfId="1225" totalsRowDxfId="1224"/>
    <tableColumn id="6" xr3:uid="{8CBF540E-BEA4-4436-8262-A7C687CE3E2D}" name="Description" totalsRowFunction="count" dataDxfId="1223" totalsRowDxfId="1222"/>
    <tableColumn id="14" xr3:uid="{64D795F4-1995-494F-810E-260DF2C5085A}" name="Exemples" totalsRowFunction="count" dataDxfId="1221" totalsRowDxfId="1220"/>
    <tableColumn id="7" xr3:uid="{D6B3F761-7C6E-417A-9BDD-696632C9F5FF}" name="Balise NexSIS" totalsRowFunction="count" dataDxfId="1219" totalsRowDxfId="1218"/>
    <tableColumn id="21" xr3:uid="{9DFC9AE6-5781-4CF5-9259-45DCFD672294}" name="Nouvelle balise" totalsRowFunction="count" dataDxfId="1217" totalsRowDxfId="1216"/>
    <tableColumn id="8" xr3:uid="{01EECBEF-753B-4F59-99A4-4790E47E73EE}" name="Nantes - balise" totalsRowFunction="count" dataDxfId="1215" totalsRowDxfId="1214"/>
    <tableColumn id="15" xr3:uid="{0A856445-1DFB-47A0-8F98-1BB704EBE9BB}" name="Nantes - description" totalsRowFunction="count" dataDxfId="1213" totalsRowDxfId="1212"/>
    <tableColumn id="18" xr3:uid="{C7281F1D-46DF-4F03-B261-CAA071B10445}" name="GT399" totalsRowFunction="count" dataDxfId="1211" totalsRowDxfId="1210"/>
    <tableColumn id="9" xr3:uid="{8F75A270-1699-45B9-AEE8-46DC9C103E9A}" name="GT399 description" totalsRowFunction="count" dataDxfId="1209" totalsRowDxfId="1208"/>
    <tableColumn id="10" xr3:uid="{C4EF9828-8BEA-45BA-9358-37C041F8BE93}" name="Priorisation" totalsRowFunction="count" dataDxfId="1207" totalsRowDxfId="1206"/>
    <tableColumn id="11" xr3:uid="{C8A1EB70-9D5E-41CB-888E-94DB682F73EE}" name="Cardinalité" dataDxfId="1205" totalsRowDxfId="1204"/>
    <tableColumn id="27" xr3:uid="{CA1C1D4B-6AA0-4DEB-8946-D2D88578F7E3}" name="Objet" totalsRowFunction="count" dataDxfId="1203" totalsRowDxfId="1202"/>
    <tableColumn id="12" xr3:uid="{DE654E76-8FBA-4354-9CF8-6E6A462E6409}" name="Format (ou type)" totalsRowFunction="count" dataDxfId="1201" totalsRowDxfId="1200"/>
    <tableColumn id="37" xr3:uid="{C96CA3D7-42EC-4F04-A68A-7444B82822C8}" name="Nomenclature/ énumération" dataDxfId="1199" totalsRowDxfId="1198"/>
    <tableColumn id="31" xr3:uid="{D0A863DE-C408-4007-8ED1-035E6F8C1949}" name="Détails de format" dataDxfId="1197" totalsRowDxfId="1196"/>
    <tableColumn id="36" xr3:uid="{4FBDDCB5-6890-404E-AF57-163DA21D490D}" name="15-18" dataDxfId="1195" totalsRowDxfId="1194"/>
    <tableColumn id="35" xr3:uid="{31AA9CC8-C176-428C-BF54-6A11D6D81BB2}" name="15-15" dataDxfId="1193" totalsRowDxfId="1192"/>
    <tableColumn id="39" xr3:uid="{8866D17E-800C-4E85-BE99-1E028619BE67}" name="CUT" dataDxfId="1191" totalsRowDxfId="1190"/>
    <tableColumn id="19" xr3:uid="{89AE86E7-D981-4E55-B036-1545CE5A0149}" name="Commentaire Hub Santé" totalsRowFunction="count" dataDxfId="1189" totalsRowDxfId="1188"/>
    <tableColumn id="16" xr3:uid="{ACDAA173-B451-4B80-A3E5-E5A1D928393F}" name="Commentaire Philippe Dreyfus" totalsRowFunction="count" dataDxfId="1187" totalsRowDxfId="1186"/>
    <tableColumn id="33" xr3:uid="{9B4758BD-1388-4079-8A50-1F8C39538EDF}" name="Commentaire FBE" dataDxfId="1185" totalsRowDxfId="1184"/>
    <tableColumn id="17" xr3:uid="{BF13D23C-C019-4EEE-96CD-540F8E568157}" name="Commentaire Yann Penverne" totalsRowFunction="count" dataDxfId="1183" totalsRowDxfId="1182"/>
    <tableColumn id="20" xr3:uid="{CA95465C-6ED7-43BD-96F7-66CA68FFA6DF}" name="NexSIS" totalsRowFunction="custom" dataDxfId="1181" totalsRowDxfId="1180">
      <totalsRowFormula>SUBTOTAL(103,createCase29[NexSIS])-COUNTIFS(createCase29[NexSIS],"=X")</totalsRowFormula>
    </tableColumn>
    <tableColumn id="22" xr3:uid="{A91321AB-D5A1-492C-80AF-94204824579D}" name="Métier" totalsRowFunction="custom" dataDxfId="1179" totalsRowDxfId="117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77">
  <autoFilter ref="A8:W23" xr:uid="{EEF68223-2157-47F6-9133-264D671F0942}"/>
  <tableColumns count="23">
    <tableColumn id="1" xr3:uid="{0308532B-296F-49D7-B76E-23948A2F1FAE}" name="ID" totalsRowFunction="count" dataDxfId="1176" totalsRowDxfId="1175"/>
    <tableColumn id="2" xr3:uid="{4E5CA3CD-74C0-41D7-A064-93B29A44F6EA}" name="Donnée (Niveau 1)" totalsRowFunction="custom" dataDxfId="1174" totalsRowDxfId="1173">
      <totalsRowFormula>SUBTOTAL(103,Tableau3[Donnée (Niveau 1)])</totalsRowFormula>
    </tableColumn>
    <tableColumn id="3" xr3:uid="{099F4D11-28E8-482A-B443-FA0B35F69A5A}" name="Donnée (Niveau 2)" totalsRowFunction="custom" dataDxfId="1172" totalsRowDxfId="1171">
      <totalsRowFormula>SUBTOTAL(103,Tableau3[Donnée (Niveau 2)])</totalsRowFormula>
    </tableColumn>
    <tableColumn id="4" xr3:uid="{894FFF8F-C344-436B-8995-6D977D9EE845}" name="Donnée (Niveau 3)" totalsRowFunction="custom" dataDxfId="1170" totalsRowDxfId="1169">
      <totalsRowFormula>SUBTOTAL(103,Tableau3[Donnée (Niveau 3)])</totalsRowFormula>
    </tableColumn>
    <tableColumn id="5" xr3:uid="{AB815DDF-5ECF-4083-A621-45835C8FE42C}" name="Donnée (Niveau 4)" totalsRowFunction="custom" dataDxfId="1168" totalsRowDxfId="1167">
      <totalsRowFormula>SUBTOTAL(103,Tableau3[Donnée (Niveau 4)])</totalsRowFormula>
    </tableColumn>
    <tableColumn id="6" xr3:uid="{20F05C10-E73C-4ECE-95CB-368439F635A4}" name="Donnée (Niveau 5)" totalsRowFunction="custom" dataDxfId="1166" totalsRowDxfId="1165">
      <totalsRowFormula>SUBTOTAL(103,Tableau3[Donnée (Niveau 5)])</totalsRowFormula>
    </tableColumn>
    <tableColumn id="7" xr3:uid="{CD2D80B3-AFB4-4A43-A25F-9936020F0A33}" name="Donnée (Niveau 6)" totalsRowFunction="custom" dataDxfId="1164" totalsRowDxfId="1163">
      <totalsRowFormula>SUBTOTAL(103,Tableau3[Donnée (Niveau 6)])</totalsRowFormula>
    </tableColumn>
    <tableColumn id="8" xr3:uid="{6D534A97-72D3-4D26-ACDA-1E36EFF5A5D1}" name="Description" totalsRowFunction="custom" totalsRowDxfId="1162">
      <totalsRowFormula>SUBTOTAL(103,Tableau3[Description])</totalsRowFormula>
    </tableColumn>
    <tableColumn id="9" xr3:uid="{1C7F0F41-E26E-4A31-99F7-36DA6F587FD4}" name="Exemples" totalsRowFunction="custom" totalsRowDxfId="1161">
      <totalsRowFormula>SUBTOTAL(103,Tableau3[Exemples])</totalsRowFormula>
    </tableColumn>
    <tableColumn id="10" xr3:uid="{16E03419-7018-452F-85C4-FD235A5FD831}" name="Balise NexSIS" totalsRowFunction="custom" totalsRowDxfId="1160">
      <totalsRowFormula>SUBTOTAL(103,Tableau3[Balise NexSIS])</totalsRowFormula>
    </tableColumn>
    <tableColumn id="11" xr3:uid="{B07E8B63-480E-4E4D-B3C9-5480DBD4EBFD}" name="Nouvelle balise" totalsRowFunction="custom" totalsRowDxfId="1159">
      <totalsRowFormula>SUBTOTAL(103,Tableau3[Nouvelle balise])</totalsRowFormula>
    </tableColumn>
    <tableColumn id="12" xr3:uid="{580E514F-043D-4789-9329-386B22D4622D}" name="Nantes - balise" totalsRowFunction="custom" totalsRowDxfId="1158">
      <totalsRowFormula>SUBTOTAL(103,Tableau3[Nantes - balise])</totalsRowFormula>
    </tableColumn>
    <tableColumn id="13" xr3:uid="{0C60FD75-9B70-4899-B643-430300539392}" name="Nantes - description" totalsRowFunction="custom" totalsRowDxfId="1157">
      <totalsRowFormula>SUBTOTAL(103,Tableau3[Nantes - description])</totalsRowFormula>
    </tableColumn>
    <tableColumn id="14" xr3:uid="{A80B0132-E4A5-41BF-9151-A57B2C45E16D}" name="GT399" totalsRowFunction="custom" totalsRowDxfId="1156">
      <totalsRowFormula>SUBTOTAL(103,Tableau3[GT399])</totalsRowFormula>
    </tableColumn>
    <tableColumn id="15" xr3:uid="{8E187925-974B-4A24-81D7-AB82144912F1}" name="GT399 description" totalsRowFunction="custom" totalsRowDxfId="1155">
      <totalsRowFormula>SUBTOTAL(103,Tableau3[GT399 description])</totalsRowFormula>
    </tableColumn>
    <tableColumn id="16" xr3:uid="{42F38D08-76CB-4B3A-A731-4207FB6FBE23}" name="Priorisation" totalsRowFunction="custom" totalsRowDxfId="1154">
      <totalsRowFormula>SUBTOTAL(103,Tableau3[Priorisation])</totalsRowFormula>
    </tableColumn>
    <tableColumn id="17" xr3:uid="{9F68F1ED-1480-436C-8BC5-AA551A9025A4}" name="Cardinalité" totalsRowFunction="custom" dataDxfId="1153" totalsRowDxfId="1152">
      <totalsRowFormula>SUBTOTAL(103,Tableau3[Cardinalité])</totalsRowFormula>
    </tableColumn>
    <tableColumn id="18" xr3:uid="{8D71687D-B67F-4FBE-A91C-E3D7AF1CF7CE}" name="Objet" totalsRowFunction="custom" dataDxfId="1151" totalsRowDxfId="1150">
      <totalsRowFormula>SUBTOTAL(103,Tableau3[Objet])</totalsRowFormula>
    </tableColumn>
    <tableColumn id="19" xr3:uid="{3997D7F5-733D-4A1D-97E2-3BDAED2B9FE3}" name="Format (ou type)" totalsRowFunction="custom" dataDxfId="1149" totalsRowDxfId="1148">
      <totalsRowFormula>SUBTOTAL(103,Tableau3[Format (ou type)])</totalsRowFormula>
    </tableColumn>
    <tableColumn id="20" xr3:uid="{33562809-70DE-436A-940D-49F45D5F14A8}" name="Nomenclature/ énumération" totalsRowFunction="custom" totalsRowDxfId="1147">
      <totalsRowFormula>SUBTOTAL(103,Tableau3[Nomenclature/ énumération])</totalsRowFormula>
    </tableColumn>
    <tableColumn id="21" xr3:uid="{0FBF9953-AE08-41BF-9CDE-EA27950F10D4}" name="Détails de format" totalsRowFunction="custom" totalsRowDxfId="1146">
      <totalsRowFormula>SUBTOTAL(103,Tableau3[Détails de format])</totalsRowFormula>
    </tableColumn>
    <tableColumn id="22" xr3:uid="{9F868D8D-588A-4128-8291-ABF86AE38F9A}" name="15-18" totalsRowFunction="custom" dataDxfId="1145" totalsRowDxfId="1144">
      <totalsRowFormula>SUBTOTAL(103,Tableau3[15-18])</totalsRowFormula>
    </tableColumn>
    <tableColumn id="23" xr3:uid="{87B18F95-525A-4A9B-860F-C7A99278233D}" name="15-15" totalsRowFunction="custom" dataDxfId="1143" totalsRowDxfId="114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41">
  <autoFilter ref="A8:W9" xr:uid="{75253F3A-254C-4618-A5FE-BEE9E9C3C612}"/>
  <tableColumns count="23">
    <tableColumn id="1" xr3:uid="{B9312955-B2A3-439B-98E2-35497FC3B9CD}" name="ID" totalsRowFunction="count" dataDxfId="1140" totalsRowDxfId="1139"/>
    <tableColumn id="2" xr3:uid="{A41A30AA-1973-446D-97F1-BB8048C22A4F}" name="Donnée (Niveau 1)" totalsRowFunction="custom" dataDxfId="1138" totalsRowDxfId="1137">
      <totalsRowFormula>SUBTOTAL(103,Tableau35[Donnée (Niveau 1)])</totalsRowFormula>
    </tableColumn>
    <tableColumn id="3" xr3:uid="{DFE7CE8D-9D20-4AEF-A0BD-66C619A3B39A}" name="Donnée (Niveau 2)" totalsRowFunction="custom" dataDxfId="1136" totalsRowDxfId="1135">
      <totalsRowFormula>SUBTOTAL(103,Tableau35[Donnée (Niveau 2)])</totalsRowFormula>
    </tableColumn>
    <tableColumn id="4" xr3:uid="{D4BCA6FB-BEEB-4675-B373-97CA3247D3B3}" name="Donnée (Niveau 3)" totalsRowFunction="custom" dataDxfId="1134" totalsRowDxfId="1133">
      <totalsRowFormula>SUBTOTAL(103,Tableau35[Donnée (Niveau 3)])</totalsRowFormula>
    </tableColumn>
    <tableColumn id="5" xr3:uid="{98330C77-3D56-4BE0-94A2-82DDC5827C96}" name="Donnée (Niveau 4)" totalsRowFunction="custom" dataDxfId="1132" totalsRowDxfId="1131">
      <totalsRowFormula>SUBTOTAL(103,Tableau35[Donnée (Niveau 4)])</totalsRowFormula>
    </tableColumn>
    <tableColumn id="6" xr3:uid="{3D011196-6587-48FF-87E2-AE1D56773EE7}" name="Donnée (Niveau 5)" totalsRowFunction="custom" dataDxfId="1130" totalsRowDxfId="1129">
      <totalsRowFormula>SUBTOTAL(103,Tableau35[Donnée (Niveau 5)])</totalsRowFormula>
    </tableColumn>
    <tableColumn id="7" xr3:uid="{9EBCC79E-BB78-43E2-8390-99AED4817490}" name="Donnée (Niveau 6)" totalsRowFunction="custom" dataDxfId="1128" totalsRowDxfId="1127">
      <totalsRowFormula>SUBTOTAL(103,Tableau35[Donnée (Niveau 6)])</totalsRowFormula>
    </tableColumn>
    <tableColumn id="8" xr3:uid="{E26B9737-D2F7-4253-9691-0FAB27540899}" name="Description" totalsRowFunction="custom" totalsRowDxfId="1126">
      <totalsRowFormula>SUBTOTAL(103,Tableau35[Description])</totalsRowFormula>
    </tableColumn>
    <tableColumn id="9" xr3:uid="{CD269DAD-CD7B-426A-8623-52708A75A9F3}" name="Exemples" totalsRowFunction="custom" totalsRowDxfId="1125">
      <totalsRowFormula>SUBTOTAL(103,Tableau35[Exemples])</totalsRowFormula>
    </tableColumn>
    <tableColumn id="10" xr3:uid="{20924355-7D5C-49E1-BBA9-453A972E5FD5}" name="Balise NexSIS" totalsRowFunction="custom" totalsRowDxfId="1124">
      <totalsRowFormula>SUBTOTAL(103,Tableau35[Balise NexSIS])</totalsRowFormula>
    </tableColumn>
    <tableColumn id="11" xr3:uid="{E6886C03-3B0D-46D0-99EE-5173E67D42D5}" name="Nouvelle balise" totalsRowFunction="custom" totalsRowDxfId="1123">
      <totalsRowFormula>SUBTOTAL(103,Tableau35[Nouvelle balise])</totalsRowFormula>
    </tableColumn>
    <tableColumn id="12" xr3:uid="{FC0A1304-6D18-4479-8A8D-40E1640CC417}" name="Nantes - balise" totalsRowFunction="custom" totalsRowDxfId="1122">
      <totalsRowFormula>SUBTOTAL(103,Tableau35[Nantes - balise])</totalsRowFormula>
    </tableColumn>
    <tableColumn id="13" xr3:uid="{F13FED84-5993-4B0F-9596-BB54F03D8CD2}" name="Nantes - description" totalsRowFunction="custom" totalsRowDxfId="1121">
      <totalsRowFormula>SUBTOTAL(103,Tableau35[Nantes - description])</totalsRowFormula>
    </tableColumn>
    <tableColumn id="14" xr3:uid="{D10C28EC-5A2B-4C5A-9DF5-FA610DC16AB7}" name="GT399" totalsRowFunction="custom" totalsRowDxfId="1120">
      <totalsRowFormula>SUBTOTAL(103,Tableau35[GT399])</totalsRowFormula>
    </tableColumn>
    <tableColumn id="15" xr3:uid="{BEB12139-7DD8-42F5-B1E1-2ECBC4C5542E}" name="GT399 description" totalsRowFunction="custom" totalsRowDxfId="1119">
      <totalsRowFormula>SUBTOTAL(103,Tableau35[GT399 description])</totalsRowFormula>
    </tableColumn>
    <tableColumn id="16" xr3:uid="{188B779B-92B8-4FEF-8EED-51C2A38708D0}" name="Priorisation" totalsRowFunction="custom" totalsRowDxfId="1118">
      <totalsRowFormula>SUBTOTAL(103,Tableau35[Priorisation])</totalsRowFormula>
    </tableColumn>
    <tableColumn id="17" xr3:uid="{F4CC96EB-6D1D-4960-BCD8-CD461F381ED8}" name="Cardinalité" totalsRowFunction="custom" dataDxfId="1117" totalsRowDxfId="1116">
      <totalsRowFormula>SUBTOTAL(103,Tableau35[Cardinalité])</totalsRowFormula>
    </tableColumn>
    <tableColumn id="18" xr3:uid="{B0090839-6783-4E0E-8106-4E6A56CCAFD2}" name="Objet" totalsRowFunction="custom" dataDxfId="1115" totalsRowDxfId="1114">
      <totalsRowFormula>SUBTOTAL(103,Tableau35[Objet])</totalsRowFormula>
    </tableColumn>
    <tableColumn id="19" xr3:uid="{A81D9ACE-1BA2-42E2-A7BF-AD6A21D051B7}" name="Format (ou type)" totalsRowFunction="custom" dataDxfId="1113" totalsRowDxfId="1112">
      <totalsRowFormula>SUBTOTAL(103,Tableau35[Format (ou type)])</totalsRowFormula>
    </tableColumn>
    <tableColumn id="20" xr3:uid="{395551A0-AF3E-4BCA-A2D1-B5B3AFE7BB0F}" name="Nomenclature/ énumération" totalsRowFunction="custom" totalsRowDxfId="1111">
      <totalsRowFormula>SUBTOTAL(103,Tableau35[Nomenclature/ énumération])</totalsRowFormula>
    </tableColumn>
    <tableColumn id="21" xr3:uid="{CA6C9852-2D54-43AF-A983-D0F4CF56B2B4}" name="Détails de format" totalsRowFunction="custom" totalsRowDxfId="1110">
      <totalsRowFormula>SUBTOTAL(103,Tableau35[Détails de format])</totalsRowFormula>
    </tableColumn>
    <tableColumn id="22" xr3:uid="{15560D52-4B8E-408C-878A-EEE9AFD8D183}" name="15-18" totalsRowFunction="custom" totalsRowDxfId="1109">
      <totalsRowFormula>SUBTOTAL(103,Tableau35[15-18])</totalsRowFormula>
    </tableColumn>
    <tableColumn id="23" xr3:uid="{F8085B3C-2A10-48F6-B2F1-428BF4D2A4F6}" name="15-15" totalsRowFunction="custom" totalsRowDxfId="110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07">
  <autoFilter ref="A8:W19" xr:uid="{1FE8A3AF-4E94-4B60-8D0F-BDD2D3ECE80A}"/>
  <tableColumns count="23">
    <tableColumn id="1" xr3:uid="{2194A6A9-978B-49BF-92EC-24BA1F982865}" name="ID" totalsRowFunction="count" dataDxfId="1106" totalsRowDxfId="1105"/>
    <tableColumn id="2" xr3:uid="{7639722A-2F33-4FF5-974B-AF23A0A6AFB1}" name="Donnée (Niveau 1)" totalsRowFunction="custom" dataDxfId="1104" totalsRowDxfId="1103">
      <totalsRowFormula>SUBTOTAL(103,Tableau357[Donnée (Niveau 1)])</totalsRowFormula>
    </tableColumn>
    <tableColumn id="3" xr3:uid="{9BD64E43-D2AF-489F-A571-5D02F069CB5A}" name="Donnée (Niveau 2)" totalsRowFunction="custom" dataDxfId="1102" totalsRowDxfId="1101">
      <totalsRowFormula>SUBTOTAL(103,Tableau357[Donnée (Niveau 2)])</totalsRowFormula>
    </tableColumn>
    <tableColumn id="4" xr3:uid="{3A15C35A-E24A-431E-9B0F-5AA03F1DEC65}" name="Donnée (Niveau 3)" totalsRowFunction="custom" dataDxfId="1100" totalsRowDxfId="1099">
      <totalsRowFormula>SUBTOTAL(103,Tableau357[Donnée (Niveau 3)])</totalsRowFormula>
    </tableColumn>
    <tableColumn id="5" xr3:uid="{30450838-7269-4B21-AED9-DE744E6D7BE7}" name="Donnée (Niveau 4)" totalsRowFunction="custom" dataDxfId="1098" totalsRowDxfId="1097">
      <totalsRowFormula>SUBTOTAL(103,Tableau357[Donnée (Niveau 4)])</totalsRowFormula>
    </tableColumn>
    <tableColumn id="6" xr3:uid="{3660E566-E514-413D-B57E-5899D7E2C97A}" name="Donnée (Niveau 5)" totalsRowFunction="custom" dataDxfId="1096" totalsRowDxfId="1095">
      <totalsRowFormula>SUBTOTAL(103,Tableau357[Donnée (Niveau 5)])</totalsRowFormula>
    </tableColumn>
    <tableColumn id="7" xr3:uid="{9C7BB915-267A-4C5A-AA02-029048F4DC4E}" name="Donnée (Niveau 6)" totalsRowFunction="custom" dataDxfId="1094" totalsRowDxfId="1093">
      <totalsRowFormula>SUBTOTAL(103,Tableau357[Donnée (Niveau 6)])</totalsRowFormula>
    </tableColumn>
    <tableColumn id="8" xr3:uid="{E5B15786-B76A-4BEA-9067-9613FD29334F}" name="Description" totalsRowFunction="custom" totalsRowDxfId="1092">
      <totalsRowFormula>SUBTOTAL(103,Tableau357[Description])</totalsRowFormula>
    </tableColumn>
    <tableColumn id="9" xr3:uid="{8DB05C06-6CE9-4263-BA6F-48CE0AE9983C}" name="Exemples" totalsRowFunction="custom" totalsRowDxfId="1091">
      <totalsRowFormula>SUBTOTAL(103,Tableau357[Exemples])</totalsRowFormula>
    </tableColumn>
    <tableColumn id="10" xr3:uid="{1837705E-85D2-43D6-9CDA-E6F77570DBBD}" name="Balise NexSIS" totalsRowFunction="custom" totalsRowDxfId="1090">
      <totalsRowFormula>SUBTOTAL(103,Tableau357[Balise NexSIS])</totalsRowFormula>
    </tableColumn>
    <tableColumn id="11" xr3:uid="{957F756D-730B-4641-8748-30510E6525C0}" name="Nouvelle balise" totalsRowFunction="custom" dataDxfId="1089" totalsRowDxfId="1088">
      <totalsRowFormula>SUBTOTAL(103,Tableau357[Nouvelle balise])</totalsRowFormula>
    </tableColumn>
    <tableColumn id="12" xr3:uid="{3169EF9C-BB85-4FFA-B5E7-A3B8B73FC3A2}" name="Nantes - balise" totalsRowFunction="custom" totalsRowDxfId="1087">
      <totalsRowFormula>SUBTOTAL(103,Tableau357[Nantes - balise])</totalsRowFormula>
    </tableColumn>
    <tableColumn id="13" xr3:uid="{E548F095-B313-42ED-B82E-D4F99D2C0A04}" name="Nantes - description" totalsRowFunction="custom" totalsRowDxfId="1086">
      <totalsRowFormula>SUBTOTAL(103,Tableau357[Nantes - description])</totalsRowFormula>
    </tableColumn>
    <tableColumn id="14" xr3:uid="{CC704391-8DDA-45F3-B8AB-AE5DEBD43C11}" name="GT399" totalsRowFunction="custom" totalsRowDxfId="1085">
      <totalsRowFormula>SUBTOTAL(103,Tableau357[GT399])</totalsRowFormula>
    </tableColumn>
    <tableColumn id="15" xr3:uid="{A5BB6FA3-0492-4977-AD3E-CEAAE8366B7A}" name="GT399 description" totalsRowFunction="custom" totalsRowDxfId="1084">
      <totalsRowFormula>SUBTOTAL(103,Tableau357[GT399 description])</totalsRowFormula>
    </tableColumn>
    <tableColumn id="16" xr3:uid="{6BC9EA61-5862-4D25-B98C-EA9E88DF081C}" name="Priorisation" totalsRowFunction="custom" totalsRowDxfId="1083">
      <totalsRowFormula>SUBTOTAL(103,Tableau357[Priorisation])</totalsRowFormula>
    </tableColumn>
    <tableColumn id="17" xr3:uid="{F8CC7813-2529-4AB6-8673-B22D55F47970}" name="Cardinalité" totalsRowFunction="custom" dataDxfId="1082" totalsRowDxfId="1081">
      <totalsRowFormula>SUBTOTAL(103,Tableau357[Cardinalité])</totalsRowFormula>
    </tableColumn>
    <tableColumn id="18" xr3:uid="{F8AA89E9-3720-467E-92C2-F847AE5D62EB}" name="Objet" totalsRowFunction="custom" dataDxfId="1080" totalsRowDxfId="1079">
      <totalsRowFormula>SUBTOTAL(103,Tableau357[Objet])</totalsRowFormula>
    </tableColumn>
    <tableColumn id="19" xr3:uid="{044C8000-1042-455B-8904-0733131290E6}" name="Format (ou type)" totalsRowFunction="custom" dataDxfId="1078" totalsRowDxfId="1077">
      <totalsRowFormula>SUBTOTAL(103,Tableau357[Format (ou type)])</totalsRowFormula>
    </tableColumn>
    <tableColumn id="20" xr3:uid="{4C43F220-1FFF-4D6A-B274-6AC8F1923DC0}" name="Nomenclature/ énumération" totalsRowFunction="custom" dataDxfId="1076" totalsRowDxfId="1075">
      <totalsRowFormula>SUBTOTAL(103,Tableau357[Nomenclature/ énumération])</totalsRowFormula>
    </tableColumn>
    <tableColumn id="21" xr3:uid="{F3647E69-0E89-450A-AF38-B5627E006D73}" name="Détails de format" totalsRowFunction="custom" dataDxfId="1074" totalsRowDxfId="1073">
      <totalsRowFormula>SUBTOTAL(103,Tableau357[Détails de format])</totalsRowFormula>
    </tableColumn>
    <tableColumn id="22" xr3:uid="{BDA6CEC4-51B8-4CFB-B6B6-B7AF21F84DE9}" name="15-18" totalsRowFunction="custom" totalsRowDxfId="1072">
      <totalsRowFormula>SUBTOTAL(103,Tableau357[15-18])</totalsRowFormula>
    </tableColumn>
    <tableColumn id="23" xr3:uid="{A7D9FC89-3D3C-442A-BF60-2B5E8CAB8757}" name="15-15" totalsRowFunction="custom" totalsRowDxfId="107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70" totalsRowDxfId="1067" headerRowBorderDxfId="1069" tableBorderDxfId="1068" totalsRowBorderDxfId="1066">
  <autoFilter ref="A8:W14" xr:uid="{E931F4C5-87AC-4B70-ADC3-93962301DA67}"/>
  <tableColumns count="23">
    <tableColumn id="1" xr3:uid="{1E224984-052D-4A13-B622-AE0F71DD159A}" name="ID" totalsRowFunction="custom" dataDxfId="1065" totalsRowDxfId="1064">
      <totalsRowFormula>SUBTOTAL(103, Tableau9[ID])</totalsRowFormula>
    </tableColumn>
    <tableColumn id="2" xr3:uid="{C0689F99-92F2-497E-8FC9-D5C9893BC7E9}" name="Donnée (Niveau 1)" totalsRowFunction="custom" dataDxfId="1063" totalsRowDxfId="1062">
      <totalsRowFormula>SUBTOTAL(103, Tableau9[Donnée (Niveau 1)])</totalsRowFormula>
    </tableColumn>
    <tableColumn id="3" xr3:uid="{415D4766-C4FA-4EA5-814E-1F0F00B07B37}" name="Donnée (Niveau 2)" totalsRowFunction="custom" dataDxfId="1061" totalsRowDxfId="1060">
      <totalsRowFormula>SUBTOTAL(103, Tableau9[Donnée (Niveau 2)])</totalsRowFormula>
    </tableColumn>
    <tableColumn id="4" xr3:uid="{3376F3F3-12CC-4AD9-9955-3EC68C5C3DD9}" name="Donnée (Niveau 3)" totalsRowFunction="custom" dataDxfId="1059" totalsRowDxfId="1058">
      <totalsRowFormula>SUBTOTAL(103, Tableau9[Donnée (Niveau 3)])</totalsRowFormula>
    </tableColumn>
    <tableColumn id="5" xr3:uid="{541A98F6-3A3C-473C-86A3-80321C6E2798}" name="Donnée (Niveau 4)" totalsRowFunction="custom" dataDxfId="1057" totalsRowDxfId="1056">
      <totalsRowFormula>SUBTOTAL(103, Tableau9[Donnée (Niveau 4)])</totalsRowFormula>
    </tableColumn>
    <tableColumn id="6" xr3:uid="{9860160A-69B0-43CC-ACC3-513CC21BBCC9}" name="Donnée (Niveau 5)" totalsRowFunction="custom" dataDxfId="1055" totalsRowDxfId="1054">
      <totalsRowFormula>SUBTOTAL(103, Tableau9[Donnée (Niveau 5)])</totalsRowFormula>
    </tableColumn>
    <tableColumn id="7" xr3:uid="{A283BE6B-5F72-4E28-A1D0-C3CEFC3A3203}" name="Donnée (Niveau 6)" totalsRowFunction="custom" dataDxfId="1053" totalsRowDxfId="1052">
      <totalsRowFormula>SUBTOTAL(103, Tableau9[Donnée (Niveau 6)])</totalsRowFormula>
    </tableColumn>
    <tableColumn id="8" xr3:uid="{19DF1CAC-A34E-4D6F-9152-7E372105A411}" name="Description" totalsRowFunction="custom" totalsRowDxfId="1051">
      <totalsRowFormula>SUBTOTAL(103, Tableau9[Description])</totalsRowFormula>
    </tableColumn>
    <tableColumn id="9" xr3:uid="{19C7F4C5-FBF2-4DDF-8C18-64844C80A068}" name="Exemples" totalsRowFunction="custom" totalsRowDxfId="1050">
      <totalsRowFormula>SUBTOTAL(103, Tableau9[Exemples])</totalsRowFormula>
    </tableColumn>
    <tableColumn id="10" xr3:uid="{25BE0A12-B3F7-4026-80D6-5AED0D62F912}" name="Balise NexSIS" totalsRowFunction="custom" totalsRowDxfId="1049">
      <totalsRowFormula>SUBTOTAL(103, Tableau9[Balise NexSIS])</totalsRowFormula>
    </tableColumn>
    <tableColumn id="11" xr3:uid="{7578B8D2-C435-4424-9B0B-FE7DB8E3AC98}" name="Nouvelle balise" totalsRowFunction="custom" totalsRowDxfId="1048">
      <totalsRowFormula>SUBTOTAL(103, Tableau9[Nouvelle balise])</totalsRowFormula>
    </tableColumn>
    <tableColumn id="12" xr3:uid="{BED9B1DE-1D7A-44E1-B55A-77D8F2867832}" name="Nantes - balise" totalsRowFunction="custom" totalsRowDxfId="1047">
      <totalsRowFormula>SUBTOTAL(103, Tableau9[Nantes - balise])</totalsRowFormula>
    </tableColumn>
    <tableColumn id="13" xr3:uid="{0A269333-965B-47E6-A39A-3828EC8525D7}" name="Nantes - description" totalsRowFunction="custom" totalsRowDxfId="1046">
      <totalsRowFormula>SUBTOTAL(103, Tableau9[Nantes - description])</totalsRowFormula>
    </tableColumn>
    <tableColumn id="14" xr3:uid="{9551F7F9-F22B-4AE0-8C95-D6D0EABBF631}" name="GT399" totalsRowFunction="custom" totalsRowDxfId="1045">
      <totalsRowFormula>SUBTOTAL(103, Tableau9[GT399])</totalsRowFormula>
    </tableColumn>
    <tableColumn id="15" xr3:uid="{B250F388-C8B6-4941-A85E-C23834348517}" name="GT399 description" totalsRowFunction="custom" totalsRowDxfId="1044">
      <totalsRowFormula>SUBTOTAL(103, Tableau9[GT399 description])</totalsRowFormula>
    </tableColumn>
    <tableColumn id="16" xr3:uid="{A477B070-59A8-4A28-9E4D-9B4503B0FCDC}" name="Priorisation" totalsRowFunction="custom" totalsRowDxfId="1043">
      <totalsRowFormula>SUBTOTAL(103, Tableau9[Priorisation])</totalsRowFormula>
    </tableColumn>
    <tableColumn id="17" xr3:uid="{8D44E1CE-FB68-4E9B-AE44-0ADF0DFE048B}" name="Cardinalité" totalsRowFunction="custom" dataDxfId="1042" totalsRowDxfId="1041">
      <totalsRowFormula>SUBTOTAL(103, Tableau9[Cardinalité])</totalsRowFormula>
    </tableColumn>
    <tableColumn id="18" xr3:uid="{F5551B1C-1DCC-4580-B858-E095724B74EC}" name="Objet" totalsRowFunction="custom" totalsRowDxfId="1040">
      <totalsRowFormula>SUBTOTAL(103, Tableau9[Objet])</totalsRowFormula>
    </tableColumn>
    <tableColumn id="19" xr3:uid="{836B344A-EF05-48E1-9A56-678F7B1B5ECF}" name="Format (ou type)" totalsRowFunction="custom" totalsRowDxfId="1039">
      <totalsRowFormula>SUBTOTAL(103, Tableau9[Format (ou type)])</totalsRowFormula>
    </tableColumn>
    <tableColumn id="20" xr3:uid="{622F58D5-8FA2-4261-957A-F5060FF0501F}" name="Nomenclature/ énumération" totalsRowFunction="custom" totalsRowDxfId="1038">
      <totalsRowFormula>SUBTOTAL(103, Tableau9[Nomenclature/ énumération])</totalsRowFormula>
    </tableColumn>
    <tableColumn id="21" xr3:uid="{EE4A67A2-A8BB-40C5-B66B-2C677A555E0D}" name="Détails de format" totalsRowFunction="custom" totalsRowDxfId="1037">
      <totalsRowFormula>SUBTOTAL(103, Tableau9[Détails de format])</totalsRowFormula>
    </tableColumn>
    <tableColumn id="22" xr3:uid="{74252E4D-4A09-4C3D-A70C-71232233BE99}" name="15-18" totalsRowFunction="custom" totalsRowDxfId="1036">
      <totalsRowFormula>SUBTOTAL(103, Tableau9[15-18])</totalsRowFormula>
    </tableColumn>
    <tableColumn id="23" xr3:uid="{9A825B74-72E7-4083-95A6-ADAB0B83FA51}" name="15-15" totalsRowFunction="custom" totalsRowDxfId="103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34" headerRowBorderDxfId="1033" tableBorderDxfId="103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31">
      <totalsRowFormula>SUBTOTAL(103,Tableau911[Nantes - balise])</totalsRowFormula>
    </tableColumn>
    <tableColumn id="24" xr3:uid="{B812F9CB-695C-4233-9210-247EE7E30D5C}" name="Nantes - description" totalsRowFunction="custom" dataDxfId="1030">
      <totalsRowFormula>SUBTOTAL(103,Tableau911[Nantes - description])</totalsRowFormula>
    </tableColumn>
    <tableColumn id="23" xr3:uid="{369A7FC9-8210-45F8-B7CE-7CA66D94704C}" name="GT399" totalsRowFunction="custom" dataDxfId="1029">
      <totalsRowFormula>SUBTOTAL(103,Tableau911[GT399])</totalsRowFormula>
    </tableColumn>
    <tableColumn id="22" xr3:uid="{CC0C4430-85CE-4749-B0EF-01F38758D213}" name="GT399 description" totalsRowFunction="custom" dataDxfId="1028">
      <totalsRowFormula>SUBTOTAL(103,Tableau911[GT399 description])</totalsRowFormula>
    </tableColumn>
    <tableColumn id="21" xr3:uid="{C8812723-9205-4252-A00F-7EA4ABD87E9F}" name="Priorisation" totalsRowFunction="custom" dataDxfId="102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26" headerRowBorderDxfId="1025" tableBorderDxfId="1024">
  <autoFilter ref="A8:W11" xr:uid="{4F62EADF-21E3-48F1-8B6F-5A3984C01C34}"/>
  <tableColumns count="23">
    <tableColumn id="1" xr3:uid="{B6643D7A-4C2D-4D5B-82CD-9FB6A5509A72}" name="ID" totalsRowFunction="count"/>
    <tableColumn id="2" xr3:uid="{D8AD65B6-1FCA-4B50-9A1E-843B91A13A63}" name="Donnée (Niveau 1)" totalsRowFunction="custom" dataDxfId="1023">
      <totalsRowFormula>SUBTOTAL(103,Tableau12[Donnée (Niveau 1)])</totalsRowFormula>
    </tableColumn>
    <tableColumn id="3" xr3:uid="{C51845AD-B914-429D-B634-E93F9EB2C6E2}" name="Donnée (Niveau 2)" totalsRowFunction="custom" dataDxfId="1022">
      <totalsRowFormula>SUBTOTAL(103,Tableau12[Donnée (Niveau 2)])</totalsRowFormula>
    </tableColumn>
    <tableColumn id="4" xr3:uid="{708D3FF7-D497-49D4-A121-91CEB536EDC0}" name="Donnée (Niveau 3)" totalsRowFunction="custom" dataDxfId="1021">
      <totalsRowFormula>SUBTOTAL(103,Tableau12[Donnée (Niveau 3)])</totalsRowFormula>
    </tableColumn>
    <tableColumn id="5" xr3:uid="{36BBF4F3-B871-4924-B1DF-09F52BEC9A84}" name="Donnée (Niveau 4)" totalsRowFunction="custom" dataDxfId="1020">
      <totalsRowFormula>SUBTOTAL(103,Tableau12[Donnée (Niveau 4)])</totalsRowFormula>
    </tableColumn>
    <tableColumn id="6" xr3:uid="{912708D6-C037-4264-88D3-7DEB49F9D269}" name="Donnée (Niveau 5)" totalsRowFunction="custom" dataDxfId="1019">
      <totalsRowFormula>SUBTOTAL(103,Tableau12[Donnée (Niveau 5)])</totalsRowFormula>
    </tableColumn>
    <tableColumn id="7" xr3:uid="{AEB42A44-4C97-42F7-968F-F3445075B977}" name="Donnée (Niveau 6)" totalsRowFunction="custom" dataDxfId="1018">
      <totalsRowFormula>SUBTOTAL(103,Tableau12[Donnée (Niveau 6)])</totalsRowFormula>
    </tableColumn>
    <tableColumn id="8" xr3:uid="{05104B7E-48BC-48C5-B4C9-B0719BA33344}" name="Description" totalsRowFunction="custom" dataDxfId="1017">
      <totalsRowFormula>SUBTOTAL(103,Tableau12[Description])</totalsRowFormula>
    </tableColumn>
    <tableColumn id="9" xr3:uid="{614AAED4-0FFF-4312-9849-5269BBACA5F4}" name="Exemples" totalsRowFunction="custom" dataDxfId="1016">
      <totalsRowFormula>SUBTOTAL(103,Tableau12[Exemples])</totalsRowFormula>
    </tableColumn>
    <tableColumn id="24" xr3:uid="{E4AE869A-0CB6-491F-A644-3F5631849EE2}" name="Balise NexSIS" totalsRowFunction="custom" dataDxfId="1015">
      <totalsRowFormula>SUBTOTAL(103,Tableau12[Balise NexSIS])</totalsRowFormula>
    </tableColumn>
    <tableColumn id="10" xr3:uid="{591036EA-D7D7-4CDB-9E72-F34570B08579}" name="Nouvelle balise" totalsRowFunction="custom" dataDxfId="1014">
      <totalsRowFormula>SUBTOTAL(103,Tableau12[Nouvelle balise])</totalsRowFormula>
    </tableColumn>
    <tableColumn id="23" xr3:uid="{17E8B19F-5463-4A93-9375-F25F24920A06}" name="Nantes - balise" totalsRowFunction="custom" dataDxfId="1013">
      <totalsRowFormula>SUBTOTAL(103,Tableau12[Nantes - balise])</totalsRowFormula>
    </tableColumn>
    <tableColumn id="22" xr3:uid="{752C5DB9-CA47-4947-BC51-EA0AB6CAF178}" name="Nantes - description" totalsRowFunction="custom" dataDxfId="1012">
      <totalsRowFormula>SUBTOTAL(103,Tableau12[Nantes - description])</totalsRowFormula>
    </tableColumn>
    <tableColumn id="21" xr3:uid="{3086C8B1-9331-471D-85E4-DFE9ECD0778B}" name="GT399" totalsRowFunction="custom" dataDxfId="1011">
      <totalsRowFormula>SUBTOTAL(103,Tableau12[GT399])</totalsRowFormula>
    </tableColumn>
    <tableColumn id="20" xr3:uid="{7161B64A-7444-47C0-A0EB-FBE31CB32883}" name="GT399 description" totalsRowFunction="custom" dataDxfId="1010">
      <totalsRowFormula>SUBTOTAL(103,Tableau12[GT399 description])</totalsRowFormula>
    </tableColumn>
    <tableColumn id="19" xr3:uid="{7B7F428D-98DE-48C1-B4C7-1B8FEF343340}" name="Priorisation" totalsRowFunction="custom" dataDxfId="100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4"/>
      <c r="K1" s="78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4"/>
      <c r="L1" s="784"/>
      <c r="M1" s="784"/>
      <c r="N1" s="78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4"/>
      <c r="L1" s="784"/>
      <c r="M1" s="784"/>
      <c r="N1" s="7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4"/>
      <c r="L1" s="78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5" t="s">
        <v>726</v>
      </c>
      <c r="C2" s="78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90" t="s">
        <v>742</v>
      </c>
      <c r="B1" s="791"/>
      <c r="C1" s="791"/>
      <c r="D1" s="791"/>
      <c r="E1" s="791"/>
      <c r="F1" s="791"/>
      <c r="G1" s="791"/>
      <c r="H1" s="79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8" t="s">
        <v>753</v>
      </c>
      <c r="G12" s="788"/>
      <c r="H12" s="788"/>
      <c r="I12" s="203"/>
      <c r="J12" s="203"/>
      <c r="R12" s="196"/>
      <c r="S12" s="196"/>
      <c r="T12" s="196"/>
    </row>
    <row r="13" spans="1:20" ht="14.25" customHeight="1">
      <c r="B13" s="204" t="s">
        <v>754</v>
      </c>
      <c r="C13" s="204"/>
      <c r="D13" s="204"/>
      <c r="E13" s="204"/>
      <c r="F13" s="788" t="s">
        <v>755</v>
      </c>
      <c r="G13" s="788"/>
      <c r="H13" s="788"/>
      <c r="I13" s="204"/>
      <c r="J13" s="204"/>
      <c r="K13" s="204"/>
      <c r="L13" s="204"/>
      <c r="M13" s="204"/>
      <c r="N13" s="204"/>
      <c r="R13" s="196"/>
      <c r="S13" s="196"/>
      <c r="T13" s="196"/>
    </row>
    <row r="14" spans="1:20" ht="14.25" customHeight="1">
      <c r="B14" s="204" t="s">
        <v>756</v>
      </c>
      <c r="C14" s="204"/>
      <c r="D14" s="204"/>
      <c r="E14" s="204"/>
      <c r="F14" s="788" t="s">
        <v>755</v>
      </c>
      <c r="G14" s="788"/>
      <c r="H14" s="788"/>
      <c r="I14" s="204"/>
      <c r="J14" s="204"/>
      <c r="R14" s="196"/>
      <c r="S14" s="196"/>
      <c r="T14" s="196"/>
    </row>
    <row r="15" spans="1:20">
      <c r="B15" s="203" t="s">
        <v>757</v>
      </c>
      <c r="C15" s="203"/>
      <c r="D15" s="203"/>
      <c r="E15" s="203"/>
      <c r="F15" s="788" t="s">
        <v>755</v>
      </c>
      <c r="G15" s="788"/>
      <c r="H15" s="788"/>
      <c r="I15" s="203"/>
      <c r="J15" s="203"/>
      <c r="R15" s="196"/>
      <c r="S15" s="196"/>
      <c r="T15" s="196"/>
    </row>
    <row r="16" spans="1:20">
      <c r="B16" s="787"/>
      <c r="C16" s="787"/>
      <c r="D16" s="787"/>
      <c r="E16" s="787"/>
      <c r="F16" s="787"/>
      <c r="G16" s="787"/>
      <c r="H16" s="787"/>
      <c r="I16" s="787"/>
      <c r="J16" s="787"/>
      <c r="K16" s="787"/>
      <c r="L16" s="787"/>
      <c r="M16" s="787"/>
      <c r="N16" s="787"/>
      <c r="O16" s="787"/>
      <c r="P16" s="787"/>
      <c r="Q16" s="787"/>
    </row>
    <row r="17" spans="1:17" ht="15" thickBot="1">
      <c r="B17" s="787"/>
      <c r="C17" s="787"/>
      <c r="D17" s="787"/>
      <c r="E17" s="787"/>
      <c r="F17" s="787"/>
      <c r="G17" s="787"/>
      <c r="H17" s="787"/>
      <c r="I17" s="787"/>
      <c r="J17" s="787"/>
      <c r="K17" s="787"/>
      <c r="L17" s="787"/>
      <c r="M17" s="787"/>
      <c r="N17" s="787"/>
      <c r="O17" s="787"/>
      <c r="P17" s="787"/>
      <c r="Q17" s="787"/>
    </row>
    <row r="18" spans="1:17" ht="102.75" customHeight="1" thickBot="1">
      <c r="A18" s="793" t="s">
        <v>758</v>
      </c>
      <c r="B18" s="794"/>
      <c r="C18" s="794"/>
      <c r="D18" s="794"/>
      <c r="E18" s="794"/>
      <c r="F18" s="794"/>
      <c r="G18" s="794"/>
      <c r="H18" s="79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7"/>
      <c r="C20" s="787"/>
      <c r="D20" s="787"/>
      <c r="E20" s="787"/>
      <c r="F20" s="787"/>
      <c r="G20" s="787"/>
      <c r="H20" s="787"/>
      <c r="I20" s="787"/>
      <c r="J20" s="787"/>
      <c r="K20" s="787"/>
      <c r="L20" s="787"/>
      <c r="M20" s="787"/>
      <c r="N20" s="787"/>
      <c r="O20" s="787"/>
      <c r="P20" s="787"/>
      <c r="Q20" s="78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97" t="s">
        <v>791</v>
      </c>
      <c r="B30" s="796" t="s">
        <v>792</v>
      </c>
      <c r="C30" s="796" t="s">
        <v>774</v>
      </c>
      <c r="D30" s="796" t="s">
        <v>774</v>
      </c>
      <c r="E30" s="796" t="s">
        <v>770</v>
      </c>
      <c r="F30" s="206" t="s">
        <v>793</v>
      </c>
      <c r="G30" s="789" t="s">
        <v>794</v>
      </c>
      <c r="H30" s="206" t="s">
        <v>795</v>
      </c>
    </row>
    <row r="31" spans="1:17" ht="114.75">
      <c r="A31" s="797"/>
      <c r="B31" s="796"/>
      <c r="C31" s="796"/>
      <c r="D31" s="796"/>
      <c r="E31" s="796"/>
      <c r="F31" s="209" t="s">
        <v>796</v>
      </c>
      <c r="G31" s="789"/>
      <c r="H31" s="206"/>
    </row>
    <row r="32" spans="1:17" ht="85.5">
      <c r="A32" s="208" t="s">
        <v>797</v>
      </c>
      <c r="B32" s="207" t="s">
        <v>798</v>
      </c>
      <c r="C32" s="207" t="s">
        <v>774</v>
      </c>
      <c r="D32" s="207" t="s">
        <v>774</v>
      </c>
      <c r="E32" s="207" t="s">
        <v>770</v>
      </c>
      <c r="F32" s="209" t="s">
        <v>799</v>
      </c>
      <c r="G32" s="209" t="s">
        <v>783</v>
      </c>
      <c r="H32" s="206" t="s">
        <v>800</v>
      </c>
    </row>
    <row r="33" spans="1:8" ht="29.25">
      <c r="A33" s="797" t="s">
        <v>801</v>
      </c>
      <c r="B33" s="796" t="s">
        <v>802</v>
      </c>
      <c r="C33" s="796" t="s">
        <v>774</v>
      </c>
      <c r="D33" s="796" t="s">
        <v>774</v>
      </c>
      <c r="E33" s="796" t="s">
        <v>770</v>
      </c>
      <c r="F33" s="209" t="s">
        <v>803</v>
      </c>
      <c r="G33" s="789" t="s">
        <v>783</v>
      </c>
      <c r="H33" s="206" t="s">
        <v>804</v>
      </c>
    </row>
    <row r="34" spans="1:8" ht="228.75">
      <c r="A34" s="797"/>
      <c r="B34" s="796"/>
      <c r="C34" s="796"/>
      <c r="D34" s="796"/>
      <c r="E34" s="796"/>
      <c r="F34" s="209" t="s">
        <v>805</v>
      </c>
      <c r="G34" s="789"/>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8" t="s">
        <v>815</v>
      </c>
      <c r="J1" s="798"/>
      <c r="K1" s="798"/>
      <c r="L1" s="798"/>
      <c r="Q1" s="799" t="s">
        <v>816</v>
      </c>
      <c r="R1" s="799"/>
      <c r="S1" s="96" t="s">
        <v>817</v>
      </c>
      <c r="AC1" s="96"/>
      <c r="AE1" s="128"/>
      <c r="ALY1"/>
    </row>
    <row r="2" spans="1:1016" ht="15.95" customHeight="1">
      <c r="C2" s="141" t="s">
        <v>818</v>
      </c>
      <c r="D2" s="152" t="s">
        <v>819</v>
      </c>
      <c r="E2" s="157">
        <f>createCase8[[#Totals],[NexSIS]] / createCase8[[#Totals],[ID]]</f>
        <v>0.83333333333333337</v>
      </c>
      <c r="G2" s="128"/>
      <c r="H2" s="227"/>
      <c r="I2" s="798"/>
      <c r="J2" s="798"/>
      <c r="K2" s="798"/>
      <c r="L2" s="79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0" t="s">
        <v>828</v>
      </c>
      <c r="O7" s="800"/>
      <c r="P7" s="800"/>
      <c r="Q7" s="800"/>
      <c r="W7" s="801" t="s">
        <v>829</v>
      </c>
      <c r="X7" s="801"/>
      <c r="AC7" s="800" t="s">
        <v>830</v>
      </c>
      <c r="AD7" s="80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1008" priority="37">
      <formula>OR($AD22="X",$AB22="X")</formula>
    </cfRule>
    <cfRule type="expression" dxfId="1007" priority="38">
      <formula>AND($AD22=1,$AB22=1)</formula>
    </cfRule>
    <cfRule type="expression" dxfId="1006" priority="39">
      <formula>$AD22=1</formula>
    </cfRule>
    <cfRule type="expression" dxfId="1005" priority="40">
      <formula>$AB22=1</formula>
    </cfRule>
  </conditionalFormatting>
  <conditionalFormatting sqref="A9:G20">
    <cfRule type="expression" dxfId="1004" priority="641">
      <formula>OR(#REF!="X",$AD9="X")</formula>
    </cfRule>
    <cfRule type="expression" dxfId="1003" priority="642">
      <formula>AND(#REF!=1,$AD9=1)</formula>
    </cfRule>
    <cfRule type="expression" dxfId="1002" priority="643">
      <formula>#REF!=1</formula>
    </cfRule>
    <cfRule type="expression" dxfId="1001" priority="644">
      <formula>$AD9=1</formula>
    </cfRule>
  </conditionalFormatting>
  <conditionalFormatting sqref="C9:C20">
    <cfRule type="expression" dxfId="1000" priority="1">
      <formula>AND($T9="X",$B9&lt;&gt;"")</formula>
    </cfRule>
  </conditionalFormatting>
  <conditionalFormatting sqref="C17:C19">
    <cfRule type="expression" dxfId="999" priority="2">
      <formula>AND($T17="X",OR($B17&lt;&gt;"",$C17&lt;&gt;""))</formula>
    </cfRule>
  </conditionalFormatting>
  <conditionalFormatting sqref="D9:D20">
    <cfRule type="expression" dxfId="998" priority="11">
      <formula>AND($T9="X",OR($B9&lt;&gt;"",$C9&lt;&gt;""))</formula>
    </cfRule>
  </conditionalFormatting>
  <conditionalFormatting sqref="D18:D19">
    <cfRule type="expression" dxfId="99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6" priority="12">
      <formula>AND($T9="X",OR($B9&lt;&gt;"",$C9&lt;&gt;"",$D9&lt;&gt;""))</formula>
    </cfRule>
  </conditionalFormatting>
  <conditionalFormatting sqref="F9:F20">
    <cfRule type="expression" dxfId="995" priority="13">
      <formula>AND($T9="X",OR($B9&lt;&gt;"",$C9&lt;&gt;"",$D9&lt;&gt;"",$E9&lt;&gt;""))</formula>
    </cfRule>
  </conditionalFormatting>
  <conditionalFormatting sqref="G9:G20">
    <cfRule type="expression" dxfId="994" priority="14">
      <formula>AND($T9="X",OR($B9&lt;&gt;"",$C9&lt;&gt;"",$D9&lt;&gt;"",$E9&lt;&gt;"",$F9&lt;&gt;""))</formula>
    </cfRule>
  </conditionalFormatting>
  <conditionalFormatting sqref="H22:H23 H43:H883">
    <cfRule type="expression" dxfId="993" priority="36">
      <formula>$S22="X"</formula>
    </cfRule>
  </conditionalFormatting>
  <conditionalFormatting sqref="I9:I20">
    <cfRule type="expression" dxfId="992" priority="16">
      <formula>$T9="X"</formula>
    </cfRule>
  </conditionalFormatting>
  <conditionalFormatting sqref="S9:S20">
    <cfRule type="cellIs" dxfId="991" priority="7" operator="equal">
      <formula>"1..1"</formula>
    </cfRule>
    <cfRule type="cellIs" dxfId="990" priority="8" operator="equal">
      <formula>"0..n"</formula>
    </cfRule>
    <cfRule type="cellIs" dxfId="9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8" t="s">
        <v>911</v>
      </c>
      <c r="I1" s="798"/>
      <c r="J1" s="798"/>
      <c r="O1" s="799" t="s">
        <v>816</v>
      </c>
      <c r="P1" s="799"/>
      <c r="AC1" s="96"/>
      <c r="AE1"/>
      <c r="AF1" s="128"/>
      <c r="ALZ1"/>
    </row>
    <row r="2" spans="1:1017" ht="13.5" customHeight="1">
      <c r="C2" s="141" t="s">
        <v>818</v>
      </c>
      <c r="D2" s="284"/>
      <c r="E2" s="152" t="s">
        <v>819</v>
      </c>
      <c r="F2" s="157">
        <f>createCase3[[#Totals],[NexSIS]] / createCase3[[#Totals],[ID]]</f>
        <v>0.83333333333333337</v>
      </c>
      <c r="G2" s="128"/>
      <c r="H2" s="798"/>
      <c r="I2" s="798"/>
      <c r="J2" s="79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0" t="s">
        <v>828</v>
      </c>
      <c r="M7" s="800"/>
      <c r="N7" s="800"/>
      <c r="O7" s="800"/>
      <c r="V7" s="801" t="s">
        <v>829</v>
      </c>
      <c r="W7" s="801"/>
      <c r="AC7" s="800" t="s">
        <v>830</v>
      </c>
      <c r="AD7" s="800"/>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88" priority="78">
      <formula>OR($AD16="X",$AB16="X")</formula>
    </cfRule>
    <cfRule type="expression" dxfId="987" priority="79">
      <formula>AND($AD16=1,$AB16=1)</formula>
    </cfRule>
    <cfRule type="expression" dxfId="986" priority="80">
      <formula>$AD16=1</formula>
    </cfRule>
    <cfRule type="expression" dxfId="985" priority="81">
      <formula>$AB16=1</formula>
    </cfRule>
  </conditionalFormatting>
  <conditionalFormatting sqref="A9:G14">
    <cfRule type="expression" dxfId="984" priority="23">
      <formula>OR($AD9="X",$AC9="X")</formula>
    </cfRule>
    <cfRule type="expression" dxfId="983" priority="25">
      <formula>AND($AD9=1,$AC9=1)</formula>
    </cfRule>
    <cfRule type="expression" dxfId="982" priority="26">
      <formula>$AD9=1</formula>
    </cfRule>
    <cfRule type="expression" dxfId="981" priority="27">
      <formula>$AC9=1</formula>
    </cfRule>
    <cfRule type="expression" dxfId="980" priority="28">
      <formula>AND(NOT(ISBLANK($W9)),ISBLANK($AC9),ISBLANK($AD9))</formula>
    </cfRule>
  </conditionalFormatting>
  <conditionalFormatting sqref="C9:C14">
    <cfRule type="expression" dxfId="979" priority="22">
      <formula>AND($R9="X",$B9&lt;&gt;"")</formula>
    </cfRule>
  </conditionalFormatting>
  <conditionalFormatting sqref="D9:D14">
    <cfRule type="expression" dxfId="978" priority="24">
      <formula>AND($R9="X",OR($B9&lt;&gt;"",$C9&lt;&gt;""))</formula>
    </cfRule>
  </conditionalFormatting>
  <conditionalFormatting sqref="E9:E14">
    <cfRule type="expression" dxfId="97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6" priority="20">
      <formula>AND($R9="X",OR($B9&lt;&gt;"",$C9&lt;&gt;"",$D9&lt;&gt;"",$E9&lt;&gt;""))</formula>
    </cfRule>
  </conditionalFormatting>
  <conditionalFormatting sqref="G9:G14">
    <cfRule type="expression" dxfId="975" priority="21">
      <formula>AND($R9="X",OR($B9&lt;&gt;"",$C9&lt;&gt;"",$D9&lt;&gt;"",$E9&lt;&gt;"",$F9&lt;&gt;""))</formula>
    </cfRule>
  </conditionalFormatting>
  <conditionalFormatting sqref="H16:H17 H37:H877">
    <cfRule type="expression" dxfId="974" priority="77">
      <formula>$Q16="X"</formula>
    </cfRule>
  </conditionalFormatting>
  <conditionalFormatting sqref="I9:I14">
    <cfRule type="expression" dxfId="973" priority="18">
      <formula>$R9="X"</formula>
    </cfRule>
  </conditionalFormatting>
  <conditionalFormatting sqref="Q9:Q14">
    <cfRule type="cellIs" dxfId="972" priority="2" operator="equal">
      <formula>"1..1"</formula>
    </cfRule>
    <cfRule type="cellIs" dxfId="971" priority="3" operator="equal">
      <formula>"0..n"</formula>
    </cfRule>
    <cfRule type="cellIs" dxfId="97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8" t="s">
        <v>911</v>
      </c>
      <c r="I1" s="798"/>
      <c r="J1" s="798"/>
      <c r="O1" s="799" t="s">
        <v>816</v>
      </c>
      <c r="P1" s="799"/>
      <c r="AC1" s="96"/>
      <c r="AE1"/>
      <c r="AF1" s="128"/>
      <c r="ALZ1"/>
    </row>
    <row r="2" spans="1:1014" ht="13.5" customHeight="1">
      <c r="C2" s="555" t="s">
        <v>944</v>
      </c>
      <c r="D2" s="284"/>
      <c r="E2" s="152"/>
      <c r="F2" s="157">
        <f>createCase142[[#Totals],[NexSIS]] / createCase142[[#Totals],[ID]]</f>
        <v>0.47727272727272729</v>
      </c>
      <c r="G2" s="128"/>
      <c r="H2" s="798"/>
      <c r="I2" s="798"/>
      <c r="J2" s="798"/>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0" t="s">
        <v>828</v>
      </c>
      <c r="M7" s="800"/>
      <c r="N7" s="800"/>
      <c r="O7" s="800"/>
      <c r="AC7" s="800" t="s">
        <v>830</v>
      </c>
      <c r="AD7" s="800"/>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02" t="s">
        <v>829</v>
      </c>
      <c r="W9" s="802"/>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02"/>
      <c r="W10" s="802"/>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9" priority="266">
      <formula>$AC13=1</formula>
    </cfRule>
  </conditionalFormatting>
  <conditionalFormatting sqref="A193:F194 A214:F1054">
    <cfRule type="expression" dxfId="968" priority="259">
      <formula>OR($AD193="X",$AB193="X")</formula>
    </cfRule>
    <cfRule type="expression" dxfId="967" priority="260">
      <formula>AND($AD193=1,$AB193=1)</formula>
    </cfRule>
    <cfRule type="expression" dxfId="966" priority="261">
      <formula>$AD193=1</formula>
    </cfRule>
    <cfRule type="expression" dxfId="965" priority="262">
      <formula>$AB193=1</formula>
    </cfRule>
  </conditionalFormatting>
  <conditionalFormatting sqref="A12:G12">
    <cfRule type="expression" dxfId="964" priority="49">
      <formula>AND($AD12=1,$AC12=1)</formula>
    </cfRule>
    <cfRule type="expression" dxfId="963" priority="50">
      <formula>$AD12=1</formula>
    </cfRule>
    <cfRule type="expression" dxfId="962" priority="51">
      <formula>$AC12=1</formula>
    </cfRule>
    <cfRule type="expression" dxfId="961" priority="52">
      <formula>AND(NOT(ISBLANK($W12)),ISBLANK($AC12),ISBLANK($AD12))</formula>
    </cfRule>
    <cfRule type="expression" dxfId="960"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5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7" priority="264">
      <formula>AND($AD13=1,$AC13=1)</formula>
    </cfRule>
  </conditionalFormatting>
  <conditionalFormatting sqref="B121:B124">
    <cfRule type="expression" dxfId="956" priority="246">
      <formula>AND($R121="X",#REF!&lt;&gt;"")</formula>
    </cfRule>
  </conditionalFormatting>
  <conditionalFormatting sqref="B165 B167:B172">
    <cfRule type="expression" dxfId="955" priority="279">
      <formula>AND($R165="X",#REF!&lt;&gt;"")</formula>
    </cfRule>
  </conditionalFormatting>
  <conditionalFormatting sqref="B140:C154 B155:G165 B173:G191 A166:G166 B32:G40 E140:G153 D167:G167 D41:D43 D154:G154 A13:A165 B41:C41 F42:G43 B167:C172 A167:A191 F168:G172">
    <cfRule type="expression" dxfId="954" priority="176">
      <formula>OR($AD13="X",$AC13="X")</formula>
    </cfRule>
  </conditionalFormatting>
  <conditionalFormatting sqref="B41:D41 D129:D138 E139">
    <cfRule type="expression" dxfId="953" priority="241">
      <formula>$AD41=1</formula>
    </cfRule>
  </conditionalFormatting>
  <conditionalFormatting sqref="B13:G30 B31:C31 D129:D138 E139 E31:G31">
    <cfRule type="expression" dxfId="952" priority="239">
      <formula>OR($AD13="X",$AC13="X")</formula>
    </cfRule>
  </conditionalFormatting>
  <conditionalFormatting sqref="B44:G128 E129:G132 E135:G139 F133:G134 B129:C139 B42:B43">
    <cfRule type="expression" dxfId="951" priority="263">
      <formula>OR($AD42="X",$AC42="X")</formula>
    </cfRule>
  </conditionalFormatting>
  <conditionalFormatting sqref="B44:G128">
    <cfRule type="expression" dxfId="950" priority="244">
      <formula>AND($AD44=1,$AC44=1)</formula>
    </cfRule>
    <cfRule type="expression" dxfId="949" priority="245">
      <formula>$AD44=1</formula>
    </cfRule>
  </conditionalFormatting>
  <conditionalFormatting sqref="B140:G140">
    <cfRule type="expression" dxfId="948" priority="182">
      <formula>AND(NOT(ISBLANK($W140)),ISBLANK($AC140),ISBLANK($AD140))</formula>
    </cfRule>
  </conditionalFormatting>
  <conditionalFormatting sqref="C12">
    <cfRule type="expression" dxfId="947" priority="47">
      <formula>AND($R12="X",$B12&lt;&gt;"")</formula>
    </cfRule>
  </conditionalFormatting>
  <conditionalFormatting sqref="C19">
    <cfRule type="expression" dxfId="946" priority="1166">
      <formula>AND($R19="X",OR($B19&lt;&gt;"",#REF!&lt;&gt;""))</formula>
    </cfRule>
  </conditionalFormatting>
  <conditionalFormatting sqref="C41 D41:D43">
    <cfRule type="expression" dxfId="945" priority="284">
      <formula>AND($R41="X",OR($B41&lt;&gt;"",#REF!&lt;&gt;""))</formula>
    </cfRule>
  </conditionalFormatting>
  <conditionalFormatting sqref="C42:C43">
    <cfRule type="expression" dxfId="944" priority="67">
      <formula>AND($R42="X",OR(#REF!&lt;&gt;"",$B42&lt;&gt;""))</formula>
    </cfRule>
    <cfRule type="expression" dxfId="943" priority="68">
      <formula>OR($AD42="X",$AC42="X")</formula>
    </cfRule>
    <cfRule type="expression" dxfId="942" priority="69">
      <formula>AND($AD42=1,$AC42=1)</formula>
    </cfRule>
    <cfRule type="expression" dxfId="941" priority="70">
      <formula>$AD42=1</formula>
    </cfRule>
    <cfRule type="expression" dxfId="940" priority="71">
      <formula>$AC42=1</formula>
    </cfRule>
  </conditionalFormatting>
  <conditionalFormatting sqref="C45">
    <cfRule type="expression" dxfId="939" priority="24">
      <formula>AND($R45="X",OR($B45&lt;&gt;"",$C45&lt;&gt;""))</formula>
    </cfRule>
  </conditionalFormatting>
  <conditionalFormatting sqref="C52:C53">
    <cfRule type="expression" dxfId="938" priority="23">
      <formula>AND($R52="X",OR($B52&lt;&gt;"",$C52&lt;&gt;""))</formula>
    </cfRule>
  </conditionalFormatting>
  <conditionalFormatting sqref="C68">
    <cfRule type="expression" dxfId="937" priority="2">
      <formula>AND($R68="X",OR($B68&lt;&gt;"",$C68&lt;&gt;""))</formula>
    </cfRule>
    <cfRule type="expression" dxfId="936" priority="1">
      <formula>AND($R68="X",OR($B68&lt;&gt;"",$C68&lt;&gt;"",$D68&lt;&gt;"",$E68&lt;&gt;""))</formula>
    </cfRule>
  </conditionalFormatting>
  <conditionalFormatting sqref="C68:C70">
    <cfRule type="expression" dxfId="935" priority="20">
      <formula>AND($R68="X",OR($B68&lt;&gt;"",$C68&lt;&gt;"",$D68&lt;&gt;""))</formula>
    </cfRule>
  </conditionalFormatting>
  <conditionalFormatting sqref="C140">
    <cfRule type="expression" dxfId="934" priority="164">
      <formula>OR($AD140="X",$AC140="X")</formula>
    </cfRule>
    <cfRule type="expression" dxfId="933" priority="166">
      <formula>$AD140=1</formula>
    </cfRule>
    <cfRule type="expression" dxfId="932" priority="165">
      <formula>AND($AD140=1,$AC140=1)</formula>
    </cfRule>
    <cfRule type="expression" dxfId="931" priority="167">
      <formula>$AC140=1</formula>
    </cfRule>
  </conditionalFormatting>
  <conditionalFormatting sqref="C152:C153">
    <cfRule type="expression" dxfId="930" priority="16">
      <formula>AND($AD152=1,$AC152=1)</formula>
    </cfRule>
    <cfRule type="expression" dxfId="929" priority="14">
      <formula>AND($R152="X",OR($B152&lt;&gt;"",$C152&lt;&gt;"",$D152&lt;&gt;""))</formula>
    </cfRule>
    <cfRule type="expression" dxfId="928" priority="15">
      <formula>OR($AD152="X",$AC152="X")</formula>
    </cfRule>
    <cfRule type="expression" dxfId="927" priority="17">
      <formula>$AD152=1</formula>
    </cfRule>
    <cfRule type="expression" dxfId="926" priority="18">
      <formula>$AC152=1</formula>
    </cfRule>
  </conditionalFormatting>
  <conditionalFormatting sqref="C154 C165:G165">
    <cfRule type="expression" dxfId="925" priority="109">
      <formula>AND($R154="X",OR($B154&lt;&gt;"",$C154&lt;&gt;""))</formula>
    </cfRule>
  </conditionalFormatting>
  <conditionalFormatting sqref="C154">
    <cfRule type="expression" dxfId="924" priority="11">
      <formula>$AD154=1</formula>
    </cfRule>
    <cfRule type="expression" dxfId="923" priority="12">
      <formula>OR($AD154="X",$AC154="X")</formula>
    </cfRule>
    <cfRule type="expression" dxfId="922" priority="13">
      <formula>$AC154=1</formula>
    </cfRule>
    <cfRule type="expression" dxfId="921" priority="10">
      <formula>AND($AD154=1,$AC154=1)</formula>
    </cfRule>
  </conditionalFormatting>
  <conditionalFormatting sqref="C157:C159">
    <cfRule type="expression" dxfId="920" priority="19">
      <formula>AND($R157="X",OR($B157&lt;&gt;"",$C157&lt;&gt;""))</formula>
    </cfRule>
  </conditionalFormatting>
  <conditionalFormatting sqref="C166">
    <cfRule type="expression" dxfId="919" priority="103">
      <formula>AND($AD166=1,$AC166=1)</formula>
    </cfRule>
    <cfRule type="expression" dxfId="918" priority="104">
      <formula>$AD166=1</formula>
    </cfRule>
    <cfRule type="expression" dxfId="917" priority="105">
      <formula>AND($R166="X",$B166&lt;&gt;"")</formula>
    </cfRule>
    <cfRule type="expression" dxfId="916" priority="102">
      <formula>OR($AD166="X",$AC166="X")</formula>
    </cfRule>
  </conditionalFormatting>
  <conditionalFormatting sqref="C167:C172">
    <cfRule type="expression" dxfId="915" priority="280">
      <formula>AND($R167="X",OR(#REF!&lt;&gt;"",$B167&lt;&gt;""))</formula>
    </cfRule>
  </conditionalFormatting>
  <conditionalFormatting sqref="C168">
    <cfRule type="expression" dxfId="914" priority="154">
      <formula>OR($AD168="X",$AC168="X")</formula>
    </cfRule>
  </conditionalFormatting>
  <conditionalFormatting sqref="C173:C174 D139:E139 C140:D153 C154:C164 C13:C40 C184:C191 C44:C120 C125:C139 D131:D138">
    <cfRule type="expression" dxfId="913" priority="235">
      <formula>AND($R13="X",$B13&lt;&gt;"")</formula>
    </cfRule>
  </conditionalFormatting>
  <conditionalFormatting sqref="C174">
    <cfRule type="expression" dxfId="912" priority="225">
      <formula>OR($AD174="X",$AC174="X")</formula>
    </cfRule>
    <cfRule type="expression" dxfId="911" priority="227">
      <formula>$AD174=1</formula>
    </cfRule>
    <cfRule type="expression" dxfId="910" priority="226">
      <formula>AND($AD174=1,$AC174=1)</formula>
    </cfRule>
  </conditionalFormatting>
  <conditionalFormatting sqref="C175:C183">
    <cfRule type="expression" dxfId="909" priority="273">
      <formula>AND($R175="X",OR($B175&lt;&gt;"",#REF!&lt;&gt;""))</formula>
    </cfRule>
  </conditionalFormatting>
  <conditionalFormatting sqref="C179">
    <cfRule type="expression" dxfId="908" priority="53">
      <formula>OR($AD179="X",$AC179="X")</formula>
    </cfRule>
    <cfRule type="expression" dxfId="907" priority="54">
      <formula>AND($AD179=1,$AC179=1)</formula>
    </cfRule>
    <cfRule type="expression" dxfId="906" priority="56">
      <formula>AND($R179="X",$B179&lt;&gt;"")</formula>
    </cfRule>
    <cfRule type="expression" dxfId="905" priority="55">
      <formula>$AD179=1</formula>
    </cfRule>
  </conditionalFormatting>
  <conditionalFormatting sqref="C122:D124">
    <cfRule type="expression" dxfId="904" priority="247">
      <formula>AND($R122="X",OR(#REF!&lt;&gt;"",$B122&lt;&gt;""))</formula>
    </cfRule>
  </conditionalFormatting>
  <conditionalFormatting sqref="C160:D160">
    <cfRule type="expression" dxfId="903" priority="268">
      <formula>AND($R160="X",OR($B160&lt;&gt;"",#REF!&lt;&gt;""))</formula>
    </cfRule>
  </conditionalFormatting>
  <conditionalFormatting sqref="C121:G121">
    <cfRule type="expression" dxfId="902" priority="243">
      <formula>AND($R121="X",$B121&lt;&gt;"")</formula>
    </cfRule>
  </conditionalFormatting>
  <conditionalFormatting sqref="D12:D18">
    <cfRule type="expression" dxfId="901" priority="43">
      <formula>AND($R12="X",OR($B12&lt;&gt;"",$C12&lt;&gt;""))</formula>
    </cfRule>
  </conditionalFormatting>
  <conditionalFormatting sqref="D20:D40">
    <cfRule type="expression" dxfId="900" priority="25">
      <formula>AND($R20="X",OR($B20&lt;&gt;"",$C20&lt;&gt;""))</formula>
    </cfRule>
  </conditionalFormatting>
  <conditionalFormatting sqref="D30:D31">
    <cfRule type="expression" dxfId="899" priority="26">
      <formula>AND($R30="X",$B30&lt;&gt;"")</formula>
    </cfRule>
  </conditionalFormatting>
  <conditionalFormatting sqref="D31">
    <cfRule type="expression" dxfId="898" priority="27">
      <formula>OR($AD31="X",$AC31="X")</formula>
    </cfRule>
    <cfRule type="expression" dxfId="897" priority="28">
      <formula>AND($AD31=1,$AC31=1)</formula>
    </cfRule>
    <cfRule type="expression" dxfId="896" priority="29">
      <formula>$AD31=1</formula>
    </cfRule>
    <cfRule type="expression" dxfId="895" priority="31">
      <formula>AND(NOT(ISBLANK($W31)),ISBLANK($AC31),ISBLANK($AD31))</formula>
    </cfRule>
    <cfRule type="expression" dxfId="894" priority="30">
      <formula>$AC31=1</formula>
    </cfRule>
  </conditionalFormatting>
  <conditionalFormatting sqref="D41">
    <cfRule type="expression" dxfId="893" priority="291">
      <formula>$AD41=1</formula>
    </cfRule>
    <cfRule type="expression" dxfId="892" priority="290">
      <formula>AND($AD41=1,$AC41=1)</formula>
    </cfRule>
    <cfRule type="expression" dxfId="891" priority="289">
      <formula>AND($R41="X",OR($B41&lt;&gt;"",#REF!&lt;&gt;"",$C41&lt;&gt;""))</formula>
    </cfRule>
    <cfRule type="expression" dxfId="890" priority="287">
      <formula>AND($R41="X",OR($B41&lt;&gt;"",#REF!&lt;&gt;"",$D41&lt;&gt;"",#REF!&lt;&gt;""))</formula>
    </cfRule>
    <cfRule type="expression" dxfId="889" priority="286">
      <formula>AND($R41="X",OR($B41&lt;&gt;"",#REF!&lt;&gt;"",$C41&lt;&gt;"",$D41&lt;&gt;""))</formula>
    </cfRule>
    <cfRule type="expression" dxfId="888" priority="292">
      <formula>AND($R41="X",$B41&lt;&gt;"")</formula>
    </cfRule>
    <cfRule type="expression" dxfId="887" priority="285">
      <formula>AND($R41="X",OR($B41&lt;&gt;"",#REF!&lt;&gt;"",$C41&lt;&gt;""))</formula>
    </cfRule>
    <cfRule type="expression" dxfId="886" priority="293">
      <formula>AND($R41="X",OR($B41&lt;&gt;"",#REF!&lt;&gt;""))</formula>
    </cfRule>
    <cfRule type="expression" dxfId="885" priority="288">
      <formula>$AC41=1</formula>
    </cfRule>
  </conditionalFormatting>
  <conditionalFormatting sqref="D68:D70">
    <cfRule type="expression" dxfId="884" priority="21">
      <formula>AND($R68="X",OR($B68&lt;&gt;"",$C68&lt;&gt;"",$D68&lt;&gt;"",$E68&lt;&gt;""))</formula>
    </cfRule>
  </conditionalFormatting>
  <conditionalFormatting sqref="D122 D184:D191">
    <cfRule type="expression" dxfId="883" priority="155">
      <formula>AND($R122="X",OR($B122&lt;&gt;"",$C122&lt;&gt;""))</formula>
    </cfRule>
  </conditionalFormatting>
  <conditionalFormatting sqref="D125:D128 E127:G127 D173:D174 D161:D164 C184">
    <cfRule type="expression" dxfId="882" priority="253">
      <formula>AND($R125="X",OR($B125&lt;&gt;"",$C125&lt;&gt;""))</formula>
    </cfRule>
  </conditionalFormatting>
  <conditionalFormatting sqref="D129:D130">
    <cfRule type="expression" dxfId="881" priority="232">
      <formula>AND($R129="X",OR(#REF!&lt;&gt;"",$B129&lt;&gt;""))</formula>
    </cfRule>
  </conditionalFormatting>
  <conditionalFormatting sqref="D129:D138 E139 B41:D41">
    <cfRule type="expression" dxfId="880" priority="240">
      <formula>AND($AD41=1,$AC41=1)</formula>
    </cfRule>
  </conditionalFormatting>
  <conditionalFormatting sqref="D129:D153 E139 B13:G30 B31:C31 E31:G31">
    <cfRule type="expression" dxfId="879" priority="242">
      <formula>$AC13=1</formula>
    </cfRule>
  </conditionalFormatting>
  <conditionalFormatting sqref="D139:D153">
    <cfRule type="expression" dxfId="878" priority="218">
      <formula>AND($AD139=1,$AC139=1)</formula>
    </cfRule>
    <cfRule type="expression" dxfId="877" priority="217">
      <formula>OR($AD139="X",$AC139="X")</formula>
    </cfRule>
    <cfRule type="expression" dxfId="876" priority="219">
      <formula>$AD139=1</formula>
    </cfRule>
  </conditionalFormatting>
  <conditionalFormatting sqref="D140">
    <cfRule type="expression" dxfId="875" priority="162">
      <formula>$AD140=1</formula>
    </cfRule>
    <cfRule type="expression" dxfId="874" priority="159">
      <formula>OR($AD140="X",$AC140="X")</formula>
    </cfRule>
    <cfRule type="expression" dxfId="873" priority="163">
      <formula>$AC140=1</formula>
    </cfRule>
    <cfRule type="expression" dxfId="872" priority="160">
      <formula>AND($R140="X",OR($B140&lt;&gt;"",$C140&lt;&gt;"",$D140&lt;&gt;""))</formula>
    </cfRule>
    <cfRule type="expression" dxfId="871" priority="161">
      <formula>AND($AD140=1,$AC140=1)</formula>
    </cfRule>
  </conditionalFormatting>
  <conditionalFormatting sqref="D155:D159 E128:E130 D44:D120">
    <cfRule type="expression" dxfId="870" priority="233">
      <formula>AND($R44="X",OR($B44&lt;&gt;"",$C44&lt;&gt;""))</formula>
    </cfRule>
  </conditionalFormatting>
  <conditionalFormatting sqref="D164">
    <cfRule type="expression" dxfId="869" priority="209">
      <formula>AND($R164="X",OR($B164&lt;&gt;"",$C164&lt;&gt;"",$D164&lt;&gt;"",$E164&lt;&gt;""))</formula>
    </cfRule>
    <cfRule type="expression" dxfId="868" priority="94">
      <formula>AND($R164="X",OR($B164&lt;&gt;"",$C164&lt;&gt;""))</formula>
    </cfRule>
    <cfRule type="expression" dxfId="867" priority="212">
      <formula>AND($R164="X",OR($B164&lt;&gt;"",$C164&lt;&gt;"",$D164&lt;&gt;""))</formula>
    </cfRule>
    <cfRule type="expression" dxfId="866" priority="211">
      <formula>$AD164=1</formula>
    </cfRule>
    <cfRule type="expression" dxfId="865" priority="210">
      <formula>AND($AD164=1,$AC164=1)</formula>
    </cfRule>
    <cfRule type="expression" dxfId="864" priority="208">
      <formula>$AC164=1</formula>
    </cfRule>
    <cfRule type="expression" dxfId="863" priority="207">
      <formula>AND($R164="X",OR($B164&lt;&gt;"",$C164&lt;&gt;"",$D164&lt;&gt;""))</formula>
    </cfRule>
    <cfRule type="expression" dxfId="862" priority="206">
      <formula>$AD164=1</formula>
    </cfRule>
    <cfRule type="expression" dxfId="861" priority="205">
      <formula>AND($AD164=1,$AC164=1)</formula>
    </cfRule>
    <cfRule type="expression" dxfId="860" priority="204">
      <formula>AND($R164="X",OR($B164&lt;&gt;"",$C164&lt;&gt;"",$D164&lt;&gt;"",$E164&lt;&gt;""))</formula>
    </cfRule>
    <cfRule type="expression" dxfId="859" priority="203">
      <formula>$AC164=1</formula>
    </cfRule>
  </conditionalFormatting>
  <conditionalFormatting sqref="D166">
    <cfRule type="expression" dxfId="858" priority="90">
      <formula>AND($AD166=1,$AC166=1)</formula>
    </cfRule>
    <cfRule type="expression" dxfId="857" priority="95">
      <formula>OR($AD166="X",$AC166="X")</formula>
    </cfRule>
    <cfRule type="expression" dxfId="856" priority="89">
      <formula>AND($R166="X",OR($B166&lt;&gt;"",$C166&lt;&gt;"",$D166&lt;&gt;"",$E166&lt;&gt;""))</formula>
    </cfRule>
    <cfRule type="expression" dxfId="855" priority="87">
      <formula>AND($R166="X",OR($B166&lt;&gt;"",$C166&lt;&gt;"",$D166&lt;&gt;""))</formula>
    </cfRule>
    <cfRule type="expression" dxfId="854" priority="86">
      <formula>$AD166=1</formula>
    </cfRule>
    <cfRule type="expression" dxfId="853" priority="88">
      <formula>$AC166=1</formula>
    </cfRule>
    <cfRule type="expression" dxfId="852" priority="85">
      <formula>AND($AD166=1,$AC166=1)</formula>
    </cfRule>
    <cfRule type="expression" dxfId="851" priority="84">
      <formula>AND($R166="X",OR($B166&lt;&gt;"",$C166&lt;&gt;"",$D166&lt;&gt;"",$E166&lt;&gt;""))</formula>
    </cfRule>
    <cfRule type="expression" dxfId="850" priority="83">
      <formula>$AC166=1</formula>
    </cfRule>
    <cfRule type="expression" dxfId="849" priority="82">
      <formula>AND($R166="X",OR($B166&lt;&gt;"",$C166&lt;&gt;""))</formula>
    </cfRule>
    <cfRule type="expression" dxfId="848" priority="100">
      <formula>AND($AD166=1,$AC166=1)</formula>
    </cfRule>
    <cfRule type="expression" dxfId="847" priority="101">
      <formula>$AD166=1</formula>
    </cfRule>
    <cfRule type="expression" dxfId="846" priority="93">
      <formula>AND($R166="X",OR($B166&lt;&gt;"",$C166&lt;&gt;""))</formula>
    </cfRule>
    <cfRule type="expression" dxfId="845" priority="106">
      <formula>AND($R166="X",OR($B166&lt;&gt;"",$C166&lt;&gt;""))</formula>
    </cfRule>
    <cfRule type="expression" dxfId="844" priority="92">
      <formula>AND($R166="X",OR($B166&lt;&gt;"",$C166&lt;&gt;"",$D166&lt;&gt;""))</formula>
    </cfRule>
    <cfRule type="expression" dxfId="843" priority="91">
      <formula>$AD166=1</formula>
    </cfRule>
    <cfRule type="expression" dxfId="842" priority="98">
      <formula>AND($R166="X",$B166&lt;&gt;"")</formula>
    </cfRule>
  </conditionalFormatting>
  <conditionalFormatting sqref="D166:D172">
    <cfRule type="expression" dxfId="841" priority="99">
      <formula>OR($AD166="X",$AC166="X")</formula>
    </cfRule>
  </conditionalFormatting>
  <conditionalFormatting sqref="D167:D168">
    <cfRule type="expression" dxfId="840" priority="231">
      <formula>AND($R167="X",#REF!&lt;&gt;"")</formula>
    </cfRule>
    <cfRule type="expression" dxfId="839" priority="228">
      <formula>AND($AD167=1,$AC167=1)</formula>
    </cfRule>
    <cfRule type="expression" dxfId="838" priority="229">
      <formula>$AD167=1</formula>
    </cfRule>
    <cfRule type="expression" dxfId="837" priority="230">
      <formula>$AC167=1</formula>
    </cfRule>
  </conditionalFormatting>
  <conditionalFormatting sqref="D167:D172">
    <cfRule type="expression" dxfId="836" priority="281">
      <formula>AND($R167="X",OR(#REF!&lt;&gt;"",$B167&lt;&gt;"",$C167&lt;&gt;""))</formula>
    </cfRule>
  </conditionalFormatting>
  <conditionalFormatting sqref="D174">
    <cfRule type="expression" dxfId="835" priority="224">
      <formula>$AD174=1</formula>
    </cfRule>
    <cfRule type="expression" dxfId="834" priority="223">
      <formula>AND($AD174=1,$AC174=1)</formula>
    </cfRule>
    <cfRule type="expression" dxfId="833" priority="222">
      <formula>OR($AD174="X",$AC174="X")</formula>
    </cfRule>
    <cfRule type="expression" dxfId="832" priority="221">
      <formula>AND($R174="X",$B174&lt;&gt;"")</formula>
    </cfRule>
  </conditionalFormatting>
  <conditionalFormatting sqref="D175:D183">
    <cfRule type="expression" dxfId="831" priority="274">
      <formula>AND($R175="X",OR($B175&lt;&gt;"",#REF!&lt;&gt;"",$C175&lt;&gt;""))</formula>
    </cfRule>
  </conditionalFormatting>
  <conditionalFormatting sqref="D19:E19">
    <cfRule type="expression" dxfId="830" priority="1170">
      <formula>AND($R19="X",OR($B19&lt;&gt;"",#REF!&lt;&gt;"",$C19&lt;&gt;""))</formula>
    </cfRule>
  </conditionalFormatting>
  <conditionalFormatting sqref="D127:E127">
    <cfRule type="expression" dxfId="829" priority="134">
      <formula>AND($AD127=1,$AC127=1)</formula>
    </cfRule>
    <cfRule type="expression" dxfId="828" priority="132">
      <formula>$AC127=1</formula>
    </cfRule>
    <cfRule type="expression" dxfId="827" priority="133">
      <formula>AND($R127="X",OR($B127&lt;&gt;"",$C127&lt;&gt;"",$D127&lt;&gt;""))</formula>
    </cfRule>
    <cfRule type="expression" dxfId="826" priority="131">
      <formula>AND($R127="X",OR($B127&lt;&gt;"",$C127&lt;&gt;"",$E127&lt;&gt;"",#REF!&lt;&gt;""))</formula>
    </cfRule>
    <cfRule type="expression" dxfId="825" priority="135">
      <formula>$AD127=1</formula>
    </cfRule>
    <cfRule type="expression" dxfId="824" priority="130">
      <formula>AND($R127="X",OR($B127&lt;&gt;"",$C127&lt;&gt;"",$D127&lt;&gt;"",$E127&lt;&gt;""))</formula>
    </cfRule>
  </conditionalFormatting>
  <conditionalFormatting sqref="D41:G41">
    <cfRule type="expression" dxfId="823" priority="60">
      <formula>OR($AD41="X",$AC41="X")</formula>
    </cfRule>
    <cfRule type="expression" dxfId="822" priority="59">
      <formula>$AD41=1</formula>
    </cfRule>
    <cfRule type="expression" dxfId="821" priority="58">
      <formula>AND($AD41=1,$AC41=1)</formula>
    </cfRule>
    <cfRule type="expression" dxfId="820" priority="57">
      <formula>AND($R41="X",OR($B41&lt;&gt;"",$C41&lt;&gt;"",$D41&lt;&gt;"",$E41&lt;&gt;"",$F41&lt;&gt;""))</formula>
    </cfRule>
  </conditionalFormatting>
  <conditionalFormatting sqref="D125:G125">
    <cfRule type="expression" dxfId="819" priority="145">
      <formula>AND($R125="X",$B125&lt;&gt;"")</formula>
    </cfRule>
  </conditionalFormatting>
  <conditionalFormatting sqref="D127:G127">
    <cfRule type="expression" dxfId="818" priority="144">
      <formula>AND($R127="X",$B127&lt;&gt;"")</formula>
    </cfRule>
  </conditionalFormatting>
  <conditionalFormatting sqref="D154:G154">
    <cfRule type="expression" dxfId="817" priority="3">
      <formula>AND($R154="X",OR($B154&lt;&gt;"",$C154&lt;&gt;"",$D154&lt;&gt;"",$E154&lt;&gt;""))</formula>
    </cfRule>
  </conditionalFormatting>
  <conditionalFormatting sqref="D166:G166">
    <cfRule type="expression" dxfId="816" priority="97">
      <formula>AND($R166="X",OR($B166&lt;&gt;"",$C166&lt;&gt;""))</formula>
    </cfRule>
  </conditionalFormatting>
  <conditionalFormatting sqref="E12:E18">
    <cfRule type="expression" dxfId="815" priority="40">
      <formula>AND($R12="X",OR($B12&lt;&gt;"",$C12&lt;&gt;"",$D12&lt;&gt;""))</formula>
    </cfRule>
  </conditionalFormatting>
  <conditionalFormatting sqref="E20:E40 E140:E153">
    <cfRule type="expression" dxfId="814" priority="72">
      <formula>AND($R20="X",OR($B20&lt;&gt;"",$C20&lt;&gt;"",$D20&lt;&gt;""))</formula>
    </cfRule>
  </conditionalFormatting>
  <conditionalFormatting sqref="E42:E43">
    <cfRule type="expression" dxfId="813" priority="62">
      <formula>AND($AD42=1,$AC42=1)</formula>
    </cfRule>
    <cfRule type="expression" dxfId="812" priority="63">
      <formula>$AD42=1</formula>
    </cfRule>
    <cfRule type="expression" dxfId="811" priority="64">
      <formula>$AC42=1</formula>
    </cfRule>
    <cfRule type="expression" dxfId="810" priority="65">
      <formula>AND(NOT(ISBLANK($W42)),ISBLANK($AC42),ISBLANK($AD42))</formula>
    </cfRule>
    <cfRule type="expression" dxfId="809" priority="66">
      <formula>AND($R42="X",OR($B42&lt;&gt;"",#REF!&lt;&gt;"",$D42&lt;&gt;"",#REF!&lt;&gt;""))</formula>
    </cfRule>
    <cfRule type="expression" dxfId="808" priority="61">
      <formula>OR($AD42="X",$AC42="X")</formula>
    </cfRule>
  </conditionalFormatting>
  <conditionalFormatting sqref="E68:E70">
    <cfRule type="expression" dxfId="807" priority="22">
      <formula>AND($R68="X",OR($B68&lt;&gt;"",$C68&lt;&gt;"",$D68&lt;&gt;"",$E68&lt;&gt;"",$F68&lt;&gt;""))</formula>
    </cfRule>
  </conditionalFormatting>
  <conditionalFormatting sqref="E89">
    <cfRule type="expression" dxfId="806" priority="191">
      <formula>AND($R89="X",OR($B89&lt;&gt;"",$C89&lt;&gt;"",$D89&lt;&gt;"",$E89&lt;&gt;""))</formula>
    </cfRule>
    <cfRule type="expression" dxfId="805" priority="192">
      <formula>AND($AD89=1,$AC89=1)</formula>
    </cfRule>
    <cfRule type="expression" dxfId="804" priority="193">
      <formula>$AD89=1</formula>
    </cfRule>
    <cfRule type="expression" dxfId="803" priority="194">
      <formula>AND($R89="X",OR($B89&lt;&gt;"",$C89&lt;&gt;"",$E89&lt;&gt;"",#REF!&lt;&gt;""))</formula>
    </cfRule>
  </conditionalFormatting>
  <conditionalFormatting sqref="E92">
    <cfRule type="expression" dxfId="802" priority="187">
      <formula>$AD92=1</formula>
    </cfRule>
    <cfRule type="expression" dxfId="801" priority="188">
      <formula>$AC92=1</formula>
    </cfRule>
    <cfRule type="expression" dxfId="800" priority="189">
      <formula>AND($R92="X",OR($B92&lt;&gt;"",$C92&lt;&gt;"",$E92&lt;&gt;"",#REF!&lt;&gt;""))</formula>
    </cfRule>
    <cfRule type="expression" dxfId="799" priority="190">
      <formula>$AC92=1</formula>
    </cfRule>
    <cfRule type="expression" dxfId="798" priority="185">
      <formula>AND($R92="X",OR($B92&lt;&gt;"",$C92&lt;&gt;"",$D92&lt;&gt;"",$E92&lt;&gt;""))</formula>
    </cfRule>
    <cfRule type="expression" dxfId="797" priority="186">
      <formula>AND($AD92=1,$AC92=1)</formula>
    </cfRule>
  </conditionalFormatting>
  <conditionalFormatting sqref="E111">
    <cfRule type="expression" dxfId="796" priority="195">
      <formula>AND($R111="X",OR($B111&lt;&gt;"",$C111&lt;&gt;"",$D111&lt;&gt;"",$E111&lt;&gt;""))</formula>
    </cfRule>
    <cfRule type="expression" dxfId="795" priority="196">
      <formula>AND($AD111=1,$AC111=1)</formula>
    </cfRule>
    <cfRule type="expression" dxfId="794" priority="198">
      <formula>$AC111=1</formula>
    </cfRule>
    <cfRule type="expression" dxfId="793" priority="199">
      <formula>AND($R111="X",OR($B111&lt;&gt;"",$C111&lt;&gt;"",$E111&lt;&gt;"",#REF!&lt;&gt;""))</formula>
    </cfRule>
    <cfRule type="expression" dxfId="792" priority="197">
      <formula>$AD111=1</formula>
    </cfRule>
  </conditionalFormatting>
  <conditionalFormatting sqref="E122 E155:E159 E161:E164 E173 E184:E191">
    <cfRule type="expression" dxfId="791" priority="156">
      <formula>AND($R122="X",OR($B122&lt;&gt;"",$C122&lt;&gt;"",$D122&lt;&gt;""))</formula>
    </cfRule>
  </conditionalFormatting>
  <conditionalFormatting sqref="E122:E124">
    <cfRule type="expression" dxfId="790" priority="248">
      <formula>AND($R122="X",OR(#REF!&lt;&gt;"",$B122&lt;&gt;"",$C122&lt;&gt;""))</formula>
    </cfRule>
  </conditionalFormatting>
  <conditionalFormatting sqref="E125:E128">
    <cfRule type="expression" dxfId="789" priority="254">
      <formula>AND($R125="X",OR($B125&lt;&gt;"",$C125&lt;&gt;"",$D125&lt;&gt;""))</formula>
    </cfRule>
  </conditionalFormatting>
  <conditionalFormatting sqref="E126">
    <cfRule type="expression" dxfId="788" priority="138">
      <formula>$AC126=1</formula>
    </cfRule>
    <cfRule type="expression" dxfId="787" priority="137">
      <formula>AND($R126="X",OR($B126&lt;&gt;"",$C126&lt;&gt;"",$E126&lt;&gt;"",#REF!&lt;&gt;""))</formula>
    </cfRule>
    <cfRule type="expression" dxfId="786" priority="136">
      <formula>AND($R126="X",OR($B126&lt;&gt;"",$C126&lt;&gt;"",$D126&lt;&gt;"",$E126&lt;&gt;""))</formula>
    </cfRule>
    <cfRule type="expression" dxfId="785" priority="139">
      <formula>AND($R126="X",OR($B126&lt;&gt;"",$C126&lt;&gt;"",$D126&lt;&gt;""))</formula>
    </cfRule>
  </conditionalFormatting>
  <conditionalFormatting sqref="E131">
    <cfRule type="expression" dxfId="784" priority="201">
      <formula>AND($R131="X",OR($B131&lt;&gt;"",$C131&lt;&gt;"",$E131&lt;&gt;"",#REF!&lt;&gt;""))</formula>
    </cfRule>
    <cfRule type="expression" dxfId="783" priority="202">
      <formula>$AC131=1</formula>
    </cfRule>
    <cfRule type="expression" dxfId="782" priority="200">
      <formula>AND($R131="X",OR($B131&lt;&gt;"",$C131&lt;&gt;"",$D131&lt;&gt;"",$E131&lt;&gt;""))</formula>
    </cfRule>
  </conditionalFormatting>
  <conditionalFormatting sqref="E131:E132 E44:E120 F133:F134 E135:E138">
    <cfRule type="expression" dxfId="781" priority="236">
      <formula>AND($R44="X",OR($B44&lt;&gt;"",$C44&lt;&gt;"",$D44&lt;&gt;""))</formula>
    </cfRule>
  </conditionalFormatting>
  <conditionalFormatting sqref="E133:E134">
    <cfRule type="expression" dxfId="780" priority="152">
      <formula>$AC133=1</formula>
    </cfRule>
    <cfRule type="expression" dxfId="779" priority="151">
      <formula>OR($AD133="X",$AC133="X")</formula>
    </cfRule>
    <cfRule type="expression" dxfId="778" priority="149">
      <formula>AND($AD133=1,$AC133=1)</formula>
    </cfRule>
    <cfRule type="expression" dxfId="777" priority="150">
      <formula>$AD133=1</formula>
    </cfRule>
    <cfRule type="expression" dxfId="776" priority="153">
      <formula>AND(NOT(ISBLANK($W133)),ISBLANK($AC133),ISBLANK($AD133))</formula>
    </cfRule>
    <cfRule type="expression" dxfId="775" priority="148">
      <formula>AND($R133="X",$B133&lt;&gt;"")</formula>
    </cfRule>
  </conditionalFormatting>
  <conditionalFormatting sqref="E160">
    <cfRule type="expression" dxfId="774" priority="269">
      <formula>AND($R160="X",OR($B160&lt;&gt;"",#REF!&lt;&gt;"",$D160&lt;&gt;""))</formula>
    </cfRule>
  </conditionalFormatting>
  <conditionalFormatting sqref="E163">
    <cfRule type="expression" dxfId="773" priority="213">
      <formula>$AC163=1</formula>
    </cfRule>
    <cfRule type="expression" dxfId="772" priority="214">
      <formula>AND($R163="X",OR($B163&lt;&gt;"",$C163&lt;&gt;"",$D163&lt;&gt;"",$E163&lt;&gt;""))</formula>
    </cfRule>
    <cfRule type="expression" dxfId="771" priority="215">
      <formula>AND($AD163=1,$AC163=1)</formula>
    </cfRule>
    <cfRule type="expression" dxfId="770" priority="216">
      <formula>$AD163=1</formula>
    </cfRule>
  </conditionalFormatting>
  <conditionalFormatting sqref="E166">
    <cfRule type="expression" dxfId="769" priority="96">
      <formula>AND($R166="X",OR($B166&lt;&gt;"",$C166&lt;&gt;"",$D166&lt;&gt;""))</formula>
    </cfRule>
  </conditionalFormatting>
  <conditionalFormatting sqref="E168:E172">
    <cfRule type="expression" dxfId="768" priority="76">
      <formula>OR($AD168="X",$AC168="X")</formula>
    </cfRule>
    <cfRule type="expression" dxfId="767" priority="78">
      <formula>$AD168=1</formula>
    </cfRule>
    <cfRule type="expression" dxfId="766" priority="77">
      <formula>AND($AD168=1,$AC168=1)</formula>
    </cfRule>
    <cfRule type="expression" dxfId="765" priority="81">
      <formula>AND($R168="X",OR(#REF!&lt;&gt;"",$B168&lt;&gt;"",$C168&lt;&gt;"",$D168&lt;&gt;""))</formula>
    </cfRule>
    <cfRule type="expression" dxfId="764" priority="79">
      <formula>$AC168=1</formula>
    </cfRule>
    <cfRule type="expression" dxfId="763" priority="80">
      <formula>AND(NOT(ISBLANK($W168)),ISBLANK($AC168),ISBLANK($AD168))</formula>
    </cfRule>
  </conditionalFormatting>
  <conditionalFormatting sqref="E175:E183">
    <cfRule type="expression" dxfId="762" priority="146">
      <formula>AND($R175="X",OR($B175&lt;&gt;"",#REF!&lt;&gt;"",$C175&lt;&gt;"",$D175&lt;&gt;""))</formula>
    </cfRule>
  </conditionalFormatting>
  <conditionalFormatting sqref="E166:F166">
    <cfRule type="expression" dxfId="761" priority="107">
      <formula>AND($R166="X",OR($B166&lt;&gt;"",$C166&lt;&gt;"",$D166&lt;&gt;"",#REF!&lt;&gt;""))</formula>
    </cfRule>
  </conditionalFormatting>
  <conditionalFormatting sqref="E174:F174">
    <cfRule type="expression" dxfId="760" priority="277">
      <formula>AND($R174="X",OR($B174&lt;&gt;"",$C174&lt;&gt;"",$D174&lt;&gt;"",#REF!&lt;&gt;""))</formula>
    </cfRule>
  </conditionalFormatting>
  <conditionalFormatting sqref="E126:G126">
    <cfRule type="expression" dxfId="759" priority="142">
      <formula>AND($AD126=1,$AC126=1)</formula>
    </cfRule>
    <cfRule type="expression" dxfId="758" priority="143">
      <formula>$AD126=1</formula>
    </cfRule>
  </conditionalFormatting>
  <conditionalFormatting sqref="E128:G128">
    <cfRule type="expression" dxfId="757" priority="117">
      <formula>AND($R128="X",OR($B128&lt;&gt;"",$C128&lt;&gt;"",$D128&lt;&gt;""))</formula>
    </cfRule>
    <cfRule type="expression" dxfId="756" priority="119">
      <formula>$AD128=1</formula>
    </cfRule>
    <cfRule type="expression" dxfId="755" priority="115">
      <formula>AND($R128="X",OR($B128&lt;&gt;"",$C128&lt;&gt;"",$E128&lt;&gt;"",#REF!&lt;&gt;""))</formula>
    </cfRule>
    <cfRule type="expression" dxfId="754" priority="114">
      <formula>AND($R128="X",OR($B128&lt;&gt;"",$C128&lt;&gt;"",$D128&lt;&gt;"",$E128&lt;&gt;""))</formula>
    </cfRule>
    <cfRule type="expression" dxfId="753" priority="120">
      <formula>AND($R128="X",$B128&lt;&gt;"")</formula>
    </cfRule>
    <cfRule type="expression" dxfId="752" priority="121">
      <formula>AND($R128="X",OR($B128&lt;&gt;"",$C128&lt;&gt;""))</formula>
    </cfRule>
    <cfRule type="expression" dxfId="751" priority="118">
      <formula>AND($AD128=1,$AC128=1)</formula>
    </cfRule>
    <cfRule type="expression" dxfId="750" priority="116">
      <formula>$AC128=1</formula>
    </cfRule>
  </conditionalFormatting>
  <conditionalFormatting sqref="E140:G153 B140:C154">
    <cfRule type="expression" dxfId="749" priority="181">
      <formula>$AC140=1</formula>
    </cfRule>
    <cfRule type="expression" dxfId="748" priority="180">
      <formula>$AD140=1</formula>
    </cfRule>
    <cfRule type="expression" dxfId="747"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6" priority="41">
      <formula>AND($R12="X",OR($B12&lt;&gt;"",$C12&lt;&gt;"",$D12&lt;&gt;"",$E12&lt;&gt;""))</formula>
    </cfRule>
  </conditionalFormatting>
  <conditionalFormatting sqref="F19">
    <cfRule type="expression" dxfId="745" priority="1172">
      <formula>AND($R19="X",OR($B19&lt;&gt;"",#REF!&lt;&gt;"",$C19&lt;&gt;"",$E19&lt;&gt;""))</formula>
    </cfRule>
  </conditionalFormatting>
  <conditionalFormatting sqref="F20:F40 F131:F153 F155:F159 E183 G183">
    <cfRule type="expression" dxfId="744" priority="73">
      <formula>AND($R20="X",OR($B20&lt;&gt;"",$C20&lt;&gt;"",$D20&lt;&gt;"",$E20&lt;&gt;""))</formula>
    </cfRule>
  </conditionalFormatting>
  <conditionalFormatting sqref="F42:F43">
    <cfRule type="expression" dxfId="743" priority="294">
      <formula>AND($R42="X",OR($B42&lt;&gt;"",#REF!&lt;&gt;"",$D42&lt;&gt;"",#REF!&lt;&gt;""))</formula>
    </cfRule>
  </conditionalFormatting>
  <conditionalFormatting sqref="F44:F120">
    <cfRule type="expression" dxfId="742" priority="237">
      <formula>AND($R44="X",OR($B44&lt;&gt;"",$C44&lt;&gt;"",$D44&lt;&gt;"",$E44&lt;&gt;""))</formula>
    </cfRule>
  </conditionalFormatting>
  <conditionalFormatting sqref="F122 F161:F164 F173 F184:F191">
    <cfRule type="expression" dxfId="741" priority="157">
      <formula>AND($R122="X",OR($B122&lt;&gt;"",$C122&lt;&gt;"",$D122&lt;&gt;"",$E122&lt;&gt;""))</formula>
    </cfRule>
  </conditionalFormatting>
  <conditionalFormatting sqref="F122:F124">
    <cfRule type="expression" dxfId="740" priority="249">
      <formula>AND($R122="X",OR(#REF!&lt;&gt;"",$B122&lt;&gt;"",$C122&lt;&gt;"",$E122&lt;&gt;""))</formula>
    </cfRule>
  </conditionalFormatting>
  <conditionalFormatting sqref="F125:F128">
    <cfRule type="expression" dxfId="739" priority="255">
      <formula>AND($R125="X",OR($B125&lt;&gt;"",$C125&lt;&gt;"",$D125&lt;&gt;"",$E125&lt;&gt;""))</formula>
    </cfRule>
  </conditionalFormatting>
  <conditionalFormatting sqref="F126">
    <cfRule type="expression" dxfId="738" priority="140">
      <formula>AND($R126="X",OR($B126&lt;&gt;"",$C126&lt;&gt;"",$D126&lt;&gt;"",$E126&lt;&gt;""))</formula>
    </cfRule>
  </conditionalFormatting>
  <conditionalFormatting sqref="F127 G161:G164 G173">
    <cfRule type="expression" dxfId="737" priority="122">
      <formula>AND($R127="X",OR($B127&lt;&gt;"",$C127&lt;&gt;"",$D127&lt;&gt;"",$E127&lt;&gt;"",$F127&lt;&gt;""))</formula>
    </cfRule>
  </conditionalFormatting>
  <conditionalFormatting sqref="F128:F130 F139:G139">
    <cfRule type="expression" dxfId="736" priority="251">
      <formula>AND($R128="X",OR($B128&lt;&gt;"",$C128&lt;&gt;"",$E128&lt;&gt;"",#REF!&lt;&gt;""))</formula>
    </cfRule>
  </conditionalFormatting>
  <conditionalFormatting sqref="F138">
    <cfRule type="expression" dxfId="735" priority="184">
      <formula>AND($R138="X",OR($B138&lt;&gt;"",$C138&lt;&gt;"",$E138&lt;&gt;"",#REF!&lt;&gt;""))</formula>
    </cfRule>
  </conditionalFormatting>
  <conditionalFormatting sqref="F160">
    <cfRule type="expression" dxfId="734" priority="270">
      <formula>AND($R160="X",OR($B160&lt;&gt;"",#REF!&lt;&gt;"",$D160&lt;&gt;"",$E160&lt;&gt;""))</formula>
    </cfRule>
  </conditionalFormatting>
  <conditionalFormatting sqref="F168:F172">
    <cfRule type="expression" dxfId="733" priority="282">
      <formula>AND($R168="X",OR(#REF!&lt;&gt;"",$B168&lt;&gt;"",$C168&lt;&gt;"",$D168&lt;&gt;""))</formula>
    </cfRule>
  </conditionalFormatting>
  <conditionalFormatting sqref="F175:F183">
    <cfRule type="expression" dxfId="732" priority="275">
      <formula>AND($R175="X",OR($B175&lt;&gt;"",#REF!&lt;&gt;"",$C175&lt;&gt;"",$D175&lt;&gt;""))</formula>
    </cfRule>
    <cfRule type="expression" dxfId="731" priority="147">
      <formula>AND($R175="X",OR($B175&lt;&gt;"",#REF!&lt;&gt;"",$C175&lt;&gt;"",$D175&lt;&gt;"",$F175&lt;&gt;""))</formula>
    </cfRule>
  </conditionalFormatting>
  <conditionalFormatting sqref="F183">
    <cfRule type="expression" dxfId="730" priority="74">
      <formula>AND($R183="X",OR($B183&lt;&gt;"",$C183&lt;&gt;"",$D183&lt;&gt;"",$E183&lt;&gt;"",$F183&lt;&gt;""))</formula>
    </cfRule>
  </conditionalFormatting>
  <conditionalFormatting sqref="F127:G127">
    <cfRule type="expression" dxfId="729" priority="125">
      <formula>$AC127=1</formula>
    </cfRule>
    <cfRule type="expression" dxfId="728" priority="126">
      <formula>AND($R127="X",OR($B127&lt;&gt;"",$C127&lt;&gt;"",$D127&lt;&gt;""))</formula>
    </cfRule>
    <cfRule type="expression" dxfId="727" priority="129">
      <formula>AND($R127="X",OR($B127&lt;&gt;"",$C127&lt;&gt;"",$D127&lt;&gt;""))</formula>
    </cfRule>
    <cfRule type="expression" dxfId="726" priority="127">
      <formula>AND($AD127=1,$AC127=1)</formula>
    </cfRule>
    <cfRule type="expression" dxfId="725" priority="128">
      <formula>$AD127=1</formula>
    </cfRule>
    <cfRule type="expression" dxfId="724" priority="123">
      <formula>AND($R127="X",OR($B127&lt;&gt;"",$C127&lt;&gt;"",$D127&lt;&gt;"",$E127&lt;&gt;""))</formula>
    </cfRule>
    <cfRule type="expression" dxfId="723" priority="124">
      <formula>AND($R127="X",OR($B127&lt;&gt;"",$C127&lt;&gt;"",$E127&lt;&gt;"",#REF!&lt;&gt;""))</formula>
    </cfRule>
  </conditionalFormatting>
  <conditionalFormatting sqref="F128:G128">
    <cfRule type="expression" dxfId="722" priority="113">
      <formula>AND($R128="X",OR($B128&lt;&gt;"",$C128&lt;&gt;"",$D128&lt;&gt;""))</formula>
    </cfRule>
    <cfRule type="expression" dxfId="721" priority="112">
      <formula>AND($R128="X",OR($B128&lt;&gt;"",$C128&lt;&gt;""))</formula>
    </cfRule>
  </conditionalFormatting>
  <conditionalFormatting sqref="F166:G166">
    <cfRule type="expression" dxfId="720" priority="108">
      <formula>AND($R166="X",OR($B166&lt;&gt;"",$C166&lt;&gt;"",$D166&lt;&gt;"",#REF!&lt;&gt;"",$F166&lt;&gt;""))</formula>
    </cfRule>
  </conditionalFormatting>
  <conditionalFormatting sqref="F174:G174">
    <cfRule type="expression" dxfId="719" priority="278">
      <formula>AND($R174="X",OR($B174&lt;&gt;"",$C174&lt;&gt;"",$D174&lt;&gt;"",#REF!&lt;&gt;"",$F174&lt;&gt;""))</formula>
    </cfRule>
  </conditionalFormatting>
  <conditionalFormatting sqref="G12:G18">
    <cfRule type="expression" dxfId="718" priority="42">
      <formula>AND($R12="X",OR($B12&lt;&gt;"",$C12&lt;&gt;"",$D12&lt;&gt;"",$E12&lt;&gt;"",$F12&lt;&gt;""))</formula>
    </cfRule>
  </conditionalFormatting>
  <conditionalFormatting sqref="G19">
    <cfRule type="expression" dxfId="717" priority="1168">
      <formula>AND($R19="X",OR($B19&lt;&gt;"",#REF!&lt;&gt;"",$C19&lt;&gt;"",$E19&lt;&gt;"",$F19&lt;&gt;""))</formula>
    </cfRule>
  </conditionalFormatting>
  <conditionalFormatting sqref="G20:G40 G140:G153 G155:G159 D167:G167">
    <cfRule type="expression" dxfId="716" priority="75">
      <formula>AND($R20="X",OR($B20&lt;&gt;"",$C20&lt;&gt;"",$D20&lt;&gt;"",$E20&lt;&gt;"",$F20&lt;&gt;""))</formula>
    </cfRule>
  </conditionalFormatting>
  <conditionalFormatting sqref="G42:G43">
    <cfRule type="expression" dxfId="715" priority="295">
      <formula>AND($R42="X",OR($B42&lt;&gt;"",#REF!&lt;&gt;"",$D42&lt;&gt;"",#REF!&lt;&gt;"",$F42&lt;&gt;""))</formula>
    </cfRule>
  </conditionalFormatting>
  <conditionalFormatting sqref="G122">
    <cfRule type="expression" dxfId="714" priority="158">
      <formula>AND($R122="X",OR($B122&lt;&gt;"",$C122&lt;&gt;"",$D122&lt;&gt;"",$E122&lt;&gt;"",$F122&lt;&gt;""))</formula>
    </cfRule>
  </conditionalFormatting>
  <conditionalFormatting sqref="G122:G124">
    <cfRule type="expression" dxfId="713" priority="250">
      <formula>AND($R122="X",OR(#REF!&lt;&gt;"",$B122&lt;&gt;"",$C122&lt;&gt;"",$E122&lt;&gt;"",$F122&lt;&gt;""))</formula>
    </cfRule>
  </conditionalFormatting>
  <conditionalFormatting sqref="G125:G128">
    <cfRule type="expression" dxfId="712" priority="256">
      <formula>AND($R125="X",OR($B125&lt;&gt;"",$C125&lt;&gt;"",$D125&lt;&gt;"",$E125&lt;&gt;"",$F125&lt;&gt;""))</formula>
    </cfRule>
  </conditionalFormatting>
  <conditionalFormatting sqref="G126">
    <cfRule type="expression" dxfId="711" priority="141">
      <formula>AND($R126="X",OR($B126&lt;&gt;"",$C126&lt;&gt;"",$D126&lt;&gt;"",$E126&lt;&gt;"",$F126&lt;&gt;""))</formula>
    </cfRule>
  </conditionalFormatting>
  <conditionalFormatting sqref="G128">
    <cfRule type="expression" dxfId="710" priority="111">
      <formula>AND($R128="X",OR($B128&lt;&gt;"",$C128&lt;&gt;"",$D128&lt;&gt;"",$E128&lt;&gt;""))</formula>
    </cfRule>
    <cfRule type="expression" dxfId="709" priority="110">
      <formula>AND($R128="X",OR($B128&lt;&gt;"",$C128&lt;&gt;"",$E128&lt;&gt;"",#REF!&lt;&gt;""))</formula>
    </cfRule>
  </conditionalFormatting>
  <conditionalFormatting sqref="G128:G130">
    <cfRule type="expression" dxfId="708" priority="252">
      <formula>AND($R128="X",OR($B128&lt;&gt;"",$C128&lt;&gt;"",$E128&lt;&gt;"",#REF!&lt;&gt;"",$F128&lt;&gt;""))</formula>
    </cfRule>
  </conditionalFormatting>
  <conditionalFormatting sqref="G139">
    <cfRule type="expression" dxfId="707" priority="272">
      <formula>AND($R139="X",OR($B139&lt;&gt;"",$C139&lt;&gt;"",$E139&lt;&gt;"",#REF!&lt;&gt;"",$F139&lt;&gt;""))</formula>
    </cfRule>
    <cfRule type="expression" dxfId="706" priority="220">
      <formula>AND($R139="X",OR($B139&lt;&gt;"",$C139&lt;&gt;"",$D139&lt;&gt;"",$E139&lt;&gt;""))</formula>
    </cfRule>
  </conditionalFormatting>
  <conditionalFormatting sqref="G160">
    <cfRule type="expression" dxfId="705" priority="271">
      <formula>AND($R160="X",OR($B160&lt;&gt;"",#REF!&lt;&gt;"",$D160&lt;&gt;"",$E160&lt;&gt;"",$F160&lt;&gt;""))</formula>
    </cfRule>
  </conditionalFormatting>
  <conditionalFormatting sqref="G168:G172">
    <cfRule type="expression" dxfId="704" priority="283">
      <formula>AND($R168="X",OR(#REF!&lt;&gt;"",$B168&lt;&gt;"",$C168&lt;&gt;"",$D168&lt;&gt;"",$F168&lt;&gt;""))</formula>
    </cfRule>
  </conditionalFormatting>
  <conditionalFormatting sqref="G175:G183">
    <cfRule type="expression" dxfId="703" priority="276">
      <formula>AND($R175="X",OR($B175&lt;&gt;"",#REF!&lt;&gt;"",$C175&lt;&gt;"",$D175&lt;&gt;"",$F175&lt;&gt;""))</formula>
    </cfRule>
  </conditionalFormatting>
  <conditionalFormatting sqref="G184:G191 G44:G120 G131:G138">
    <cfRule type="expression" dxfId="702" priority="238">
      <formula>AND($R44="X",OR($B44&lt;&gt;"",$C44&lt;&gt;"",$D44&lt;&gt;"",$E44&lt;&gt;"",$F44&lt;&gt;""))</formula>
    </cfRule>
  </conditionalFormatting>
  <conditionalFormatting sqref="H193:H194 H214:H1054">
    <cfRule type="expression" dxfId="701" priority="258">
      <formula>$Q193="X"</formula>
    </cfRule>
  </conditionalFormatting>
  <conditionalFormatting sqref="I14:I29 I31:I191">
    <cfRule type="expression" dxfId="700" priority="234">
      <formula>$R14="X"</formula>
    </cfRule>
  </conditionalFormatting>
  <conditionalFormatting sqref="Q12:Q191">
    <cfRule type="cellIs" dxfId="699" priority="46" operator="equal">
      <formula>"0..1"</formula>
    </cfRule>
    <cfRule type="cellIs" dxfId="698" priority="45" operator="equal">
      <formula>"0..n"</formula>
    </cfRule>
    <cfRule type="cellIs" dxfId="697"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Q102" activePane="bottomRight" state="frozen"/>
      <selection pane="topRight" activeCell="H1" sqref="H1"/>
      <selection pane="bottomLeft" activeCell="A9" sqref="A9"/>
      <selection pane="bottomRight" activeCell="C113" sqref="C113:D119"/>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0.98984771573604058</v>
      </c>
      <c r="G1" s="128"/>
      <c r="H1" s="798" t="s">
        <v>911</v>
      </c>
      <c r="I1" s="798"/>
      <c r="J1" s="798"/>
      <c r="O1" s="799" t="s">
        <v>816</v>
      </c>
      <c r="P1" s="799"/>
      <c r="AD1" s="96"/>
      <c r="AF1" s="128"/>
      <c r="ALZ1"/>
    </row>
    <row r="2" spans="1:1014" ht="13.5" customHeight="1">
      <c r="C2" s="141" t="s">
        <v>818</v>
      </c>
      <c r="D2" s="284"/>
      <c r="E2" s="152" t="s">
        <v>819</v>
      </c>
      <c r="F2" s="157">
        <f>createCase[[#Totals],[NexSIS]] / createCase[[#Totals],[ID]]</f>
        <v>0.40609137055837563</v>
      </c>
      <c r="G2" s="128"/>
      <c r="H2" s="798"/>
      <c r="I2" s="798"/>
      <c r="J2" s="798"/>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0" t="s">
        <v>828</v>
      </c>
      <c r="M7" s="800"/>
      <c r="N7" s="800"/>
      <c r="O7" s="800"/>
      <c r="V7" s="702" t="s">
        <v>829</v>
      </c>
      <c r="W7" s="702" t="s">
        <v>829</v>
      </c>
      <c r="X7" s="702" t="s">
        <v>829</v>
      </c>
      <c r="AD7" s="800" t="s">
        <v>830</v>
      </c>
      <c r="AE7" s="800"/>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9" t="s">
        <v>2832</v>
      </c>
      <c r="I9" s="316" t="s">
        <v>1612</v>
      </c>
      <c r="J9" s="779" t="s">
        <v>952</v>
      </c>
      <c r="K9" s="780" t="s">
        <v>919</v>
      </c>
      <c r="L9" s="728" t="s">
        <v>953</v>
      </c>
      <c r="M9" s="728" t="s">
        <v>954</v>
      </c>
      <c r="N9" s="728"/>
      <c r="O9" s="728"/>
      <c r="P9" s="730">
        <v>1</v>
      </c>
      <c r="Q9" s="728" t="s">
        <v>820</v>
      </c>
      <c r="R9" s="730"/>
      <c r="S9" s="779"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79"/>
      <c r="K10" s="780" t="s">
        <v>925</v>
      </c>
      <c r="L10" s="728" t="s">
        <v>926</v>
      </c>
      <c r="M10" s="728" t="s">
        <v>927</v>
      </c>
      <c r="N10" s="728"/>
      <c r="O10" s="728"/>
      <c r="P10" s="730"/>
      <c r="Q10" s="728" t="s">
        <v>817</v>
      </c>
      <c r="R10" s="730"/>
      <c r="S10" s="779"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79" t="s">
        <v>960</v>
      </c>
      <c r="K11" s="780" t="s">
        <v>931</v>
      </c>
      <c r="L11" s="728"/>
      <c r="M11" s="728"/>
      <c r="N11" s="728"/>
      <c r="O11" s="728"/>
      <c r="P11" s="730">
        <v>1</v>
      </c>
      <c r="Q11" s="728" t="s">
        <v>820</v>
      </c>
      <c r="R11" s="730"/>
      <c r="S11" s="779"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79" t="s">
        <v>1615</v>
      </c>
      <c r="K12" s="780" t="s">
        <v>1616</v>
      </c>
      <c r="L12" s="728"/>
      <c r="M12" s="728"/>
      <c r="N12" s="728"/>
      <c r="O12" s="728"/>
      <c r="P12" s="730"/>
      <c r="Q12" s="728" t="s">
        <v>820</v>
      </c>
      <c r="R12" s="730"/>
      <c r="S12" s="779"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9" t="s">
        <v>2834</v>
      </c>
      <c r="I15" s="729"/>
      <c r="J15" s="779" t="s">
        <v>974</v>
      </c>
      <c r="K15" s="780"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2724</v>
      </c>
      <c r="I16" s="729" t="s">
        <v>1621</v>
      </c>
      <c r="J16" s="779"/>
      <c r="K16" s="780" t="s">
        <v>1622</v>
      </c>
      <c r="L16" s="728"/>
      <c r="M16" s="728"/>
      <c r="N16" s="728"/>
      <c r="O16" s="728"/>
      <c r="P16" s="730"/>
      <c r="Q16" s="263" t="s">
        <v>817</v>
      </c>
      <c r="R16" s="730"/>
      <c r="S16" s="779"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83" t="s">
        <v>2851</v>
      </c>
      <c r="D17" s="241"/>
      <c r="E17" s="241"/>
      <c r="F17" s="241"/>
      <c r="G17" s="241"/>
      <c r="H17" s="773" t="s">
        <v>2729</v>
      </c>
      <c r="I17" s="729"/>
      <c r="J17" s="779" t="s">
        <v>988</v>
      </c>
      <c r="K17" s="780"/>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73" t="s">
        <v>2725</v>
      </c>
      <c r="I18" s="729" t="s">
        <v>999</v>
      </c>
      <c r="J18" s="779" t="s">
        <v>1000</v>
      </c>
      <c r="K18" s="780"/>
      <c r="L18" s="728"/>
      <c r="M18" s="728"/>
      <c r="N18" s="728"/>
      <c r="O18" s="728"/>
      <c r="P18" s="730">
        <v>1</v>
      </c>
      <c r="Q18" s="728" t="s">
        <v>820</v>
      </c>
      <c r="R18" s="730"/>
      <c r="S18" s="779"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79" t="s">
        <v>1004</v>
      </c>
      <c r="K19" s="780"/>
      <c r="L19" s="728"/>
      <c r="M19" s="728"/>
      <c r="N19" s="728"/>
      <c r="O19" s="728"/>
      <c r="P19" s="730">
        <v>1</v>
      </c>
      <c r="Q19" s="728" t="s">
        <v>820</v>
      </c>
      <c r="R19" s="730"/>
      <c r="S19" s="779"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79" t="s">
        <v>995</v>
      </c>
      <c r="K20" s="780"/>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79" t="s">
        <v>1008</v>
      </c>
      <c r="K21" s="780"/>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79" t="s">
        <v>1011</v>
      </c>
      <c r="K22" s="780"/>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79"/>
      <c r="K23" s="779"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customHeight="1">
      <c r="A24" s="225">
        <f t="shared" si="0"/>
        <v>16</v>
      </c>
      <c r="B24" s="217"/>
      <c r="C24" s="727"/>
      <c r="D24" s="241" t="s">
        <v>495</v>
      </c>
      <c r="E24" s="241"/>
      <c r="F24" s="241"/>
      <c r="G24" s="241"/>
      <c r="H24" s="263" t="s">
        <v>1016</v>
      </c>
      <c r="I24" s="729"/>
      <c r="J24" s="779"/>
      <c r="K24" s="779" t="s">
        <v>888</v>
      </c>
      <c r="L24" s="728"/>
      <c r="M24" s="728"/>
      <c r="N24" s="728"/>
      <c r="O24" s="728"/>
      <c r="P24" s="730"/>
      <c r="Q24" s="728" t="s">
        <v>817</v>
      </c>
      <c r="R24" s="730"/>
      <c r="S24" s="779" t="s">
        <v>863</v>
      </c>
      <c r="T24" s="731" t="s">
        <v>864</v>
      </c>
      <c r="U24" s="728" t="s">
        <v>1631</v>
      </c>
      <c r="V24" s="732"/>
      <c r="W24" s="732"/>
      <c r="X24" s="732"/>
      <c r="Y24" s="232"/>
      <c r="Z24" s="733"/>
      <c r="AA24" s="266" t="s">
        <v>1018</v>
      </c>
      <c r="AB24" s="734"/>
      <c r="AC24" s="728"/>
      <c r="AD24" s="731"/>
      <c r="AE24" s="731">
        <v>1</v>
      </c>
    </row>
    <row r="25" spans="1:31" s="224" customFormat="1" ht="13.5" customHeight="1">
      <c r="A25" s="225">
        <f t="shared" si="0"/>
        <v>17</v>
      </c>
      <c r="B25" s="217"/>
      <c r="C25" s="727"/>
      <c r="D25" s="241" t="s">
        <v>967</v>
      </c>
      <c r="E25" s="241"/>
      <c r="F25" s="241"/>
      <c r="G25" s="241"/>
      <c r="H25" s="728" t="s">
        <v>1019</v>
      </c>
      <c r="I25" s="729" t="s">
        <v>1020</v>
      </c>
      <c r="J25" s="779"/>
      <c r="K25" s="779" t="s">
        <v>970</v>
      </c>
      <c r="L25" s="728"/>
      <c r="M25" s="728"/>
      <c r="N25" s="728"/>
      <c r="O25" s="728"/>
      <c r="P25" s="730"/>
      <c r="Q25" s="728" t="s">
        <v>817</v>
      </c>
      <c r="R25" s="730"/>
      <c r="S25" s="779"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2727</v>
      </c>
      <c r="I26" s="131" t="s">
        <v>1025</v>
      </c>
      <c r="J26" s="779"/>
      <c r="K26" s="780" t="s">
        <v>1026</v>
      </c>
      <c r="L26" s="728"/>
      <c r="M26" s="728"/>
      <c r="N26" s="728"/>
      <c r="O26" s="728"/>
      <c r="P26" s="730"/>
      <c r="Q26" s="728" t="s">
        <v>817</v>
      </c>
      <c r="R26" s="730"/>
      <c r="S26" s="779"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79"/>
      <c r="K27" s="780" t="s">
        <v>982</v>
      </c>
      <c r="L27" s="728"/>
      <c r="M27" s="728"/>
      <c r="N27" s="728"/>
      <c r="O27" s="728"/>
      <c r="P27" s="730"/>
      <c r="Q27" s="728" t="s">
        <v>817</v>
      </c>
      <c r="R27" s="730"/>
      <c r="S27" s="779"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2836</v>
      </c>
      <c r="E28" s="241"/>
      <c r="F28" s="241"/>
      <c r="G28" s="241"/>
      <c r="H28" s="779" t="s">
        <v>2835</v>
      </c>
      <c r="I28" s="729" t="s">
        <v>1507</v>
      </c>
      <c r="J28" s="779"/>
      <c r="K28" s="780" t="s">
        <v>1508</v>
      </c>
      <c r="L28" s="728"/>
      <c r="M28" s="728"/>
      <c r="N28" s="728"/>
      <c r="O28" s="728"/>
      <c r="P28" s="730"/>
      <c r="Q28" s="728" t="s">
        <v>817</v>
      </c>
      <c r="R28" s="730"/>
      <c r="S28" s="779" t="s">
        <v>863</v>
      </c>
      <c r="T28" s="731" t="s">
        <v>864</v>
      </c>
      <c r="U28" s="728" t="s">
        <v>1635</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79" t="s">
        <v>1031</v>
      </c>
      <c r="K29" s="780"/>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79" t="s">
        <v>1035</v>
      </c>
      <c r="K30" s="780"/>
      <c r="L30" s="728" t="s">
        <v>1036</v>
      </c>
      <c r="M30" s="728" t="s">
        <v>1037</v>
      </c>
      <c r="N30" s="728"/>
      <c r="O30" s="728"/>
      <c r="P30" s="730"/>
      <c r="Q30" s="728" t="s">
        <v>817</v>
      </c>
      <c r="R30" s="730"/>
      <c r="S30" s="779" t="s">
        <v>863</v>
      </c>
      <c r="T30" s="731" t="s">
        <v>864</v>
      </c>
      <c r="U30" s="728" t="s">
        <v>1636</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79" t="s">
        <v>1042</v>
      </c>
      <c r="K31" s="780"/>
      <c r="L31" s="728"/>
      <c r="M31" s="728"/>
      <c r="N31" s="728"/>
      <c r="O31" s="728"/>
      <c r="P31" s="730"/>
      <c r="Q31" s="728" t="s">
        <v>817</v>
      </c>
      <c r="R31" s="730"/>
      <c r="S31" s="779" t="s">
        <v>863</v>
      </c>
      <c r="T31" s="731" t="s">
        <v>864</v>
      </c>
      <c r="U31" s="728" t="s">
        <v>1637</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79" t="s">
        <v>939</v>
      </c>
      <c r="K32" s="780"/>
      <c r="L32" s="728"/>
      <c r="M32" s="728"/>
      <c r="N32" s="728"/>
      <c r="O32" s="728"/>
      <c r="P32" s="730"/>
      <c r="Q32" s="728" t="s">
        <v>817</v>
      </c>
      <c r="R32" s="730"/>
      <c r="S32" s="779"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79" t="s">
        <v>1053</v>
      </c>
      <c r="K33" s="780"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79" t="s">
        <v>1058</v>
      </c>
      <c r="K34" s="780"/>
      <c r="L34" s="728"/>
      <c r="M34" s="728"/>
      <c r="N34" s="728"/>
      <c r="O34" s="728"/>
      <c r="P34" s="730"/>
      <c r="Q34" s="728" t="s">
        <v>820</v>
      </c>
      <c r="R34" s="730"/>
      <c r="S34" s="779"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1639</v>
      </c>
      <c r="I35" s="729" t="s">
        <v>1061</v>
      </c>
      <c r="J35" s="779" t="s">
        <v>1062</v>
      </c>
      <c r="K35" s="780"/>
      <c r="L35" s="728"/>
      <c r="M35" s="728"/>
      <c r="N35" s="728"/>
      <c r="O35" s="728"/>
      <c r="P35" s="252"/>
      <c r="Q35" s="728" t="s">
        <v>817</v>
      </c>
      <c r="R35" s="730"/>
      <c r="S35" s="779"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79" t="s">
        <v>871</v>
      </c>
      <c r="K36" s="780"/>
      <c r="L36" s="728" t="s">
        <v>1066</v>
      </c>
      <c r="M36" s="728" t="s">
        <v>1067</v>
      </c>
      <c r="N36" s="728"/>
      <c r="O36" s="728"/>
      <c r="P36" s="252"/>
      <c r="Q36" s="728" t="s">
        <v>817</v>
      </c>
      <c r="R36" s="730"/>
      <c r="S36" s="779"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9" t="s">
        <v>2837</v>
      </c>
      <c r="I37" s="736"/>
      <c r="J37" s="779"/>
      <c r="K37" s="780"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79"/>
      <c r="K38" s="780" t="s">
        <v>908</v>
      </c>
      <c r="L38" s="728"/>
      <c r="M38" s="728"/>
      <c r="N38" s="728"/>
      <c r="O38" s="728"/>
      <c r="P38" s="730"/>
      <c r="Q38" s="728" t="s">
        <v>820</v>
      </c>
      <c r="R38" s="730"/>
      <c r="S38" s="779"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79"/>
      <c r="K39" s="780" t="s">
        <v>1080</v>
      </c>
      <c r="L39" s="728"/>
      <c r="M39" s="728"/>
      <c r="N39" s="728"/>
      <c r="O39" s="728"/>
      <c r="P39" s="730"/>
      <c r="Q39" s="728" t="s">
        <v>820</v>
      </c>
      <c r="R39" s="730"/>
      <c r="S39" s="779"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79"/>
      <c r="K40" s="780"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1641</v>
      </c>
      <c r="E41" s="241"/>
      <c r="F41" s="241"/>
      <c r="G41" s="241"/>
      <c r="H41" s="773" t="s">
        <v>2735</v>
      </c>
      <c r="I41" s="729"/>
      <c r="J41" s="779"/>
      <c r="K41" s="780"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2734</v>
      </c>
      <c r="I42" s="729" t="s">
        <v>1643</v>
      </c>
      <c r="J42" s="779"/>
      <c r="K42" s="780" t="s">
        <v>871</v>
      </c>
      <c r="L42" s="728"/>
      <c r="M42" s="728"/>
      <c r="N42" s="728"/>
      <c r="O42" s="728"/>
      <c r="P42" s="730"/>
      <c r="Q42" s="728" t="s">
        <v>817</v>
      </c>
      <c r="R42" s="730"/>
      <c r="S42" s="779"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1644</v>
      </c>
      <c r="F43" s="241"/>
      <c r="G43" s="241"/>
      <c r="H43" s="774" t="s">
        <v>2736</v>
      </c>
      <c r="I43" s="729"/>
      <c r="J43" s="779"/>
      <c r="K43" s="780" t="s">
        <v>1645</v>
      </c>
      <c r="L43" s="728"/>
      <c r="M43" s="728"/>
      <c r="N43" s="728"/>
      <c r="O43" s="728"/>
      <c r="P43" s="730"/>
      <c r="Q43" s="728" t="s">
        <v>817</v>
      </c>
      <c r="R43" s="730"/>
      <c r="S43" s="779"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1646</v>
      </c>
      <c r="F44" s="241"/>
      <c r="G44" s="241"/>
      <c r="H44" s="774" t="s">
        <v>2737</v>
      </c>
      <c r="I44" s="729"/>
      <c r="J44" s="779"/>
      <c r="K44" s="780" t="s">
        <v>1647</v>
      </c>
      <c r="L44" s="728"/>
      <c r="M44" s="728"/>
      <c r="N44" s="728"/>
      <c r="O44" s="728"/>
      <c r="P44" s="730"/>
      <c r="Q44" s="728" t="s">
        <v>817</v>
      </c>
      <c r="R44" s="730"/>
      <c r="S44" s="779"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79" t="s">
        <v>1086</v>
      </c>
      <c r="K45" s="780" t="s">
        <v>1087</v>
      </c>
      <c r="L45" s="728"/>
      <c r="M45" s="728"/>
      <c r="N45" s="728"/>
      <c r="O45" s="728"/>
      <c r="P45" s="730"/>
      <c r="Q45" s="728" t="s">
        <v>820</v>
      </c>
      <c r="R45" s="730"/>
      <c r="S45" s="779"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79"/>
      <c r="K46" s="780" t="s">
        <v>1092</v>
      </c>
      <c r="L46" s="728" t="s">
        <v>1093</v>
      </c>
      <c r="M46" s="728" t="s">
        <v>254</v>
      </c>
      <c r="N46" s="728"/>
      <c r="O46" s="728"/>
      <c r="P46" s="730"/>
      <c r="Q46" s="728" t="s">
        <v>817</v>
      </c>
      <c r="R46" s="730"/>
      <c r="S46" s="779"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79"/>
      <c r="K47" s="780"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9" t="s">
        <v>2838</v>
      </c>
      <c r="I48" s="729" t="s">
        <v>1100</v>
      </c>
      <c r="J48" s="779"/>
      <c r="K48" s="780" t="s">
        <v>1087</v>
      </c>
      <c r="L48" s="728"/>
      <c r="M48" s="728"/>
      <c r="N48" s="728"/>
      <c r="O48" s="728"/>
      <c r="P48" s="730"/>
      <c r="Q48" s="728" t="s">
        <v>820</v>
      </c>
      <c r="R48" s="730"/>
      <c r="S48" s="779"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79"/>
      <c r="K49" s="780" t="s">
        <v>970</v>
      </c>
      <c r="L49" s="728"/>
      <c r="M49" s="728"/>
      <c r="N49" s="728"/>
      <c r="O49" s="728"/>
      <c r="P49" s="730"/>
      <c r="Q49" s="728" t="s">
        <v>817</v>
      </c>
      <c r="R49" s="730"/>
      <c r="S49" s="779"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79"/>
      <c r="K50" s="780" t="s">
        <v>871</v>
      </c>
      <c r="L50" s="728"/>
      <c r="M50" s="728"/>
      <c r="N50" s="728"/>
      <c r="O50" s="728"/>
      <c r="P50" s="730"/>
      <c r="Q50" s="728" t="s">
        <v>817</v>
      </c>
      <c r="R50" s="730"/>
      <c r="S50" s="779"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79"/>
      <c r="K51" s="780"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79" t="s">
        <v>1107</v>
      </c>
      <c r="K52" s="780" t="s">
        <v>871</v>
      </c>
      <c r="L52" s="728" t="s">
        <v>1110</v>
      </c>
      <c r="M52" s="728" t="s">
        <v>388</v>
      </c>
      <c r="N52" s="728"/>
      <c r="O52" s="728"/>
      <c r="P52" s="252"/>
      <c r="Q52" s="728" t="s">
        <v>817</v>
      </c>
      <c r="R52" s="730"/>
      <c r="S52" s="779"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79" t="s">
        <v>1113</v>
      </c>
      <c r="K53" s="780" t="s">
        <v>1114</v>
      </c>
      <c r="L53" s="728" t="s">
        <v>1115</v>
      </c>
      <c r="M53" s="728" t="s">
        <v>392</v>
      </c>
      <c r="N53" s="728"/>
      <c r="O53" s="728"/>
      <c r="P53" s="252"/>
      <c r="Q53" s="728" t="s">
        <v>817</v>
      </c>
      <c r="R53" s="730"/>
      <c r="S53" s="779"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1651</v>
      </c>
      <c r="I54" s="729" t="s">
        <v>1119</v>
      </c>
      <c r="J54" s="779"/>
      <c r="K54" s="780" t="s">
        <v>1120</v>
      </c>
      <c r="L54" s="728"/>
      <c r="M54" s="728"/>
      <c r="N54" s="728"/>
      <c r="O54" s="728"/>
      <c r="P54" s="730"/>
      <c r="Q54" s="728" t="s">
        <v>817</v>
      </c>
      <c r="R54" s="730"/>
      <c r="S54" s="782"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9" t="s">
        <v>2839</v>
      </c>
      <c r="I55" s="729"/>
      <c r="J55" s="779"/>
      <c r="K55" s="780"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79"/>
      <c r="K56" s="780" t="s">
        <v>1126</v>
      </c>
      <c r="L56" s="728" t="s">
        <v>1127</v>
      </c>
      <c r="M56" s="728" t="s">
        <v>415</v>
      </c>
      <c r="N56" s="728"/>
      <c r="O56" s="728"/>
      <c r="P56" s="730"/>
      <c r="Q56" s="728" t="s">
        <v>817</v>
      </c>
      <c r="R56" s="730"/>
      <c r="S56" s="782"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79"/>
      <c r="K57" s="780" t="s">
        <v>1131</v>
      </c>
      <c r="L57" s="728" t="s">
        <v>1132</v>
      </c>
      <c r="M57" s="728" t="s">
        <v>424</v>
      </c>
      <c r="N57" s="728"/>
      <c r="O57" s="728"/>
      <c r="P57" s="730"/>
      <c r="Q57" s="728" t="s">
        <v>817</v>
      </c>
      <c r="R57" s="730"/>
      <c r="S57" s="782"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79"/>
      <c r="K58" s="780" t="s">
        <v>1135</v>
      </c>
      <c r="L58" s="728"/>
      <c r="M58" s="728"/>
      <c r="N58" s="728"/>
      <c r="O58" s="728"/>
      <c r="P58" s="730"/>
      <c r="Q58" s="728" t="s">
        <v>817</v>
      </c>
      <c r="R58" s="730"/>
      <c r="S58" s="782"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79"/>
      <c r="K59" s="780" t="s">
        <v>1138</v>
      </c>
      <c r="L59" s="728" t="s">
        <v>1139</v>
      </c>
      <c r="M59" s="728" t="s">
        <v>426</v>
      </c>
      <c r="N59" s="728"/>
      <c r="O59" s="728"/>
      <c r="P59" s="730"/>
      <c r="Q59" s="728" t="s">
        <v>823</v>
      </c>
      <c r="R59" s="730"/>
      <c r="S59" s="782"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79"/>
      <c r="K60" s="780" t="s">
        <v>1143</v>
      </c>
      <c r="L60" s="728"/>
      <c r="M60" s="728"/>
      <c r="N60" s="728"/>
      <c r="O60" s="728"/>
      <c r="P60" s="730"/>
      <c r="Q60" s="728" t="s">
        <v>817</v>
      </c>
      <c r="R60" s="730"/>
      <c r="S60" s="782"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79"/>
      <c r="K61" s="780" t="s">
        <v>1146</v>
      </c>
      <c r="L61" s="728"/>
      <c r="M61" s="728"/>
      <c r="N61" s="728"/>
      <c r="O61" s="728"/>
      <c r="P61" s="730"/>
      <c r="Q61" s="728" t="s">
        <v>817</v>
      </c>
      <c r="R61" s="730"/>
      <c r="S61" s="782"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79"/>
      <c r="K62" s="780" t="s">
        <v>1149</v>
      </c>
      <c r="L62" s="728"/>
      <c r="M62" s="728"/>
      <c r="N62" s="728"/>
      <c r="O62" s="728"/>
      <c r="P62" s="730"/>
      <c r="Q62" s="728" t="s">
        <v>817</v>
      </c>
      <c r="R62" s="730"/>
      <c r="S62" s="782"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73" t="s">
        <v>2752</v>
      </c>
      <c r="I63" s="729" t="s">
        <v>1151</v>
      </c>
      <c r="J63" s="779"/>
      <c r="K63" s="780" t="s">
        <v>1152</v>
      </c>
      <c r="L63" s="728"/>
      <c r="M63" s="728"/>
      <c r="N63" s="728"/>
      <c r="O63" s="728"/>
      <c r="P63" s="730"/>
      <c r="Q63" s="728" t="s">
        <v>817</v>
      </c>
      <c r="R63" s="730"/>
      <c r="S63" s="782"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73" t="s">
        <v>2753</v>
      </c>
      <c r="I64" s="729">
        <v>33123452323</v>
      </c>
      <c r="J64" s="779"/>
      <c r="K64" s="780" t="s">
        <v>1155</v>
      </c>
      <c r="L64" s="728"/>
      <c r="M64" s="728"/>
      <c r="N64" s="728"/>
      <c r="O64" s="728"/>
      <c r="P64" s="730"/>
      <c r="Q64" s="728" t="s">
        <v>817</v>
      </c>
      <c r="R64" s="730"/>
      <c r="S64" s="779"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79" t="s">
        <v>1158</v>
      </c>
      <c r="K65" s="780"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79"/>
      <c r="K66" s="780" t="s">
        <v>1162</v>
      </c>
      <c r="L66" s="728"/>
      <c r="M66" s="728"/>
      <c r="N66" s="728"/>
      <c r="O66" s="728"/>
      <c r="P66" s="730"/>
      <c r="Q66" s="728" t="s">
        <v>820</v>
      </c>
      <c r="R66" s="730"/>
      <c r="S66" s="779"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79" t="s">
        <v>1166</v>
      </c>
      <c r="K67" s="780"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79" t="s">
        <v>1169</v>
      </c>
      <c r="K68" s="780"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79" t="s">
        <v>1173</v>
      </c>
      <c r="K69" s="780" t="s">
        <v>1173</v>
      </c>
      <c r="L69" s="728"/>
      <c r="M69" s="728"/>
      <c r="N69" s="728"/>
      <c r="O69" s="728"/>
      <c r="P69" s="252"/>
      <c r="Q69" s="728" t="s">
        <v>820</v>
      </c>
      <c r="R69" s="730"/>
      <c r="S69" s="779"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79" t="s">
        <v>1179</v>
      </c>
      <c r="K70" s="780" t="s">
        <v>1179</v>
      </c>
      <c r="L70" s="728"/>
      <c r="M70" s="728"/>
      <c r="N70" s="728"/>
      <c r="O70" s="728"/>
      <c r="P70" s="252"/>
      <c r="Q70" s="728" t="s">
        <v>820</v>
      </c>
      <c r="R70" s="730"/>
      <c r="S70" s="779"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79"/>
      <c r="K71" s="779" t="s">
        <v>1182</v>
      </c>
      <c r="L71" s="728"/>
      <c r="M71" s="728"/>
      <c r="N71" s="728"/>
      <c r="O71" s="728"/>
      <c r="P71" s="730"/>
      <c r="Q71" s="728" t="s">
        <v>817</v>
      </c>
      <c r="R71" s="730"/>
      <c r="S71" s="779"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73" t="s">
        <v>2820</v>
      </c>
      <c r="I72" s="729">
        <v>96</v>
      </c>
      <c r="J72" s="779"/>
      <c r="K72" s="779" t="s">
        <v>1186</v>
      </c>
      <c r="L72" s="728"/>
      <c r="M72" s="728"/>
      <c r="N72" s="728"/>
      <c r="O72" s="728"/>
      <c r="P72" s="730"/>
      <c r="Q72" s="728" t="s">
        <v>817</v>
      </c>
      <c r="R72" s="730"/>
      <c r="S72" s="779" t="s">
        <v>1092</v>
      </c>
      <c r="T72" s="731"/>
      <c r="U72" s="728"/>
      <c r="V72" s="772"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79"/>
      <c r="K73" s="779" t="s">
        <v>1190</v>
      </c>
      <c r="L73" s="728"/>
      <c r="M73" s="728"/>
      <c r="N73" s="728"/>
      <c r="O73" s="728"/>
      <c r="P73" s="730"/>
      <c r="Q73" s="728" t="s">
        <v>817</v>
      </c>
      <c r="R73" s="730"/>
      <c r="S73" s="779"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79"/>
      <c r="K74" s="780" t="s">
        <v>1195</v>
      </c>
      <c r="L74" s="728"/>
      <c r="M74" s="728"/>
      <c r="N74" s="728"/>
      <c r="O74" s="728"/>
      <c r="P74" s="730"/>
      <c r="Q74" s="728" t="s">
        <v>820</v>
      </c>
      <c r="R74" s="730"/>
      <c r="S74" s="779" t="s">
        <v>863</v>
      </c>
      <c r="T74" s="731" t="s">
        <v>864</v>
      </c>
      <c r="U74" s="728" t="s">
        <v>1653</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2845</v>
      </c>
      <c r="F75" s="241"/>
      <c r="G75" s="241"/>
      <c r="H75" s="779" t="s">
        <v>2840</v>
      </c>
      <c r="I75" s="729" t="s">
        <v>1654</v>
      </c>
      <c r="J75" s="779"/>
      <c r="K75" s="780" t="s">
        <v>2844</v>
      </c>
      <c r="L75" s="728"/>
      <c r="M75" s="728"/>
      <c r="N75" s="728"/>
      <c r="O75" s="728"/>
      <c r="P75" s="730"/>
      <c r="Q75" s="728" t="s">
        <v>817</v>
      </c>
      <c r="R75" s="730"/>
      <c r="S75" s="779" t="s">
        <v>1655</v>
      </c>
      <c r="T75" s="731"/>
      <c r="U75" s="728"/>
      <c r="V75" s="732"/>
      <c r="W75" s="732" t="s">
        <v>864</v>
      </c>
      <c r="X75" s="732"/>
      <c r="Y75" s="232"/>
      <c r="Z75" s="733"/>
      <c r="AA75" s="728"/>
      <c r="AB75" s="734"/>
      <c r="AC75" s="728"/>
      <c r="AD75" s="731"/>
      <c r="AE75" s="731">
        <v>1</v>
      </c>
    </row>
    <row r="76" spans="1:31" s="256" customFormat="1" ht="13.5" customHeight="1">
      <c r="A76" s="225">
        <f t="shared" si="1"/>
        <v>68</v>
      </c>
      <c r="B76" s="217"/>
      <c r="C76" s="217"/>
      <c r="D76" s="217"/>
      <c r="E76" s="217" t="s">
        <v>1197</v>
      </c>
      <c r="F76" s="217"/>
      <c r="G76" s="217"/>
      <c r="H76" s="728" t="s">
        <v>1656</v>
      </c>
      <c r="I76" s="729" t="s">
        <v>1199</v>
      </c>
      <c r="J76" s="779" t="s">
        <v>1200</v>
      </c>
      <c r="K76" s="780" t="s">
        <v>1201</v>
      </c>
      <c r="L76" s="728"/>
      <c r="M76" s="728"/>
      <c r="N76" s="728"/>
      <c r="O76" s="728"/>
      <c r="P76" s="730">
        <v>1</v>
      </c>
      <c r="Q76" s="728" t="s">
        <v>817</v>
      </c>
      <c r="R76" s="730"/>
      <c r="S76" s="779" t="s">
        <v>863</v>
      </c>
      <c r="T76" s="731" t="s">
        <v>864</v>
      </c>
      <c r="U76" s="728"/>
      <c r="V76" s="732"/>
      <c r="W76" s="732"/>
      <c r="X76" s="732"/>
      <c r="Y76" s="232"/>
      <c r="Z76" s="733"/>
      <c r="AA76" s="728"/>
      <c r="AB76" s="734"/>
      <c r="AC76" s="728"/>
      <c r="AD76" s="731">
        <v>1</v>
      </c>
      <c r="AE76" s="731">
        <v>1</v>
      </c>
    </row>
    <row r="77" spans="1:31" s="256" customFormat="1" ht="12.95" customHeight="1">
      <c r="A77" s="225">
        <f t="shared" si="1"/>
        <v>69</v>
      </c>
      <c r="B77" s="217"/>
      <c r="C77" s="217"/>
      <c r="D77" s="217" t="s">
        <v>1202</v>
      </c>
      <c r="E77" s="217"/>
      <c r="F77" s="217"/>
      <c r="G77" s="217"/>
      <c r="H77" s="728" t="s">
        <v>1203</v>
      </c>
      <c r="I77" s="729"/>
      <c r="J77" s="779" t="s">
        <v>1204</v>
      </c>
      <c r="K77" s="780" t="s">
        <v>1204</v>
      </c>
      <c r="L77" s="728"/>
      <c r="M77" s="728"/>
      <c r="N77" s="728"/>
      <c r="O77" s="728"/>
      <c r="P77" s="252"/>
      <c r="Q77" s="728" t="s">
        <v>817</v>
      </c>
      <c r="R77" s="730"/>
      <c r="S77" s="779"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79" t="s">
        <v>2841</v>
      </c>
      <c r="I78" s="729"/>
      <c r="J78" s="779" t="s">
        <v>942</v>
      </c>
      <c r="K78" s="780"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9" t="s">
        <v>2842</v>
      </c>
      <c r="I79" s="780" t="s">
        <v>2843</v>
      </c>
      <c r="J79" s="779" t="s">
        <v>908</v>
      </c>
      <c r="K79" s="780" t="s">
        <v>939</v>
      </c>
      <c r="L79" s="728"/>
      <c r="M79" s="728"/>
      <c r="N79" s="728"/>
      <c r="O79" s="728"/>
      <c r="P79" s="252"/>
      <c r="Q79" s="728" t="s">
        <v>820</v>
      </c>
      <c r="R79" s="730"/>
      <c r="S79" s="779" t="s">
        <v>863</v>
      </c>
      <c r="T79" s="731" t="s">
        <v>864</v>
      </c>
      <c r="U79" s="728" t="s">
        <v>1657</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2846</v>
      </c>
      <c r="I80" s="774" t="s">
        <v>2772</v>
      </c>
      <c r="J80" s="779" t="s">
        <v>970</v>
      </c>
      <c r="K80" s="780" t="s">
        <v>970</v>
      </c>
      <c r="L80" s="728"/>
      <c r="M80" s="728"/>
      <c r="N80" s="728"/>
      <c r="O80" s="728"/>
      <c r="P80" s="252"/>
      <c r="Q80" s="779" t="s">
        <v>817</v>
      </c>
      <c r="R80" s="730"/>
      <c r="S80" s="779" t="s">
        <v>863</v>
      </c>
      <c r="T80" s="731" t="s">
        <v>864</v>
      </c>
      <c r="U80" s="773" t="s">
        <v>1658</v>
      </c>
      <c r="V80" s="781" t="s">
        <v>820</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779" t="s">
        <v>2847</v>
      </c>
      <c r="I81" s="780" t="s">
        <v>2848</v>
      </c>
      <c r="J81" s="779" t="s">
        <v>1218</v>
      </c>
      <c r="K81" s="780" t="s">
        <v>1219</v>
      </c>
      <c r="L81" s="728"/>
      <c r="M81" s="728"/>
      <c r="N81" s="728"/>
      <c r="O81" s="728"/>
      <c r="P81" s="252"/>
      <c r="Q81" s="728" t="s">
        <v>820</v>
      </c>
      <c r="R81" s="730"/>
      <c r="S81" s="782"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79" t="s">
        <v>1221</v>
      </c>
      <c r="K82" s="780"/>
      <c r="L82" s="728"/>
      <c r="M82" s="728"/>
      <c r="N82" s="728"/>
      <c r="O82" s="728"/>
      <c r="P82" s="252"/>
      <c r="Q82" s="728" t="s">
        <v>820</v>
      </c>
      <c r="R82" s="730"/>
      <c r="S82" s="782"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79" t="s">
        <v>1227</v>
      </c>
      <c r="K83" s="780" t="s">
        <v>939</v>
      </c>
      <c r="L83" s="728" t="s">
        <v>1228</v>
      </c>
      <c r="M83" s="728" t="s">
        <v>1229</v>
      </c>
      <c r="N83" s="728"/>
      <c r="O83" s="728"/>
      <c r="P83" s="252"/>
      <c r="Q83" s="728" t="s">
        <v>817</v>
      </c>
      <c r="R83" s="730"/>
      <c r="S83" s="779"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79" t="s">
        <v>1232</v>
      </c>
      <c r="K84" s="780"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79" t="s">
        <v>1238</v>
      </c>
      <c r="K85" s="780" t="s">
        <v>1218</v>
      </c>
      <c r="L85" s="728"/>
      <c r="M85" s="728"/>
      <c r="N85" s="728"/>
      <c r="O85" s="728"/>
      <c r="P85" s="730">
        <v>1</v>
      </c>
      <c r="Q85" s="728" t="s">
        <v>820</v>
      </c>
      <c r="R85" s="730"/>
      <c r="S85" s="779"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79" t="s">
        <v>1242</v>
      </c>
      <c r="K86" s="780" t="s">
        <v>1243</v>
      </c>
      <c r="L86" s="728" t="s">
        <v>1244</v>
      </c>
      <c r="M86" s="739" t="s">
        <v>1245</v>
      </c>
      <c r="N86" s="739"/>
      <c r="O86" s="728"/>
      <c r="P86" s="730"/>
      <c r="Q86" s="728" t="s">
        <v>820</v>
      </c>
      <c r="R86" s="730"/>
      <c r="S86" s="779"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79"/>
      <c r="K87" s="780" t="s">
        <v>1249</v>
      </c>
      <c r="L87" s="728"/>
      <c r="M87" s="728"/>
      <c r="N87" s="728"/>
      <c r="O87" s="728"/>
      <c r="P87" s="730">
        <v>1</v>
      </c>
      <c r="Q87" s="728" t="s">
        <v>820</v>
      </c>
      <c r="R87" s="730"/>
      <c r="S87" s="779"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79" t="s">
        <v>1227</v>
      </c>
      <c r="K88" s="780"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79"/>
      <c r="K89" s="780" t="s">
        <v>931</v>
      </c>
      <c r="L89" s="728"/>
      <c r="M89" s="728"/>
      <c r="N89" s="728"/>
      <c r="O89" s="728"/>
      <c r="P89" s="730"/>
      <c r="Q89" s="728" t="s">
        <v>817</v>
      </c>
      <c r="R89" s="730"/>
      <c r="S89" s="779"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79"/>
      <c r="K90" s="780" t="s">
        <v>939</v>
      </c>
      <c r="L90" s="728"/>
      <c r="M90" s="728"/>
      <c r="N90" s="728"/>
      <c r="O90" s="728"/>
      <c r="P90" s="730"/>
      <c r="Q90" s="728" t="s">
        <v>817</v>
      </c>
      <c r="R90" s="730"/>
      <c r="S90" s="779"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79" t="s">
        <v>1258</v>
      </c>
      <c r="K91" s="780"/>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79" t="s">
        <v>1261</v>
      </c>
      <c r="K92" s="780"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79"/>
      <c r="K93" s="780" t="s">
        <v>1323</v>
      </c>
      <c r="L93" s="728"/>
      <c r="M93" s="728"/>
      <c r="N93" s="728"/>
      <c r="O93" s="728"/>
      <c r="P93" s="730"/>
      <c r="Q93" s="728" t="s">
        <v>820</v>
      </c>
      <c r="R93" s="730"/>
      <c r="S93" s="779"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79"/>
      <c r="K94" s="780" t="s">
        <v>970</v>
      </c>
      <c r="L94" s="728"/>
      <c r="M94" s="728"/>
      <c r="N94" s="728"/>
      <c r="O94" s="728"/>
      <c r="P94" s="730"/>
      <c r="Q94" s="728" t="s">
        <v>820</v>
      </c>
      <c r="R94" s="730"/>
      <c r="S94" s="779"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80" t="s">
        <v>1120</v>
      </c>
      <c r="L95" s="728"/>
      <c r="M95" s="728"/>
      <c r="N95" s="728"/>
      <c r="O95" s="728"/>
      <c r="P95" s="730"/>
      <c r="Q95" s="728" t="s">
        <v>820</v>
      </c>
      <c r="R95" s="730"/>
      <c r="S95" s="779"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79"/>
      <c r="K96" s="780"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79" t="s">
        <v>1283</v>
      </c>
      <c r="K97" s="780" t="s">
        <v>1284</v>
      </c>
      <c r="L97" s="728"/>
      <c r="M97" s="728"/>
      <c r="N97" s="728"/>
      <c r="O97" s="728"/>
      <c r="P97" s="730"/>
      <c r="Q97" s="728" t="s">
        <v>817</v>
      </c>
      <c r="R97" s="730"/>
      <c r="S97" s="779"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79"/>
      <c r="K98" s="780" t="s">
        <v>970</v>
      </c>
      <c r="L98" s="728"/>
      <c r="M98" s="728"/>
      <c r="N98" s="728"/>
      <c r="O98" s="728"/>
      <c r="P98" s="730"/>
      <c r="Q98" s="728" t="s">
        <v>817</v>
      </c>
      <c r="R98" s="730"/>
      <c r="S98" s="779"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79"/>
      <c r="K99" s="780" t="s">
        <v>910</v>
      </c>
      <c r="L99" s="728"/>
      <c r="M99" s="728"/>
      <c r="N99" s="728"/>
      <c r="O99" s="728"/>
      <c r="P99" s="730"/>
      <c r="Q99" s="728" t="s">
        <v>817</v>
      </c>
      <c r="R99" s="730"/>
      <c r="S99" s="779"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79" t="s">
        <v>939</v>
      </c>
      <c r="K100" s="780" t="s">
        <v>939</v>
      </c>
      <c r="L100" s="728" t="s">
        <v>1299</v>
      </c>
      <c r="M100" s="728" t="s">
        <v>1300</v>
      </c>
      <c r="N100" s="728"/>
      <c r="O100" s="728"/>
      <c r="P100" s="730">
        <v>1</v>
      </c>
      <c r="Q100" s="728" t="s">
        <v>817</v>
      </c>
      <c r="R100" s="730"/>
      <c r="S100" s="779"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79" t="s">
        <v>1302</v>
      </c>
      <c r="K101" s="780" t="s">
        <v>1303</v>
      </c>
      <c r="L101" s="728"/>
      <c r="M101" s="728"/>
      <c r="N101" s="728"/>
      <c r="O101" s="728"/>
      <c r="P101" s="730"/>
      <c r="Q101" s="728" t="s">
        <v>817</v>
      </c>
      <c r="R101" s="730" t="s">
        <v>864</v>
      </c>
      <c r="S101" s="779"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79"/>
      <c r="K102" s="780" t="s">
        <v>1087</v>
      </c>
      <c r="L102" s="728" t="s">
        <v>1307</v>
      </c>
      <c r="M102" s="728" t="s">
        <v>1308</v>
      </c>
      <c r="N102" s="728"/>
      <c r="O102" s="728"/>
      <c r="P102" s="730"/>
      <c r="Q102" s="728" t="s">
        <v>820</v>
      </c>
      <c r="R102" s="730"/>
      <c r="S102" s="779"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79"/>
      <c r="K103" s="780" t="s">
        <v>1311</v>
      </c>
      <c r="L103" s="728"/>
      <c r="M103" s="728"/>
      <c r="N103" s="728"/>
      <c r="O103" s="728"/>
      <c r="P103" s="730"/>
      <c r="Q103" s="728" t="s">
        <v>817</v>
      </c>
      <c r="R103" s="730"/>
      <c r="S103" s="779"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79"/>
      <c r="K104" s="780" t="s">
        <v>1315</v>
      </c>
      <c r="L104" s="728"/>
      <c r="M104" s="728"/>
      <c r="N104" s="728"/>
      <c r="O104" s="728"/>
      <c r="P104" s="730"/>
      <c r="Q104" s="728" t="s">
        <v>817</v>
      </c>
      <c r="R104" s="730"/>
      <c r="S104" s="779"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79" t="s">
        <v>1331</v>
      </c>
      <c r="K105" s="780"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79" t="s">
        <v>974</v>
      </c>
      <c r="K106" s="780"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79" t="s">
        <v>1338</v>
      </c>
      <c r="K107" s="780"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79" t="s">
        <v>1342</v>
      </c>
      <c r="K108" s="780"/>
      <c r="L108" s="728"/>
      <c r="M108" s="728"/>
      <c r="N108" s="728"/>
      <c r="O108" s="728"/>
      <c r="P108" s="730"/>
      <c r="Q108" s="728" t="s">
        <v>820</v>
      </c>
      <c r="R108" s="730"/>
      <c r="S108" s="779" t="s">
        <v>863</v>
      </c>
      <c r="T108" s="731"/>
      <c r="U108" s="728"/>
      <c r="V108" s="772"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79" t="s">
        <v>1346</v>
      </c>
      <c r="K109" s="780"/>
      <c r="L109" s="728"/>
      <c r="M109" s="728"/>
      <c r="N109" s="728"/>
      <c r="O109" s="728"/>
      <c r="P109" s="730"/>
      <c r="Q109" s="728" t="s">
        <v>820</v>
      </c>
      <c r="R109" s="730"/>
      <c r="S109" s="779" t="s">
        <v>863</v>
      </c>
      <c r="T109" s="731"/>
      <c r="U109" s="728"/>
      <c r="V109" s="772"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79" t="s">
        <v>1351</v>
      </c>
      <c r="K110" s="780" t="s">
        <v>1352</v>
      </c>
      <c r="L110" s="728"/>
      <c r="M110" s="728"/>
      <c r="N110" s="728"/>
      <c r="O110" s="728"/>
      <c r="P110" s="730"/>
      <c r="Q110" s="728" t="s">
        <v>817</v>
      </c>
      <c r="R110" s="730"/>
      <c r="S110" s="779"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79" t="s">
        <v>1355</v>
      </c>
      <c r="K111" s="780"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79" t="s">
        <v>1360</v>
      </c>
      <c r="K112" s="780"/>
      <c r="L112" s="728" t="s">
        <v>1361</v>
      </c>
      <c r="M112" s="728" t="s">
        <v>1362</v>
      </c>
      <c r="N112" s="728"/>
      <c r="O112" s="728"/>
      <c r="P112" s="730"/>
      <c r="Q112" s="728" t="s">
        <v>817</v>
      </c>
      <c r="R112" s="730"/>
      <c r="S112" s="779"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79" t="s">
        <v>1365</v>
      </c>
      <c r="K113" s="780"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79" t="s">
        <v>1370</v>
      </c>
      <c r="K114" s="780" t="s">
        <v>1371</v>
      </c>
      <c r="L114" s="728"/>
      <c r="M114" s="728"/>
      <c r="N114" s="728"/>
      <c r="O114" s="728"/>
      <c r="P114" s="730"/>
      <c r="Q114" s="728" t="s">
        <v>817</v>
      </c>
      <c r="R114" s="730"/>
      <c r="S114" s="779"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79" t="s">
        <v>1375</v>
      </c>
      <c r="K115" s="780"/>
      <c r="L115" s="728"/>
      <c r="M115" s="728"/>
      <c r="N115" s="728"/>
      <c r="O115" s="728"/>
      <c r="P115" s="730"/>
      <c r="Q115" s="728" t="s">
        <v>817</v>
      </c>
      <c r="R115" s="730"/>
      <c r="S115" s="779"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79" t="s">
        <v>1379</v>
      </c>
      <c r="K116" s="780"/>
      <c r="L116" s="728"/>
      <c r="M116" s="728"/>
      <c r="N116" s="728"/>
      <c r="O116" s="728"/>
      <c r="P116" s="730"/>
      <c r="Q116" s="728" t="s">
        <v>817</v>
      </c>
      <c r="R116" s="730"/>
      <c r="S116" s="779"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79" t="s">
        <v>875</v>
      </c>
      <c r="K117" s="780"/>
      <c r="L117" s="728"/>
      <c r="M117" s="728"/>
      <c r="N117" s="728"/>
      <c r="O117" s="728"/>
      <c r="P117" s="730"/>
      <c r="Q117" s="728" t="s">
        <v>820</v>
      </c>
      <c r="R117" s="730"/>
      <c r="S117" s="779"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79" t="s">
        <v>1385</v>
      </c>
      <c r="K118" s="780"/>
      <c r="L118" s="728"/>
      <c r="M118" s="728"/>
      <c r="N118" s="728"/>
      <c r="O118" s="728"/>
      <c r="P118" s="730"/>
      <c r="Q118" s="728" t="s">
        <v>817</v>
      </c>
      <c r="R118" s="730"/>
      <c r="S118" s="779" t="s">
        <v>863</v>
      </c>
      <c r="T118" s="731"/>
      <c r="U118" s="728"/>
      <c r="V118" s="732" t="s">
        <v>864</v>
      </c>
      <c r="W118" s="732"/>
      <c r="X118" s="732" t="s">
        <v>864</v>
      </c>
      <c r="Y118" s="232"/>
      <c r="Z118" s="733"/>
      <c r="AA118" s="728"/>
      <c r="AB118" s="734"/>
      <c r="AC118" s="728"/>
      <c r="AD118" s="731">
        <v>1</v>
      </c>
      <c r="AE118" s="731">
        <v>1</v>
      </c>
      <c r="AMD118" s="224"/>
    </row>
    <row r="119" spans="1:1018" s="251" customFormat="1" ht="12.95" customHeight="1">
      <c r="A119" s="225">
        <f t="shared" si="3"/>
        <v>111</v>
      </c>
      <c r="B119" s="217"/>
      <c r="C119" s="241"/>
      <c r="D119" s="727" t="s">
        <v>1386</v>
      </c>
      <c r="E119" s="727"/>
      <c r="F119" s="241"/>
      <c r="G119" s="241"/>
      <c r="H119" s="728" t="s">
        <v>1387</v>
      </c>
      <c r="I119" s="729"/>
      <c r="J119" s="779" t="s">
        <v>1388</v>
      </c>
      <c r="K119" s="780"/>
      <c r="L119" s="728"/>
      <c r="M119" s="728"/>
      <c r="N119" s="728"/>
      <c r="O119" s="728"/>
      <c r="P119" s="730"/>
      <c r="Q119" s="728" t="s">
        <v>817</v>
      </c>
      <c r="R119" s="730"/>
      <c r="S119" s="779"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2785</v>
      </c>
      <c r="I120" s="729" t="s">
        <v>1341</v>
      </c>
      <c r="J120" s="779"/>
      <c r="K120" s="780" t="s">
        <v>1391</v>
      </c>
      <c r="L120" s="728"/>
      <c r="M120" s="728"/>
      <c r="N120" s="728"/>
      <c r="O120" s="728"/>
      <c r="P120" s="730"/>
      <c r="Q120" s="728" t="s">
        <v>820</v>
      </c>
      <c r="R120" s="730"/>
      <c r="S120" s="779" t="s">
        <v>863</v>
      </c>
      <c r="T120" s="731"/>
      <c r="U120" s="735"/>
      <c r="V120" s="732"/>
      <c r="W120" s="732" t="s">
        <v>864</v>
      </c>
      <c r="X120" s="732" t="s">
        <v>864</v>
      </c>
      <c r="Y120" s="232"/>
      <c r="Z120" s="379" t="s">
        <v>1392</v>
      </c>
      <c r="AA120" s="385" t="s">
        <v>1347</v>
      </c>
      <c r="AB120" s="734"/>
      <c r="AC120" s="728"/>
      <c r="AD120" s="731"/>
      <c r="AE120" s="731">
        <v>1</v>
      </c>
    </row>
    <row r="121" spans="1:1018" s="224" customFormat="1" ht="13.5" customHeight="1">
      <c r="A121" s="225">
        <f t="shared" si="3"/>
        <v>113</v>
      </c>
      <c r="B121" s="217" t="s">
        <v>1393</v>
      </c>
      <c r="C121" s="216"/>
      <c r="D121" s="216"/>
      <c r="E121" s="216"/>
      <c r="F121" s="216"/>
      <c r="G121" s="216"/>
      <c r="H121" s="728" t="s">
        <v>1394</v>
      </c>
      <c r="I121" s="736"/>
      <c r="J121" s="779"/>
      <c r="K121" s="780"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customHeight="1">
      <c r="A122" s="225">
        <f t="shared" si="3"/>
        <v>114</v>
      </c>
      <c r="B122" s="216"/>
      <c r="C122" s="241" t="s">
        <v>1304</v>
      </c>
      <c r="D122" s="241"/>
      <c r="E122" s="241"/>
      <c r="F122" s="241"/>
      <c r="G122" s="241"/>
      <c r="H122" s="728" t="s">
        <v>1396</v>
      </c>
      <c r="I122" s="736"/>
      <c r="J122" s="779"/>
      <c r="K122" s="780"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customHeight="1">
      <c r="A123" s="225">
        <f t="shared" si="3"/>
        <v>115</v>
      </c>
      <c r="B123" s="216"/>
      <c r="C123" s="241" t="s">
        <v>831</v>
      </c>
      <c r="D123" s="241"/>
      <c r="E123" s="241"/>
      <c r="F123" s="241"/>
      <c r="G123" s="241"/>
      <c r="H123" s="728" t="s">
        <v>1398</v>
      </c>
      <c r="I123" s="736"/>
      <c r="J123" s="779"/>
      <c r="K123" s="780" t="s">
        <v>1218</v>
      </c>
      <c r="L123" s="728"/>
      <c r="M123" s="728"/>
      <c r="N123" s="728"/>
      <c r="O123" s="728"/>
      <c r="P123" s="730"/>
      <c r="Q123" s="728" t="s">
        <v>817</v>
      </c>
      <c r="R123" s="730"/>
      <c r="S123" s="779" t="s">
        <v>863</v>
      </c>
      <c r="T123" s="731"/>
      <c r="U123" s="741"/>
      <c r="V123" s="732"/>
      <c r="W123" s="260"/>
      <c r="X123" s="260"/>
      <c r="Y123" s="232"/>
      <c r="Z123" s="733"/>
      <c r="AA123" s="728"/>
      <c r="AB123" s="734"/>
      <c r="AC123" s="728"/>
      <c r="AD123" s="731"/>
      <c r="AE123" s="731">
        <v>1</v>
      </c>
    </row>
    <row r="124" spans="1:1018" s="224" customFormat="1" ht="17.25" customHeight="1">
      <c r="A124" s="225">
        <f t="shared" si="3"/>
        <v>116</v>
      </c>
      <c r="B124" s="217"/>
      <c r="C124" s="241" t="s">
        <v>1399</v>
      </c>
      <c r="D124" s="241"/>
      <c r="E124" s="241"/>
      <c r="F124" s="241"/>
      <c r="G124" s="241"/>
      <c r="H124" s="728" t="s">
        <v>1400</v>
      </c>
      <c r="I124" s="736" t="s">
        <v>1401</v>
      </c>
      <c r="J124" s="779"/>
      <c r="K124" s="780" t="s">
        <v>1352</v>
      </c>
      <c r="L124" s="728"/>
      <c r="M124" s="728"/>
      <c r="N124" s="728"/>
      <c r="O124" s="728"/>
      <c r="P124" s="730"/>
      <c r="Q124" s="728" t="s">
        <v>820</v>
      </c>
      <c r="R124" s="730"/>
      <c r="S124" s="779"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2786</v>
      </c>
      <c r="I125" s="736"/>
      <c r="J125" s="779"/>
      <c r="K125" s="780"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2787</v>
      </c>
      <c r="I126" s="776" t="s">
        <v>2809</v>
      </c>
      <c r="J126" s="779"/>
      <c r="K126" s="780" t="s">
        <v>1218</v>
      </c>
      <c r="L126" s="728"/>
      <c r="M126" s="728"/>
      <c r="N126" s="728"/>
      <c r="O126" s="728"/>
      <c r="P126" s="730"/>
      <c r="Q126" s="728" t="s">
        <v>820</v>
      </c>
      <c r="R126" s="730"/>
      <c r="S126" s="780"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2789</v>
      </c>
      <c r="I127" s="736"/>
      <c r="J127" s="779"/>
      <c r="K127" s="780"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2788</v>
      </c>
      <c r="I128" s="736"/>
      <c r="J128" s="779"/>
      <c r="K128" s="780"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79"/>
      <c r="K129" s="780" t="s">
        <v>908</v>
      </c>
      <c r="L129" s="728"/>
      <c r="M129" s="728"/>
      <c r="N129" s="728"/>
      <c r="O129" s="728"/>
      <c r="P129" s="730"/>
      <c r="Q129" s="728" t="s">
        <v>820</v>
      </c>
      <c r="R129" s="730"/>
      <c r="S129" s="779"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79"/>
      <c r="K130" s="780" t="s">
        <v>1080</v>
      </c>
      <c r="L130" s="728"/>
      <c r="M130" s="728"/>
      <c r="N130" s="728"/>
      <c r="O130" s="728"/>
      <c r="P130" s="730"/>
      <c r="Q130" s="728" t="s">
        <v>820</v>
      </c>
      <c r="R130" s="730"/>
      <c r="S130" s="779" t="s">
        <v>863</v>
      </c>
      <c r="T130" s="731"/>
      <c r="U130" s="731"/>
      <c r="V130" s="260"/>
      <c r="W130" s="260" t="s">
        <v>864</v>
      </c>
      <c r="X130" s="260" t="s">
        <v>864</v>
      </c>
      <c r="Y130" s="232"/>
      <c r="Z130" s="733"/>
      <c r="AA130" s="728"/>
      <c r="AB130" s="245"/>
      <c r="AC130" s="728"/>
      <c r="AD130" s="731"/>
      <c r="AE130" s="731">
        <v>1</v>
      </c>
    </row>
    <row r="131" spans="1:31" s="224" customFormat="1" ht="13.5" customHeight="1">
      <c r="A131" s="225">
        <f t="shared" si="3"/>
        <v>123</v>
      </c>
      <c r="B131" s="217"/>
      <c r="C131" s="217"/>
      <c r="D131" s="217" t="s">
        <v>1259</v>
      </c>
      <c r="E131" s="219" t="s">
        <v>1275</v>
      </c>
      <c r="F131" s="241"/>
      <c r="G131" s="241"/>
      <c r="H131" s="728" t="s">
        <v>1415</v>
      </c>
      <c r="I131" s="736"/>
      <c r="J131" s="779"/>
      <c r="K131" s="780"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customHeight="1">
      <c r="A132" s="225">
        <f t="shared" si="3"/>
        <v>124</v>
      </c>
      <c r="B132" s="217"/>
      <c r="C132" s="217"/>
      <c r="D132" s="217" t="s">
        <v>1051</v>
      </c>
      <c r="E132" s="241"/>
      <c r="F132" s="241"/>
      <c r="G132" s="241"/>
      <c r="H132" s="728" t="s">
        <v>1418</v>
      </c>
      <c r="I132" s="736"/>
      <c r="J132" s="779"/>
      <c r="K132" s="780"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customHeight="1">
      <c r="A133" s="225">
        <f t="shared" si="3"/>
        <v>125</v>
      </c>
      <c r="B133" s="217"/>
      <c r="C133" s="217"/>
      <c r="D133" s="217"/>
      <c r="E133" s="217" t="s">
        <v>1081</v>
      </c>
      <c r="F133" s="219" t="s">
        <v>1420</v>
      </c>
      <c r="G133" s="241"/>
      <c r="H133" s="728"/>
      <c r="I133" s="736"/>
      <c r="J133" s="779"/>
      <c r="K133" s="780"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customHeight="1">
      <c r="A134" s="225">
        <f t="shared" si="3"/>
        <v>126</v>
      </c>
      <c r="B134" s="217"/>
      <c r="C134" s="217"/>
      <c r="D134" s="217"/>
      <c r="E134" s="217" t="s">
        <v>1106</v>
      </c>
      <c r="F134" s="219" t="s">
        <v>1421</v>
      </c>
      <c r="G134" s="241"/>
      <c r="H134" s="728"/>
      <c r="I134" s="736"/>
      <c r="J134" s="779"/>
      <c r="K134" s="780"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customHeight="1">
      <c r="A135" s="225">
        <f t="shared" si="3"/>
        <v>127</v>
      </c>
      <c r="B135" s="217"/>
      <c r="C135" s="217"/>
      <c r="D135" s="217" t="s">
        <v>1422</v>
      </c>
      <c r="E135" s="241"/>
      <c r="F135" s="241"/>
      <c r="G135" s="241"/>
      <c r="H135" s="728"/>
      <c r="I135" s="736"/>
      <c r="J135" s="779"/>
      <c r="K135" s="780"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customHeight="1">
      <c r="A136" s="225">
        <f t="shared" si="3"/>
        <v>128</v>
      </c>
      <c r="B136" s="217"/>
      <c r="C136" s="217"/>
      <c r="D136" s="217"/>
      <c r="E136" s="241" t="s">
        <v>1304</v>
      </c>
      <c r="F136" s="241"/>
      <c r="G136" s="241"/>
      <c r="H136" s="728" t="s">
        <v>1425</v>
      </c>
      <c r="I136" s="736"/>
      <c r="J136" s="779"/>
      <c r="K136" s="780"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customHeight="1">
      <c r="A137" s="225">
        <f t="shared" si="3"/>
        <v>129</v>
      </c>
      <c r="B137" s="217"/>
      <c r="C137" s="217"/>
      <c r="D137" s="217"/>
      <c r="E137" s="241" t="s">
        <v>1426</v>
      </c>
      <c r="F137" s="241"/>
      <c r="G137" s="241"/>
      <c r="H137" s="728" t="s">
        <v>1427</v>
      </c>
      <c r="I137" s="736">
        <v>10000668540</v>
      </c>
      <c r="J137" s="779"/>
      <c r="K137" s="780" t="s">
        <v>1218</v>
      </c>
      <c r="L137" s="728"/>
      <c r="M137" s="728"/>
      <c r="N137" s="728"/>
      <c r="O137" s="728"/>
      <c r="P137" s="730"/>
      <c r="Q137" s="728" t="s">
        <v>817</v>
      </c>
      <c r="R137" s="730"/>
      <c r="S137" s="779" t="s">
        <v>863</v>
      </c>
      <c r="T137" s="731"/>
      <c r="U137" s="373"/>
      <c r="V137" s="260"/>
      <c r="W137" s="706"/>
      <c r="X137" s="260" t="s">
        <v>864</v>
      </c>
      <c r="Y137" s="232"/>
      <c r="Z137" s="379" t="s">
        <v>1428</v>
      </c>
      <c r="AA137" s="728" t="s">
        <v>1429</v>
      </c>
      <c r="AB137" s="245"/>
      <c r="AC137" s="728"/>
      <c r="AD137" s="731"/>
      <c r="AE137" s="731">
        <v>1</v>
      </c>
    </row>
    <row r="138" spans="1:31" s="224" customFormat="1" ht="13.5" customHeight="1">
      <c r="A138" s="225">
        <f t="shared" si="3"/>
        <v>130</v>
      </c>
      <c r="B138" s="217"/>
      <c r="C138" s="217"/>
      <c r="D138" s="241"/>
      <c r="E138" s="241" t="s">
        <v>1430</v>
      </c>
      <c r="F138" s="219" t="s">
        <v>1431</v>
      </c>
      <c r="G138" s="241"/>
      <c r="H138" s="728"/>
      <c r="I138" s="736"/>
      <c r="J138" s="779"/>
      <c r="K138" s="780"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customHeight="1">
      <c r="A139" s="225">
        <f t="shared" si="3"/>
        <v>131</v>
      </c>
      <c r="B139" s="217"/>
      <c r="C139" s="217"/>
      <c r="D139" s="217"/>
      <c r="E139" s="217" t="s">
        <v>1432</v>
      </c>
      <c r="F139" s="219" t="s">
        <v>1275</v>
      </c>
      <c r="G139" s="241"/>
      <c r="H139" s="728" t="s">
        <v>1415</v>
      </c>
      <c r="I139" s="736"/>
      <c r="J139" s="779"/>
      <c r="K139" s="780"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1674</v>
      </c>
      <c r="D140" s="241"/>
      <c r="E140" s="241"/>
      <c r="F140" s="241"/>
      <c r="G140" s="241"/>
      <c r="H140" s="773" t="s">
        <v>2790</v>
      </c>
      <c r="I140" s="736"/>
      <c r="J140" s="779"/>
      <c r="K140" s="780"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customHeight="1">
      <c r="A141" s="225">
        <f t="shared" si="3"/>
        <v>133</v>
      </c>
      <c r="B141" s="217"/>
      <c r="C141" s="217"/>
      <c r="D141" s="217" t="s">
        <v>1437</v>
      </c>
      <c r="E141" s="241"/>
      <c r="F141" s="241"/>
      <c r="G141" s="241"/>
      <c r="H141" s="728" t="s">
        <v>1438</v>
      </c>
      <c r="I141" s="736"/>
      <c r="J141" s="779"/>
      <c r="K141" s="780"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customHeight="1">
      <c r="A142" s="225">
        <f t="shared" si="3"/>
        <v>134</v>
      </c>
      <c r="B142" s="217"/>
      <c r="C142" s="217"/>
      <c r="D142" s="217"/>
      <c r="E142" s="241" t="s">
        <v>1441</v>
      </c>
      <c r="F142" s="241"/>
      <c r="G142" s="241"/>
      <c r="H142" s="728" t="s">
        <v>1438</v>
      </c>
      <c r="I142" s="736"/>
      <c r="J142" s="779"/>
      <c r="K142" s="780" t="s">
        <v>888</v>
      </c>
      <c r="L142" s="728"/>
      <c r="M142" s="728"/>
      <c r="N142" s="728"/>
      <c r="O142" s="728"/>
      <c r="P142" s="730"/>
      <c r="Q142" s="728" t="s">
        <v>817</v>
      </c>
      <c r="R142" s="730"/>
      <c r="S142" s="779" t="s">
        <v>863</v>
      </c>
      <c r="T142" s="731" t="s">
        <v>864</v>
      </c>
      <c r="U142" s="261" t="s">
        <v>1676</v>
      </c>
      <c r="V142" s="732"/>
      <c r="W142" s="260"/>
      <c r="X142" s="260"/>
      <c r="Y142" s="232"/>
      <c r="Z142" s="266" t="s">
        <v>1443</v>
      </c>
      <c r="AA142" s="385" t="s">
        <v>1444</v>
      </c>
      <c r="AB142" s="245"/>
      <c r="AC142" s="728"/>
      <c r="AD142" s="731"/>
      <c r="AE142" s="731">
        <v>1</v>
      </c>
    </row>
    <row r="143" spans="1:31" s="224" customFormat="1" ht="13.5" customHeight="1">
      <c r="A143" s="225">
        <f t="shared" si="3"/>
        <v>135</v>
      </c>
      <c r="B143" s="217"/>
      <c r="C143" s="217"/>
      <c r="D143" s="217"/>
      <c r="E143" s="241" t="s">
        <v>1445</v>
      </c>
      <c r="F143" s="241"/>
      <c r="G143" s="241"/>
      <c r="H143" s="728" t="s">
        <v>1446</v>
      </c>
      <c r="I143" s="736"/>
      <c r="J143" s="779"/>
      <c r="K143" s="780" t="s">
        <v>1447</v>
      </c>
      <c r="L143" s="728"/>
      <c r="M143" s="728"/>
      <c r="N143" s="728"/>
      <c r="O143" s="728"/>
      <c r="P143" s="730"/>
      <c r="Q143" s="728" t="s">
        <v>817</v>
      </c>
      <c r="R143" s="730"/>
      <c r="S143" s="779" t="s">
        <v>863</v>
      </c>
      <c r="T143" s="731" t="s">
        <v>864</v>
      </c>
      <c r="U143" s="261" t="s">
        <v>1677</v>
      </c>
      <c r="V143" s="732"/>
      <c r="W143" s="260"/>
      <c r="X143" s="260"/>
      <c r="Y143" s="232"/>
      <c r="Z143" s="266" t="s">
        <v>1449</v>
      </c>
      <c r="AA143" s="728"/>
      <c r="AB143" s="245"/>
      <c r="AC143" s="728"/>
      <c r="AD143" s="731"/>
      <c r="AE143" s="731">
        <v>1</v>
      </c>
    </row>
    <row r="144" spans="1:31" s="224" customFormat="1" ht="13.5" customHeight="1">
      <c r="A144" s="225">
        <f t="shared" ref="A144:A176" si="4">ROW()-8</f>
        <v>136</v>
      </c>
      <c r="B144" s="217"/>
      <c r="C144" s="217"/>
      <c r="D144" s="217" t="s">
        <v>1450</v>
      </c>
      <c r="E144" s="241"/>
      <c r="F144" s="241"/>
      <c r="G144" s="241"/>
      <c r="H144" s="728" t="s">
        <v>1451</v>
      </c>
      <c r="I144" s="736"/>
      <c r="J144" s="779"/>
      <c r="K144" s="780"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customHeight="1">
      <c r="A145" s="225">
        <f t="shared" si="4"/>
        <v>137</v>
      </c>
      <c r="B145" s="217"/>
      <c r="C145" s="217"/>
      <c r="D145" s="217"/>
      <c r="E145" s="241" t="s">
        <v>1453</v>
      </c>
      <c r="F145" s="241"/>
      <c r="G145" s="241"/>
      <c r="H145" s="728" t="s">
        <v>1451</v>
      </c>
      <c r="I145" s="736" t="s">
        <v>1454</v>
      </c>
      <c r="J145" s="779"/>
      <c r="K145" s="780" t="s">
        <v>1080</v>
      </c>
      <c r="L145" s="728"/>
      <c r="M145" s="728"/>
      <c r="N145" s="728"/>
      <c r="O145" s="728"/>
      <c r="P145" s="730"/>
      <c r="Q145" s="728" t="s">
        <v>817</v>
      </c>
      <c r="R145" s="730"/>
      <c r="S145" s="779" t="s">
        <v>863</v>
      </c>
      <c r="T145" s="731"/>
      <c r="U145" s="731"/>
      <c r="V145" s="260"/>
      <c r="W145" s="260"/>
      <c r="X145" s="260"/>
      <c r="Y145" s="232"/>
      <c r="Z145" s="379" t="s">
        <v>1455</v>
      </c>
      <c r="AA145" s="728"/>
      <c r="AB145" s="245"/>
      <c r="AC145" s="728"/>
      <c r="AD145" s="731"/>
      <c r="AE145" s="731">
        <v>1</v>
      </c>
    </row>
    <row r="146" spans="1:31" s="224" customFormat="1" ht="13.5" customHeight="1">
      <c r="A146" s="225">
        <f t="shared" si="4"/>
        <v>138</v>
      </c>
      <c r="B146" s="217"/>
      <c r="C146" s="217"/>
      <c r="D146" s="217"/>
      <c r="E146" s="241" t="s">
        <v>1456</v>
      </c>
      <c r="F146" s="241"/>
      <c r="G146" s="241"/>
      <c r="H146" s="728" t="s">
        <v>1457</v>
      </c>
      <c r="I146" s="736" t="s">
        <v>1458</v>
      </c>
      <c r="J146" s="779"/>
      <c r="K146" s="780" t="s">
        <v>1459</v>
      </c>
      <c r="L146" s="728"/>
      <c r="M146" s="728"/>
      <c r="N146" s="728"/>
      <c r="O146" s="728"/>
      <c r="P146" s="730"/>
      <c r="Q146" s="728" t="s">
        <v>817</v>
      </c>
      <c r="R146" s="730"/>
      <c r="S146" s="779"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2791</v>
      </c>
      <c r="I147" s="736"/>
      <c r="J147" s="779"/>
      <c r="K147" s="780"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2792</v>
      </c>
      <c r="I148" s="736" t="s">
        <v>1134</v>
      </c>
      <c r="J148" s="779"/>
      <c r="K148" s="780" t="s">
        <v>1467</v>
      </c>
      <c r="L148" s="728"/>
      <c r="M148" s="728"/>
      <c r="N148" s="728"/>
      <c r="O148" s="728"/>
      <c r="P148" s="730"/>
      <c r="Q148" s="728" t="s">
        <v>817</v>
      </c>
      <c r="R148" s="730"/>
      <c r="S148" s="779" t="s">
        <v>863</v>
      </c>
      <c r="T148" s="731"/>
      <c r="U148" s="731"/>
      <c r="V148" s="260"/>
      <c r="W148" s="260" t="s">
        <v>864</v>
      </c>
      <c r="X148" s="260" t="s">
        <v>864</v>
      </c>
      <c r="Y148" s="232"/>
      <c r="Z148" s="733"/>
      <c r="AA148" s="728"/>
      <c r="AB148" s="245"/>
      <c r="AC148" s="728"/>
      <c r="AD148" s="731"/>
      <c r="AE148" s="731">
        <v>1</v>
      </c>
    </row>
    <row r="149" spans="1:31" s="224" customFormat="1" ht="13.5" customHeight="1">
      <c r="A149" s="225">
        <f t="shared" si="4"/>
        <v>141</v>
      </c>
      <c r="B149" s="217"/>
      <c r="C149" s="217"/>
      <c r="D149" s="217"/>
      <c r="E149" s="241" t="s">
        <v>1468</v>
      </c>
      <c r="F149" s="241"/>
      <c r="G149" s="241"/>
      <c r="H149" s="728" t="s">
        <v>1469</v>
      </c>
      <c r="I149" s="736"/>
      <c r="J149" s="779"/>
      <c r="K149" s="780" t="s">
        <v>1470</v>
      </c>
      <c r="L149" s="728"/>
      <c r="M149" s="728"/>
      <c r="N149" s="728"/>
      <c r="O149" s="728"/>
      <c r="P149" s="730"/>
      <c r="Q149" s="728" t="s">
        <v>817</v>
      </c>
      <c r="R149" s="730"/>
      <c r="S149" s="779" t="s">
        <v>863</v>
      </c>
      <c r="T149" s="731"/>
      <c r="U149" s="731"/>
      <c r="V149" s="260"/>
      <c r="W149" s="260"/>
      <c r="X149" s="260"/>
      <c r="Y149" s="232"/>
      <c r="Z149" s="733"/>
      <c r="AA149" s="728"/>
      <c r="AB149" s="245"/>
      <c r="AC149" s="728"/>
      <c r="AD149" s="731"/>
      <c r="AE149" s="731">
        <v>1</v>
      </c>
    </row>
    <row r="150" spans="1:31" s="224" customFormat="1" ht="13.5" customHeight="1">
      <c r="A150" s="225">
        <f t="shared" si="4"/>
        <v>142</v>
      </c>
      <c r="B150" s="217"/>
      <c r="C150" s="217"/>
      <c r="D150" s="217"/>
      <c r="E150" s="241" t="s">
        <v>1471</v>
      </c>
      <c r="F150" s="241"/>
      <c r="G150" s="241"/>
      <c r="H150" s="728" t="s">
        <v>1472</v>
      </c>
      <c r="I150" s="736"/>
      <c r="J150" s="779"/>
      <c r="K150" s="780" t="s">
        <v>1473</v>
      </c>
      <c r="L150" s="728"/>
      <c r="M150" s="728"/>
      <c r="N150" s="728"/>
      <c r="O150" s="728"/>
      <c r="P150" s="730"/>
      <c r="Q150" s="728" t="s">
        <v>817</v>
      </c>
      <c r="R150" s="730"/>
      <c r="S150" s="779"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2793</v>
      </c>
      <c r="I151" s="736"/>
      <c r="J151" s="779"/>
      <c r="K151" s="780" t="s">
        <v>1481</v>
      </c>
      <c r="L151" s="728"/>
      <c r="M151" s="728"/>
      <c r="N151" s="728"/>
      <c r="O151" s="728"/>
      <c r="P151" s="730"/>
      <c r="Q151" s="728" t="s">
        <v>817</v>
      </c>
      <c r="R151" s="730"/>
      <c r="S151" s="779"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2794</v>
      </c>
      <c r="I152" s="736" t="s">
        <v>698</v>
      </c>
      <c r="J152" s="779"/>
      <c r="K152" s="780" t="s">
        <v>1485</v>
      </c>
      <c r="L152" s="728"/>
      <c r="M152" s="728"/>
      <c r="N152" s="728"/>
      <c r="O152" s="728"/>
      <c r="P152" s="730"/>
      <c r="Q152" s="728" t="s">
        <v>817</v>
      </c>
      <c r="R152" s="730"/>
      <c r="S152" s="779"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customHeight="1">
      <c r="A153" s="225">
        <f t="shared" si="4"/>
        <v>145</v>
      </c>
      <c r="B153" s="217"/>
      <c r="C153" s="217"/>
      <c r="D153" s="217"/>
      <c r="E153" s="241" t="s">
        <v>1474</v>
      </c>
      <c r="F153" s="241"/>
      <c r="G153" s="241"/>
      <c r="H153" s="728" t="s">
        <v>1475</v>
      </c>
      <c r="I153" s="736"/>
      <c r="J153" s="779"/>
      <c r="K153" s="780" t="s">
        <v>1476</v>
      </c>
      <c r="L153" s="728"/>
      <c r="M153" s="728"/>
      <c r="N153" s="728"/>
      <c r="O153" s="728"/>
      <c r="P153" s="730"/>
      <c r="Q153" s="728" t="s">
        <v>817</v>
      </c>
      <c r="R153" s="730"/>
      <c r="S153" s="779"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1679</v>
      </c>
      <c r="E154" s="241" t="s">
        <v>1487</v>
      </c>
      <c r="F154" s="241"/>
      <c r="G154" s="241"/>
      <c r="H154" s="773" t="s">
        <v>2795</v>
      </c>
      <c r="I154" s="736"/>
      <c r="J154" s="779"/>
      <c r="K154" s="780"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2796</v>
      </c>
      <c r="I155" s="729"/>
      <c r="J155" s="779"/>
      <c r="K155" s="779"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2797</v>
      </c>
      <c r="I156" s="264"/>
      <c r="J156" s="263"/>
      <c r="K156" s="780"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2798</v>
      </c>
      <c r="I157" s="729">
        <v>31</v>
      </c>
      <c r="J157" s="779"/>
      <c r="K157" s="780" t="s">
        <v>1498</v>
      </c>
      <c r="L157" s="728"/>
      <c r="M157" s="728"/>
      <c r="N157" s="728"/>
      <c r="O157" s="728"/>
      <c r="P157" s="730"/>
      <c r="Q157" s="728" t="s">
        <v>817</v>
      </c>
      <c r="R157" s="730"/>
      <c r="S157" s="779"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2799</v>
      </c>
      <c r="I158" s="729">
        <v>109</v>
      </c>
      <c r="J158" s="779"/>
      <c r="K158" s="780" t="s">
        <v>1182</v>
      </c>
      <c r="L158" s="728"/>
      <c r="M158" s="728"/>
      <c r="N158" s="728"/>
      <c r="O158" s="728"/>
      <c r="P158" s="730"/>
      <c r="Q158" s="728" t="s">
        <v>817</v>
      </c>
      <c r="R158" s="730"/>
      <c r="S158" s="779"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2800</v>
      </c>
      <c r="I159" s="771" t="s">
        <v>1503</v>
      </c>
      <c r="J159" s="779"/>
      <c r="K159" s="780" t="s">
        <v>1504</v>
      </c>
      <c r="L159" s="728"/>
      <c r="M159" s="728"/>
      <c r="N159" s="728"/>
      <c r="O159" s="728"/>
      <c r="P159" s="730"/>
      <c r="Q159" s="728" t="s">
        <v>817</v>
      </c>
      <c r="R159" s="730"/>
      <c r="S159" s="782" t="s">
        <v>863</v>
      </c>
      <c r="T159" s="281"/>
      <c r="U159" s="728" t="s">
        <v>1680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1681</v>
      </c>
      <c r="E160" s="241"/>
      <c r="F160" s="241"/>
      <c r="G160" s="241"/>
      <c r="H160" s="773" t="s">
        <v>2801</v>
      </c>
      <c r="I160" s="729" t="s">
        <v>1507</v>
      </c>
      <c r="J160" s="779"/>
      <c r="K160" s="780" t="s">
        <v>1508</v>
      </c>
      <c r="L160" s="728"/>
      <c r="M160" s="728"/>
      <c r="N160" s="728"/>
      <c r="O160" s="728"/>
      <c r="P160" s="730"/>
      <c r="Q160" s="728" t="s">
        <v>817</v>
      </c>
      <c r="R160" s="730"/>
      <c r="S160" s="779"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2805</v>
      </c>
      <c r="I161" s="729"/>
      <c r="J161" s="779"/>
      <c r="K161" s="780"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2802</v>
      </c>
      <c r="I162" s="729"/>
      <c r="J162" s="779"/>
      <c r="K162" s="780"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2803</v>
      </c>
      <c r="I163" s="729"/>
      <c r="J163" s="779"/>
      <c r="K163" s="780"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customHeight="1">
      <c r="A164" s="225">
        <f t="shared" si="4"/>
        <v>156</v>
      </c>
      <c r="B164" s="217"/>
      <c r="C164" s="219" t="s">
        <v>1519</v>
      </c>
      <c r="D164" s="241" t="s">
        <v>1627</v>
      </c>
      <c r="E164" s="241"/>
      <c r="F164" s="241"/>
      <c r="G164" s="241"/>
      <c r="H164" s="728" t="s">
        <v>1520</v>
      </c>
      <c r="I164" s="729"/>
      <c r="J164" s="779"/>
      <c r="K164" s="780"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1682</v>
      </c>
      <c r="D165" s="241"/>
      <c r="E165" s="241"/>
      <c r="F165" s="241"/>
      <c r="G165" s="241"/>
      <c r="H165" s="773" t="s">
        <v>2804</v>
      </c>
      <c r="I165" s="729"/>
      <c r="J165" s="779"/>
      <c r="K165" s="780" t="s">
        <v>939</v>
      </c>
      <c r="L165" s="728"/>
      <c r="M165" s="728"/>
      <c r="N165" s="728"/>
      <c r="O165" s="728"/>
      <c r="P165" s="730"/>
      <c r="Q165" s="737" t="s">
        <v>823</v>
      </c>
      <c r="R165" s="730"/>
      <c r="S165" s="779"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1683</v>
      </c>
      <c r="C166" s="241"/>
      <c r="D166" s="241"/>
      <c r="E166" s="241"/>
      <c r="F166" s="241"/>
      <c r="G166" s="241"/>
      <c r="H166" s="728" t="s">
        <v>1684</v>
      </c>
      <c r="I166" s="729"/>
      <c r="J166" s="779"/>
      <c r="K166" s="780"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2806</v>
      </c>
      <c r="I167" s="776" t="s">
        <v>2809</v>
      </c>
      <c r="J167" s="779"/>
      <c r="K167" s="780" t="s">
        <v>1685</v>
      </c>
      <c r="L167" s="728"/>
      <c r="M167" s="728"/>
      <c r="N167" s="728"/>
      <c r="O167" s="728"/>
      <c r="P167" s="730"/>
      <c r="Q167" s="728" t="s">
        <v>817</v>
      </c>
      <c r="R167" s="730"/>
      <c r="S167" s="779"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1686</v>
      </c>
      <c r="D168" s="241"/>
      <c r="E168" s="241"/>
      <c r="F168" s="241"/>
      <c r="G168" s="241"/>
      <c r="H168" s="773" t="s">
        <v>2807</v>
      </c>
      <c r="I168" s="729"/>
      <c r="J168" s="779"/>
      <c r="K168" s="780"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2808</v>
      </c>
      <c r="I169" s="736"/>
      <c r="J169" s="779"/>
      <c r="K169" s="780"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customHeight="1">
      <c r="A170" s="225">
        <f t="shared" si="4"/>
        <v>162</v>
      </c>
      <c r="B170" s="216"/>
      <c r="C170" s="216"/>
      <c r="D170" s="241" t="s">
        <v>831</v>
      </c>
      <c r="E170" s="241"/>
      <c r="F170" s="241"/>
      <c r="G170" s="241"/>
      <c r="H170" s="728" t="s">
        <v>1398</v>
      </c>
      <c r="I170" s="736"/>
      <c r="J170" s="779"/>
      <c r="K170" s="780" t="s">
        <v>1218</v>
      </c>
      <c r="L170" s="728"/>
      <c r="M170" s="728"/>
      <c r="N170" s="728"/>
      <c r="O170" s="728"/>
      <c r="P170" s="730"/>
      <c r="Q170" s="728" t="s">
        <v>817</v>
      </c>
      <c r="R170" s="730"/>
      <c r="S170" s="779"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2811</v>
      </c>
      <c r="I171" s="776" t="s">
        <v>1350</v>
      </c>
      <c r="J171" s="779"/>
      <c r="K171" s="780" t="s">
        <v>1352</v>
      </c>
      <c r="L171" s="728"/>
      <c r="M171" s="728"/>
      <c r="N171" s="728"/>
      <c r="O171" s="728"/>
      <c r="P171" s="730"/>
      <c r="Q171" s="728" t="s">
        <v>820</v>
      </c>
      <c r="R171" s="730"/>
      <c r="S171" s="779" t="s">
        <v>863</v>
      </c>
      <c r="T171" s="731" t="s">
        <v>864</v>
      </c>
      <c r="U171" s="729" t="s">
        <v>1687</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1688</v>
      </c>
      <c r="D172" s="241"/>
      <c r="E172" s="241"/>
      <c r="F172" s="241"/>
      <c r="G172" s="241"/>
      <c r="H172" s="773" t="s">
        <v>2814</v>
      </c>
      <c r="I172" s="774" t="s">
        <v>2810</v>
      </c>
      <c r="J172" s="779"/>
      <c r="K172" s="780" t="s">
        <v>1689</v>
      </c>
      <c r="L172" s="728"/>
      <c r="M172" s="728"/>
      <c r="N172" s="728"/>
      <c r="O172" s="728"/>
      <c r="P172" s="730"/>
      <c r="Q172" s="728" t="s">
        <v>817</v>
      </c>
      <c r="R172" s="730"/>
      <c r="S172" s="779" t="s">
        <v>863</v>
      </c>
      <c r="T172" s="731"/>
      <c r="U172" s="728"/>
      <c r="V172" s="732"/>
      <c r="W172" s="732" t="s">
        <v>864</v>
      </c>
      <c r="X172" s="732"/>
      <c r="Y172" s="232"/>
      <c r="Z172" s="733" t="s">
        <v>1690</v>
      </c>
      <c r="AA172" s="728"/>
      <c r="AB172" s="734"/>
      <c r="AC172" s="728"/>
      <c r="AD172" s="731"/>
      <c r="AE172" s="731">
        <v>1</v>
      </c>
    </row>
    <row r="173" spans="1:31" s="224" customFormat="1" ht="13.5" customHeight="1">
      <c r="A173" s="225">
        <f t="shared" si="4"/>
        <v>165</v>
      </c>
      <c r="B173" s="219"/>
      <c r="C173" s="239" t="s">
        <v>1691</v>
      </c>
      <c r="D173" s="241"/>
      <c r="E173" s="241"/>
      <c r="F173" s="241"/>
      <c r="G173" s="241"/>
      <c r="H173" s="773" t="s">
        <v>2812</v>
      </c>
      <c r="I173" s="729" t="s">
        <v>930</v>
      </c>
      <c r="J173" s="779"/>
      <c r="K173" s="780" t="s">
        <v>931</v>
      </c>
      <c r="L173" s="728"/>
      <c r="M173" s="728"/>
      <c r="N173" s="728"/>
      <c r="O173" s="728"/>
      <c r="P173" s="730"/>
      <c r="Q173" s="728" t="s">
        <v>817</v>
      </c>
      <c r="R173" s="730"/>
      <c r="S173" s="779"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2813</v>
      </c>
      <c r="I174" s="729"/>
      <c r="J174" s="779"/>
      <c r="K174" s="780" t="s">
        <v>939</v>
      </c>
      <c r="L174" s="728"/>
      <c r="M174" s="728"/>
      <c r="N174" s="728"/>
      <c r="O174" s="728"/>
      <c r="P174" s="730"/>
      <c r="Q174" s="728" t="s">
        <v>820</v>
      </c>
      <c r="R174" s="730"/>
      <c r="S174" s="779" t="s">
        <v>863</v>
      </c>
      <c r="T174" s="731"/>
      <c r="U174" s="728"/>
      <c r="V174" s="732"/>
      <c r="W174" s="260" t="s">
        <v>864</v>
      </c>
      <c r="X174" s="260" t="s">
        <v>864</v>
      </c>
      <c r="Y174" s="232"/>
      <c r="Z174" s="733"/>
      <c r="AA174" s="728"/>
      <c r="AB174" s="734"/>
      <c r="AC174" s="728"/>
      <c r="AD174" s="731"/>
      <c r="AE174" s="731">
        <v>1</v>
      </c>
    </row>
    <row r="175" spans="1:31" s="224" customFormat="1" ht="13.5" customHeight="1">
      <c r="A175" s="225">
        <f t="shared" si="4"/>
        <v>167</v>
      </c>
      <c r="B175" s="219"/>
      <c r="C175" s="241" t="s">
        <v>1534</v>
      </c>
      <c r="D175" s="241"/>
      <c r="E175" s="241"/>
      <c r="F175" s="241"/>
      <c r="G175" s="241"/>
      <c r="H175" s="728" t="s">
        <v>1535</v>
      </c>
      <c r="I175" s="729"/>
      <c r="J175" s="779"/>
      <c r="K175" s="780" t="s">
        <v>1536</v>
      </c>
      <c r="L175" s="728"/>
      <c r="M175" s="728"/>
      <c r="N175" s="728"/>
      <c r="O175" s="728"/>
      <c r="P175" s="730"/>
      <c r="Q175" s="728" t="s">
        <v>817</v>
      </c>
      <c r="R175" s="730"/>
      <c r="S175" s="779" t="s">
        <v>863</v>
      </c>
      <c r="T175" s="731"/>
      <c r="U175" s="728"/>
      <c r="V175" s="732"/>
      <c r="W175" s="260"/>
      <c r="X175" s="260" t="s">
        <v>864</v>
      </c>
      <c r="Y175" s="232"/>
      <c r="Z175" s="733"/>
      <c r="AA175" s="728"/>
      <c r="AB175" s="734"/>
      <c r="AC175" s="728"/>
      <c r="AD175" s="731"/>
      <c r="AE175" s="731">
        <v>1</v>
      </c>
    </row>
    <row r="176" spans="1:31" s="224" customFormat="1" ht="13.5" customHeight="1">
      <c r="A176" s="225">
        <f t="shared" si="4"/>
        <v>168</v>
      </c>
      <c r="B176" s="219"/>
      <c r="C176" s="241" t="s">
        <v>1537</v>
      </c>
      <c r="D176" s="241"/>
      <c r="E176" s="241"/>
      <c r="F176" s="241"/>
      <c r="G176" s="241"/>
      <c r="H176" s="728" t="s">
        <v>1538</v>
      </c>
      <c r="I176" s="729"/>
      <c r="J176" s="779"/>
      <c r="K176" s="780" t="s">
        <v>1539</v>
      </c>
      <c r="L176" s="728"/>
      <c r="M176" s="728"/>
      <c r="N176" s="728"/>
      <c r="O176" s="728"/>
      <c r="P176" s="730"/>
      <c r="Q176" s="728" t="s">
        <v>817</v>
      </c>
      <c r="R176" s="730"/>
      <c r="S176" s="779" t="s">
        <v>863</v>
      </c>
      <c r="T176" s="731"/>
      <c r="U176" s="728"/>
      <c r="V176" s="732"/>
      <c r="W176" s="260"/>
      <c r="X176" s="260" t="s">
        <v>864</v>
      </c>
      <c r="Y176" s="232"/>
      <c r="Z176" s="733"/>
      <c r="AA176" s="728"/>
      <c r="AB176" s="734"/>
      <c r="AC176" s="728"/>
      <c r="AD176" s="731"/>
      <c r="AE176" s="731">
        <v>1</v>
      </c>
    </row>
    <row r="177" spans="1:31" s="224" customFormat="1" ht="13.5" customHeight="1">
      <c r="A177" s="225">
        <f t="shared" ref="A177:A205" si="5">ROW()-8</f>
        <v>169</v>
      </c>
      <c r="B177" s="219"/>
      <c r="C177" s="241" t="s">
        <v>1540</v>
      </c>
      <c r="D177" s="241"/>
      <c r="E177" s="241"/>
      <c r="F177" s="241"/>
      <c r="G177" s="241"/>
      <c r="H177" s="728" t="s">
        <v>1541</v>
      </c>
      <c r="I177" s="729"/>
      <c r="J177" s="779"/>
      <c r="K177" s="780" t="s">
        <v>1542</v>
      </c>
      <c r="L177" s="728"/>
      <c r="M177" s="728"/>
      <c r="N177" s="728"/>
      <c r="O177" s="728"/>
      <c r="P177" s="730"/>
      <c r="Q177" s="728" t="s">
        <v>817</v>
      </c>
      <c r="R177" s="730"/>
      <c r="S177" s="779" t="s">
        <v>863</v>
      </c>
      <c r="T177" s="731"/>
      <c r="U177" s="728"/>
      <c r="V177" s="732"/>
      <c r="W177" s="260"/>
      <c r="X177" s="260" t="s">
        <v>864</v>
      </c>
      <c r="Y177" s="232"/>
      <c r="Z177" s="733"/>
      <c r="AA177" s="728"/>
      <c r="AB177" s="734"/>
      <c r="AC177" s="728"/>
      <c r="AD177" s="731"/>
      <c r="AE177" s="731">
        <v>1</v>
      </c>
    </row>
    <row r="178" spans="1:31" s="224" customFormat="1" ht="13.5" customHeight="1">
      <c r="A178" s="225">
        <f t="shared" si="5"/>
        <v>170</v>
      </c>
      <c r="B178" s="217" t="s">
        <v>1543</v>
      </c>
      <c r="C178" s="219"/>
      <c r="D178" s="241"/>
      <c r="E178" s="241"/>
      <c r="F178" s="241"/>
      <c r="G178" s="241"/>
      <c r="H178" s="269" t="s">
        <v>1544</v>
      </c>
      <c r="I178" s="729"/>
      <c r="J178" s="779"/>
      <c r="K178" s="780"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customHeight="1">
      <c r="A179" s="225">
        <f t="shared" si="5"/>
        <v>171</v>
      </c>
      <c r="B179" s="217"/>
      <c r="C179" s="217" t="s">
        <v>1404</v>
      </c>
      <c r="D179" s="241"/>
      <c r="E179" s="241"/>
      <c r="F179" s="241"/>
      <c r="G179" s="241"/>
      <c r="H179" s="728" t="s">
        <v>1692</v>
      </c>
      <c r="I179" s="729"/>
      <c r="J179" s="779"/>
      <c r="K179" s="780" t="s">
        <v>1685</v>
      </c>
      <c r="L179" s="728"/>
      <c r="M179" s="728"/>
      <c r="N179" s="728"/>
      <c r="O179" s="728"/>
      <c r="P179" s="730"/>
      <c r="Q179" s="728" t="s">
        <v>817</v>
      </c>
      <c r="R179" s="730"/>
      <c r="S179" s="779" t="s">
        <v>863</v>
      </c>
      <c r="T179" s="731"/>
      <c r="U179" s="728"/>
      <c r="V179" s="732"/>
      <c r="W179" s="260"/>
      <c r="X179" s="260" t="s">
        <v>864</v>
      </c>
      <c r="Y179" s="232"/>
      <c r="Z179" s="733"/>
      <c r="AA179" s="263"/>
      <c r="AB179" s="734"/>
      <c r="AC179" s="728"/>
      <c r="AD179" s="731"/>
      <c r="AE179" s="731">
        <v>1</v>
      </c>
    </row>
    <row r="180" spans="1:31" s="158" customFormat="1" ht="12.75" customHeight="1">
      <c r="A180" s="225">
        <f t="shared" si="5"/>
        <v>172</v>
      </c>
      <c r="B180" s="217"/>
      <c r="C180" s="241" t="s">
        <v>1548</v>
      </c>
      <c r="D180" s="241"/>
      <c r="E180" s="241"/>
      <c r="F180" s="241"/>
      <c r="G180" s="241"/>
      <c r="H180" s="728" t="s">
        <v>1549</v>
      </c>
      <c r="I180" s="729" t="s">
        <v>930</v>
      </c>
      <c r="J180" s="779"/>
      <c r="K180" s="780" t="s">
        <v>931</v>
      </c>
      <c r="L180" s="728"/>
      <c r="M180" s="728"/>
      <c r="N180" s="728"/>
      <c r="O180" s="728"/>
      <c r="P180" s="730"/>
      <c r="Q180" s="728" t="s">
        <v>820</v>
      </c>
      <c r="R180" s="730"/>
      <c r="S180" s="779" t="s">
        <v>879</v>
      </c>
      <c r="T180" s="731"/>
      <c r="U180" s="728"/>
      <c r="V180" s="732"/>
      <c r="W180" s="732"/>
      <c r="X180" s="732" t="s">
        <v>864</v>
      </c>
      <c r="Y180" s="232"/>
      <c r="Z180" s="733"/>
      <c r="AA180" s="263"/>
      <c r="AB180" s="734"/>
      <c r="AC180" s="728"/>
      <c r="AD180" s="731"/>
      <c r="AE180" s="731">
        <v>1</v>
      </c>
    </row>
    <row r="181" spans="1:31" s="158" customFormat="1" ht="12.75" customHeight="1">
      <c r="A181" s="225">
        <f t="shared" si="5"/>
        <v>173</v>
      </c>
      <c r="B181" s="217"/>
      <c r="C181" s="241" t="s">
        <v>1550</v>
      </c>
      <c r="D181" s="241"/>
      <c r="E181" s="241"/>
      <c r="F181" s="241"/>
      <c r="G181" s="241"/>
      <c r="H181" s="742" t="s">
        <v>1551</v>
      </c>
      <c r="I181" s="729" t="s">
        <v>1552</v>
      </c>
      <c r="J181" s="779"/>
      <c r="K181" s="780" t="s">
        <v>970</v>
      </c>
      <c r="L181" s="728"/>
      <c r="M181" s="728"/>
      <c r="N181" s="728"/>
      <c r="O181" s="728"/>
      <c r="P181" s="730"/>
      <c r="Q181" s="728" t="s">
        <v>820</v>
      </c>
      <c r="R181" s="730"/>
      <c r="S181" s="779"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customHeight="1">
      <c r="A182" s="225">
        <f>ROW()-8</f>
        <v>174</v>
      </c>
      <c r="B182" s="217"/>
      <c r="C182" s="241" t="s">
        <v>1694</v>
      </c>
      <c r="D182" s="241"/>
      <c r="E182" s="241"/>
      <c r="F182" s="241"/>
      <c r="G182" s="241"/>
      <c r="H182" s="742"/>
      <c r="I182" s="729"/>
      <c r="J182" s="779"/>
      <c r="K182" s="780"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customHeight="1">
      <c r="A183" s="225">
        <f>ROW()-8</f>
        <v>175</v>
      </c>
      <c r="B183" s="217"/>
      <c r="C183" s="241"/>
      <c r="D183" s="241" t="s">
        <v>831</v>
      </c>
      <c r="E183" s="241"/>
      <c r="F183" s="241"/>
      <c r="G183" s="241"/>
      <c r="H183" s="728" t="s">
        <v>1398</v>
      </c>
      <c r="I183" s="729"/>
      <c r="J183" s="779"/>
      <c r="K183" s="780" t="s">
        <v>1218</v>
      </c>
      <c r="L183" s="728"/>
      <c r="M183" s="728"/>
      <c r="N183" s="728"/>
      <c r="O183" s="728"/>
      <c r="P183" s="730"/>
      <c r="Q183" s="728" t="s">
        <v>817</v>
      </c>
      <c r="R183" s="730"/>
      <c r="S183" s="779" t="s">
        <v>863</v>
      </c>
      <c r="T183" s="731"/>
      <c r="U183" s="741"/>
      <c r="V183" s="732"/>
      <c r="W183" s="260"/>
      <c r="X183" s="260"/>
      <c r="Y183" s="232"/>
      <c r="Z183" s="733"/>
      <c r="AA183" s="728"/>
      <c r="AB183" s="734"/>
      <c r="AC183" s="728"/>
      <c r="AD183" s="731"/>
      <c r="AE183" s="731">
        <v>1</v>
      </c>
    </row>
    <row r="184" spans="1:31" s="158" customFormat="1" ht="12.75" customHeight="1">
      <c r="A184" s="225">
        <f>ROW()-8</f>
        <v>176</v>
      </c>
      <c r="B184" s="217"/>
      <c r="C184" s="241"/>
      <c r="D184" s="241" t="s">
        <v>1399</v>
      </c>
      <c r="E184" s="241"/>
      <c r="F184" s="241"/>
      <c r="G184" s="241"/>
      <c r="H184" s="728" t="s">
        <v>1400</v>
      </c>
      <c r="I184" s="736" t="s">
        <v>1401</v>
      </c>
      <c r="J184" s="779"/>
      <c r="K184" s="780" t="s">
        <v>1352</v>
      </c>
      <c r="L184" s="728"/>
      <c r="M184" s="728"/>
      <c r="N184" s="728"/>
      <c r="O184" s="728"/>
      <c r="P184" s="730"/>
      <c r="Q184" s="728" t="s">
        <v>820</v>
      </c>
      <c r="R184" s="730"/>
      <c r="S184" s="779" t="s">
        <v>863</v>
      </c>
      <c r="T184" s="731"/>
      <c r="U184" s="731"/>
      <c r="V184" s="732"/>
      <c r="W184" s="732"/>
      <c r="X184" s="732"/>
      <c r="Y184" s="232"/>
      <c r="Z184" s="733"/>
      <c r="AA184" s="728"/>
      <c r="AB184" s="734"/>
      <c r="AC184" s="728"/>
      <c r="AD184" s="731"/>
      <c r="AE184" s="731">
        <v>1</v>
      </c>
    </row>
    <row r="185" spans="1:31" s="158" customFormat="1" ht="12.75" customHeight="1">
      <c r="A185" s="225">
        <f t="shared" si="5"/>
        <v>177</v>
      </c>
      <c r="B185" s="217"/>
      <c r="C185" s="241" t="s">
        <v>1696</v>
      </c>
      <c r="D185" s="241"/>
      <c r="E185" s="241"/>
      <c r="F185" s="241"/>
      <c r="G185" s="241"/>
      <c r="H185" s="742" t="s">
        <v>1697</v>
      </c>
      <c r="I185" s="729"/>
      <c r="J185" s="779"/>
      <c r="K185" s="780"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customHeight="1">
      <c r="A186" s="225">
        <f t="shared" si="5"/>
        <v>178</v>
      </c>
      <c r="B186" s="217"/>
      <c r="C186" s="241"/>
      <c r="D186" s="241" t="s">
        <v>1699</v>
      </c>
      <c r="E186" s="241"/>
      <c r="F186" s="241"/>
      <c r="G186" s="241"/>
      <c r="H186" s="742" t="s">
        <v>1700</v>
      </c>
      <c r="I186" s="729" t="s">
        <v>1701</v>
      </c>
      <c r="J186" s="779"/>
      <c r="K186" s="780" t="s">
        <v>1702</v>
      </c>
      <c r="L186" s="728"/>
      <c r="M186" s="728"/>
      <c r="N186" s="728"/>
      <c r="O186" s="728"/>
      <c r="P186" s="730"/>
      <c r="Q186" s="728" t="s">
        <v>820</v>
      </c>
      <c r="R186" s="730"/>
      <c r="S186" s="779" t="s">
        <v>863</v>
      </c>
      <c r="T186" s="731" t="s">
        <v>864</v>
      </c>
      <c r="U186" s="728" t="s">
        <v>1703</v>
      </c>
      <c r="V186" s="732"/>
      <c r="W186" s="732"/>
      <c r="X186" s="260" t="s">
        <v>864</v>
      </c>
      <c r="Y186" s="232"/>
      <c r="Z186" s="733"/>
      <c r="AA186" s="728"/>
      <c r="AB186" s="734"/>
      <c r="AC186" s="728"/>
      <c r="AD186" s="731"/>
      <c r="AE186" s="731">
        <v>1</v>
      </c>
    </row>
    <row r="187" spans="1:31" s="158" customFormat="1" ht="12.75" customHeight="1">
      <c r="A187" s="225">
        <f t="shared" si="5"/>
        <v>179</v>
      </c>
      <c r="B187" s="217"/>
      <c r="C187" s="241"/>
      <c r="D187" s="241" t="s">
        <v>1704</v>
      </c>
      <c r="E187" s="241"/>
      <c r="F187" s="241"/>
      <c r="G187" s="241"/>
      <c r="H187" s="742" t="s">
        <v>1705</v>
      </c>
      <c r="I187" s="729" t="s">
        <v>1706</v>
      </c>
      <c r="J187" s="779"/>
      <c r="K187" s="780" t="s">
        <v>1707</v>
      </c>
      <c r="L187" s="728"/>
      <c r="M187" s="728"/>
      <c r="N187" s="728"/>
      <c r="O187" s="728"/>
      <c r="P187" s="730"/>
      <c r="Q187" s="728" t="s">
        <v>817</v>
      </c>
      <c r="R187" s="730"/>
      <c r="S187" s="779" t="s">
        <v>863</v>
      </c>
      <c r="T187" s="731" t="s">
        <v>864</v>
      </c>
      <c r="U187" s="728" t="s">
        <v>1708</v>
      </c>
      <c r="V187" s="732"/>
      <c r="W187" s="732"/>
      <c r="X187" s="260" t="s">
        <v>864</v>
      </c>
      <c r="Y187" s="232"/>
      <c r="Z187" s="733"/>
      <c r="AA187" s="728"/>
      <c r="AB187" s="734"/>
      <c r="AC187" s="728"/>
      <c r="AD187" s="731"/>
      <c r="AE187" s="731">
        <v>1</v>
      </c>
    </row>
    <row r="188" spans="1:31" s="158" customFormat="1" ht="12.75" customHeight="1">
      <c r="A188" s="225">
        <f t="shared" si="5"/>
        <v>180</v>
      </c>
      <c r="B188" s="217"/>
      <c r="C188" s="241"/>
      <c r="D188" s="241" t="s">
        <v>1709</v>
      </c>
      <c r="E188" s="241"/>
      <c r="F188" s="241"/>
      <c r="G188" s="241"/>
      <c r="H188" s="742"/>
      <c r="I188" s="729"/>
      <c r="J188" s="779"/>
      <c r="K188" s="780" t="s">
        <v>1710</v>
      </c>
      <c r="L188" s="728"/>
      <c r="M188" s="728"/>
      <c r="N188" s="728"/>
      <c r="O188" s="728"/>
      <c r="P188" s="730"/>
      <c r="Q188" s="728" t="s">
        <v>817</v>
      </c>
      <c r="R188" s="730"/>
      <c r="S188" s="779" t="s">
        <v>863</v>
      </c>
      <c r="T188" s="731"/>
      <c r="U188" s="728"/>
      <c r="V188" s="732"/>
      <c r="W188" s="732"/>
      <c r="X188" s="260" t="s">
        <v>864</v>
      </c>
      <c r="Y188" s="232"/>
      <c r="Z188" s="733"/>
      <c r="AA188" s="728"/>
      <c r="AB188" s="734"/>
      <c r="AC188" s="728"/>
      <c r="AD188" s="731"/>
      <c r="AE188" s="731">
        <v>1</v>
      </c>
    </row>
    <row r="189" spans="1:31" s="158" customFormat="1" ht="12.75" customHeight="1">
      <c r="A189" s="225">
        <f t="shared" si="5"/>
        <v>181</v>
      </c>
      <c r="B189" s="217"/>
      <c r="C189" s="241"/>
      <c r="D189" s="241" t="s">
        <v>1572</v>
      </c>
      <c r="E189" s="241"/>
      <c r="F189" s="241"/>
      <c r="G189" s="241"/>
      <c r="H189" s="269" t="s">
        <v>1573</v>
      </c>
      <c r="I189" s="264" t="s">
        <v>1574</v>
      </c>
      <c r="J189" s="779"/>
      <c r="K189" s="780" t="s">
        <v>1711</v>
      </c>
      <c r="L189" s="728"/>
      <c r="M189" s="728"/>
      <c r="N189" s="728"/>
      <c r="O189" s="728"/>
      <c r="P189" s="730"/>
      <c r="Q189" s="728" t="s">
        <v>820</v>
      </c>
      <c r="R189" s="730"/>
      <c r="S189" s="779" t="s">
        <v>863</v>
      </c>
      <c r="T189" s="731" t="s">
        <v>864</v>
      </c>
      <c r="U189" s="728" t="s">
        <v>1712</v>
      </c>
      <c r="V189" s="732"/>
      <c r="W189" s="732"/>
      <c r="X189" s="260" t="s">
        <v>864</v>
      </c>
      <c r="Y189" s="232"/>
      <c r="Z189" s="733"/>
      <c r="AA189" s="728"/>
      <c r="AB189" s="734"/>
      <c r="AC189" s="728"/>
      <c r="AD189" s="731"/>
      <c r="AE189" s="731">
        <v>1</v>
      </c>
    </row>
    <row r="190" spans="1:31" s="158" customFormat="1" ht="12.75" customHeight="1">
      <c r="A190" s="225">
        <f t="shared" si="5"/>
        <v>182</v>
      </c>
      <c r="B190" s="217"/>
      <c r="C190" s="241" t="s">
        <v>1713</v>
      </c>
      <c r="D190" s="241"/>
      <c r="E190" s="241"/>
      <c r="F190" s="241"/>
      <c r="G190" s="241"/>
      <c r="H190" s="742"/>
      <c r="I190" s="729"/>
      <c r="J190" s="779"/>
      <c r="K190" s="780"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customHeight="1">
      <c r="A191" s="225">
        <f t="shared" si="5"/>
        <v>183</v>
      </c>
      <c r="B191" s="217"/>
      <c r="C191" s="241"/>
      <c r="D191" s="241" t="s">
        <v>1715</v>
      </c>
      <c r="E191" s="241"/>
      <c r="F191" s="241"/>
      <c r="G191" s="241"/>
      <c r="H191" s="266" t="s">
        <v>1557</v>
      </c>
      <c r="I191" s="264" t="s">
        <v>1558</v>
      </c>
      <c r="J191" s="263"/>
      <c r="K191" s="780" t="s">
        <v>1559</v>
      </c>
      <c r="L191" s="728"/>
      <c r="M191" s="728"/>
      <c r="N191" s="728"/>
      <c r="O191" s="728"/>
      <c r="P191" s="730"/>
      <c r="Q191" s="728" t="s">
        <v>820</v>
      </c>
      <c r="R191" s="730"/>
      <c r="S191" s="779"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customHeight="1">
      <c r="A192" s="225">
        <f t="shared" si="5"/>
        <v>184</v>
      </c>
      <c r="B192" s="217"/>
      <c r="C192" s="218"/>
      <c r="D192" s="218" t="s">
        <v>1717</v>
      </c>
      <c r="E192" s="241"/>
      <c r="F192" s="241"/>
      <c r="G192" s="241"/>
      <c r="H192" s="742" t="s">
        <v>1718</v>
      </c>
      <c r="I192" s="729"/>
      <c r="J192" s="779"/>
      <c r="K192" s="780"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80" t="s">
        <v>1575</v>
      </c>
      <c r="L194" s="728"/>
      <c r="M194" s="728"/>
      <c r="N194" s="728"/>
      <c r="O194" s="728"/>
      <c r="P194" s="730"/>
      <c r="Q194" s="728" t="s">
        <v>820</v>
      </c>
      <c r="R194" s="730"/>
      <c r="S194" s="779"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customHeight="1">
      <c r="A195" s="225">
        <f t="shared" si="5"/>
        <v>187</v>
      </c>
      <c r="B195" s="217"/>
      <c r="C195" s="217"/>
      <c r="D195" s="727" t="s">
        <v>1577</v>
      </c>
      <c r="E195" s="217"/>
      <c r="F195" s="217"/>
      <c r="G195" s="217"/>
      <c r="H195" s="728"/>
      <c r="I195" s="729"/>
      <c r="J195" s="779"/>
      <c r="K195" s="780"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customHeight="1">
      <c r="A196" s="225">
        <f t="shared" si="5"/>
        <v>188</v>
      </c>
      <c r="B196" s="217"/>
      <c r="C196" s="241"/>
      <c r="D196" s="241"/>
      <c r="E196" s="241" t="s">
        <v>1580</v>
      </c>
      <c r="F196" s="241"/>
      <c r="G196" s="241"/>
      <c r="H196" s="269" t="s">
        <v>1581</v>
      </c>
      <c r="I196" s="264"/>
      <c r="J196" s="263"/>
      <c r="K196" s="780" t="s">
        <v>970</v>
      </c>
      <c r="L196" s="728"/>
      <c r="M196" s="728"/>
      <c r="N196" s="728"/>
      <c r="O196" s="728"/>
      <c r="P196" s="730"/>
      <c r="Q196" s="737" t="s">
        <v>817</v>
      </c>
      <c r="R196" s="730"/>
      <c r="S196" s="779" t="s">
        <v>863</v>
      </c>
      <c r="T196" s="268" t="s">
        <v>864</v>
      </c>
      <c r="U196" s="263" t="s">
        <v>1721</v>
      </c>
      <c r="V196" s="265"/>
      <c r="W196" s="260"/>
      <c r="X196" s="260" t="s">
        <v>864</v>
      </c>
      <c r="Y196" s="232"/>
      <c r="Z196" s="266"/>
      <c r="AA196" s="263"/>
      <c r="AB196" s="261"/>
      <c r="AC196" s="263"/>
      <c r="AD196" s="731"/>
      <c r="AE196" s="731">
        <v>1</v>
      </c>
    </row>
    <row r="197" spans="1:1017" s="249" customFormat="1" ht="12.75" customHeight="1">
      <c r="A197" s="225">
        <f t="shared" si="5"/>
        <v>189</v>
      </c>
      <c r="B197" s="217"/>
      <c r="C197" s="221"/>
      <c r="D197" s="241"/>
      <c r="E197" s="241" t="s">
        <v>1583</v>
      </c>
      <c r="F197" s="241" t="s">
        <v>1584</v>
      </c>
      <c r="G197" s="241"/>
      <c r="H197" s="728"/>
      <c r="I197" s="729"/>
      <c r="J197" s="779"/>
      <c r="K197" s="779" t="s">
        <v>1054</v>
      </c>
      <c r="L197" s="728"/>
      <c r="M197" s="728"/>
      <c r="N197" s="728"/>
      <c r="O197" s="728"/>
      <c r="P197" s="730"/>
      <c r="Q197" s="728" t="s">
        <v>817</v>
      </c>
      <c r="R197" s="730" t="s">
        <v>864</v>
      </c>
      <c r="S197" s="779"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79" t="s">
        <v>1589</v>
      </c>
      <c r="K198" s="780"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customHeight="1">
      <c r="A199" s="225">
        <f t="shared" si="5"/>
        <v>191</v>
      </c>
      <c r="B199" s="217" t="s">
        <v>1608</v>
      </c>
      <c r="C199" s="262"/>
      <c r="D199" s="241"/>
      <c r="E199" s="241"/>
      <c r="F199" s="241"/>
      <c r="G199" s="241"/>
      <c r="H199" s="728" t="s">
        <v>1722</v>
      </c>
      <c r="I199" s="729" t="s">
        <v>1723</v>
      </c>
      <c r="J199" s="779"/>
      <c r="K199" s="780" t="s">
        <v>939</v>
      </c>
      <c r="L199" s="728"/>
      <c r="M199" s="728"/>
      <c r="N199" s="728"/>
      <c r="O199" s="728"/>
      <c r="P199" s="730"/>
      <c r="Q199" s="728" t="s">
        <v>823</v>
      </c>
      <c r="R199" s="730"/>
      <c r="S199" s="779"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73" t="s">
        <v>2819</v>
      </c>
      <c r="I200" s="729"/>
      <c r="J200" s="779"/>
      <c r="K200" s="779" t="s">
        <v>1592</v>
      </c>
      <c r="L200" s="728"/>
      <c r="M200" s="728"/>
      <c r="N200" s="728"/>
      <c r="O200" s="728"/>
      <c r="P200" s="730"/>
      <c r="Q200" s="728" t="s">
        <v>817</v>
      </c>
      <c r="R200" s="730" t="s">
        <v>864</v>
      </c>
      <c r="S200" s="779"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779" t="s">
        <v>2849</v>
      </c>
      <c r="I201" s="729"/>
      <c r="J201" s="779"/>
      <c r="K201" s="780"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73" t="s">
        <v>2816</v>
      </c>
      <c r="I202" s="729" t="s">
        <v>1599</v>
      </c>
      <c r="J202" s="779"/>
      <c r="K202" s="780" t="s">
        <v>1600</v>
      </c>
      <c r="L202" s="728"/>
      <c r="M202" s="728"/>
      <c r="N202" s="728"/>
      <c r="O202" s="728"/>
      <c r="P202" s="730"/>
      <c r="Q202" s="728" t="s">
        <v>820</v>
      </c>
      <c r="R202" s="730"/>
      <c r="S202" s="779"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73" t="s">
        <v>2817</v>
      </c>
      <c r="I203" s="729" t="s">
        <v>399</v>
      </c>
      <c r="J203" s="779"/>
      <c r="K203" s="780" t="s">
        <v>1004</v>
      </c>
      <c r="L203" s="728"/>
      <c r="M203" s="728"/>
      <c r="N203" s="728"/>
      <c r="O203" s="728"/>
      <c r="P203" s="730"/>
      <c r="Q203" s="728" t="s">
        <v>817</v>
      </c>
      <c r="R203" s="730"/>
      <c r="S203" s="779"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73" t="s">
        <v>2818</v>
      </c>
      <c r="I204" s="729" t="s">
        <v>1604</v>
      </c>
      <c r="J204" s="779"/>
      <c r="K204" s="780" t="s">
        <v>1080</v>
      </c>
      <c r="L204" s="728"/>
      <c r="M204" s="728"/>
      <c r="N204" s="728"/>
      <c r="O204" s="728"/>
      <c r="P204" s="730"/>
      <c r="Q204" s="728" t="s">
        <v>820</v>
      </c>
      <c r="R204" s="730"/>
      <c r="S204" s="779"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79" t="s">
        <v>2850</v>
      </c>
      <c r="I205" s="729" t="s">
        <v>1607</v>
      </c>
      <c r="J205" s="779"/>
      <c r="K205" s="780" t="s">
        <v>939</v>
      </c>
      <c r="L205" s="728"/>
      <c r="M205" s="728"/>
      <c r="N205" s="728"/>
      <c r="O205" s="728"/>
      <c r="P205" s="730"/>
      <c r="Q205" s="728" t="s">
        <v>817</v>
      </c>
      <c r="R205" s="730"/>
      <c r="S205" s="779"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197</v>
      </c>
      <c r="C206" s="225">
        <f>SUBTOTAL(103,createCase[Donnée (Niveau 2)])</f>
        <v>54</v>
      </c>
      <c r="D206" s="225">
        <f>SUBTOTAL(103,createCase[Donnée (Niveau 3)])</f>
        <v>93</v>
      </c>
      <c r="E206" s="225">
        <f>SUBTOTAL(103,createCase[Donnée (Niveau 4)])</f>
        <v>41</v>
      </c>
      <c r="F206" s="225">
        <f>SUBTOTAL(103,createCase[Donnée (Niveau 5)])</f>
        <v>11</v>
      </c>
      <c r="G206" s="225">
        <f>SUBTOTAL(103,createCase[Donnée (Niveau 6)])</f>
        <v>0</v>
      </c>
      <c r="H206" s="225">
        <f>SUBTOTAL(103,createCase[Description])</f>
        <v>182</v>
      </c>
      <c r="I206" s="225">
        <f>SUBTOTAL(103,createCase[Exemples])</f>
        <v>106</v>
      </c>
      <c r="J206" s="225">
        <f>SUBTOTAL(103,[1]!createCase[Balise NexSIS])</f>
        <v>33</v>
      </c>
      <c r="K206" s="239">
        <f>SUBTOTAL(103,[1]!createCase[Nouvelle balise])</f>
        <v>109</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16</v>
      </c>
      <c r="Q206" s="225"/>
      <c r="R206" s="234">
        <f>SUBTOTAL(103,createCase[Objet])</f>
        <v>65</v>
      </c>
      <c r="S206" s="225">
        <f>SUBTOTAL(103,[1]!createCase[Format (ou type)])</f>
        <v>117</v>
      </c>
      <c r="T206" s="274"/>
      <c r="U206" s="274"/>
      <c r="V206" s="274"/>
      <c r="W206" s="274"/>
      <c r="X206" s="274"/>
      <c r="Y206" s="274"/>
      <c r="Z206" s="274">
        <f>SUBTOTAL(103,createCase[Commentaire Hub Santé])</f>
        <v>39</v>
      </c>
      <c r="AA206" s="225">
        <f>SUBTOTAL(103,createCase[Commentaire Philippe Dreyfus])</f>
        <v>38</v>
      </c>
      <c r="AB206" s="239"/>
      <c r="AC206" s="225">
        <f>SUBTOTAL(103,createCase[Commentaire Yann Penverne])</f>
        <v>0</v>
      </c>
      <c r="AD206" s="225">
        <f>SUBTOTAL(103,createCase[NexSIS])-COUNTIFS(createCase[NexSIS],"=X")</f>
        <v>80</v>
      </c>
      <c r="AE206" s="225">
        <f>SUBTOTAL(103,createCase[Métier])-COUNTIFS(createCase[Métier],"=X")</f>
        <v>195</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4" type="noConversion"/>
  <conditionalFormatting sqref="A207:F208 A228:F1068">
    <cfRule type="expression" dxfId="696" priority="520">
      <formula>OR($AE207="X",$AC207="X")</formula>
    </cfRule>
    <cfRule type="expression" dxfId="695" priority="523">
      <formula>$AC207=1</formula>
    </cfRule>
    <cfRule type="expression" dxfId="694" priority="521">
      <formula>AND($AE207=1,$AC207=1)</formula>
    </cfRule>
    <cfRule type="expression" dxfId="693" priority="522">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692"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691"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690" priority="905">
      <formula>AND(NOT(ISBLANK($W9)),ISBLANK($AD9),ISBLANK($AE9))</formula>
    </cfRule>
  </conditionalFormatting>
  <conditionalFormatting sqref="A192:G192">
    <cfRule type="expression" dxfId="689" priority="4626">
      <formula>AND(NOT(ISBLANK($W193)),ISBLANK($AD192),ISBLANK($AE192))</formula>
    </cfRule>
  </conditionalFormatting>
  <conditionalFormatting sqref="A193:G193">
    <cfRule type="expression" dxfId="688" priority="4627">
      <formula>AND(NOT(ISBLANK(#REF!)),ISBLANK($AD193),ISBLANK($AE193))</formula>
    </cfRule>
  </conditionalFormatting>
  <conditionalFormatting sqref="B13:B14">
    <cfRule type="expression" dxfId="687" priority="65">
      <formula>AND(NOT(ISBLANK($W13)),ISBLANK($AD13),ISBLANK($AE13))</formula>
    </cfRule>
    <cfRule type="expression" dxfId="686" priority="61">
      <formula>OR($AE13="X",$AD13="X")</formula>
    </cfRule>
    <cfRule type="expression" dxfId="685" priority="62">
      <formula>AND($AE13=1,$AD13=1)</formula>
    </cfRule>
    <cfRule type="expression" dxfId="684" priority="63">
      <formula>$AE13=1</formula>
    </cfRule>
    <cfRule type="expression" dxfId="683" priority="64">
      <formula>$AD13=1</formula>
    </cfRule>
  </conditionalFormatting>
  <conditionalFormatting sqref="B121:B124">
    <cfRule type="expression" dxfId="682" priority="382">
      <formula>AND($R121="X",#REF!&lt;&gt;"")</formula>
    </cfRule>
  </conditionalFormatting>
  <conditionalFormatting sqref="B166 B168:B171 B173:B177">
    <cfRule type="expression" dxfId="681"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680" priority="249">
      <formula>OR($AE9="X",$AD9="X")</formula>
    </cfRule>
  </conditionalFormatting>
  <conditionalFormatting sqref="B129:C154 E140:G140">
    <cfRule type="expression" dxfId="679" priority="255">
      <formula>$AE129=1</formula>
    </cfRule>
    <cfRule type="expression" dxfId="678" priority="256">
      <formula>$AD129=1</formula>
    </cfRule>
  </conditionalFormatting>
  <conditionalFormatting sqref="B10:G12 C13:G14 B89:B90 D89:G90">
    <cfRule type="expression" dxfId="677" priority="363">
      <formula>$AE10=1</formula>
    </cfRule>
  </conditionalFormatting>
  <conditionalFormatting sqref="B10:G12 C13:G14 B15:G27 B155:G168 D89:G90 B178:G194 A195:G205 A10:A27 A28:G28 B29:G36 A29:A171 B40:G88 B89:B90 B169:B171 D169:G171 A172:G172 A173:A194">
    <cfRule type="expression" dxfId="676" priority="362">
      <formula>AND($AE10=1,$AD10=1)</formula>
    </cfRule>
  </conditionalFormatting>
  <conditionalFormatting sqref="B10:G12 C13:G14 B15:G27 D129:D138 E139">
    <cfRule type="expression" dxfId="675" priority="364">
      <formula>$AD10=1</formula>
    </cfRule>
  </conditionalFormatting>
  <conditionalFormatting sqref="B91:G128">
    <cfRule type="expression" dxfId="674" priority="379">
      <formula>AND($AE91=1,$AD91=1)</formula>
    </cfRule>
    <cfRule type="expression" dxfId="673" priority="380">
      <formula>$AE91=1</formula>
    </cfRule>
  </conditionalFormatting>
  <conditionalFormatting sqref="B140:G140">
    <cfRule type="expression" dxfId="672" priority="257">
      <formula>AND(NOT(ISBLANK($W140)),ISBLANK($AD140),ISBLANK($AE140))</formula>
    </cfRule>
  </conditionalFormatting>
  <conditionalFormatting sqref="C9:C36 C125:C139 D127:G127">
    <cfRule type="expression" dxfId="671" priority="5">
      <formula>AND($R9="X",$B9&lt;&gt;"")</formula>
    </cfRule>
  </conditionalFormatting>
  <conditionalFormatting sqref="C37 D37:D39">
    <cfRule type="expression" dxfId="670" priority="1157">
      <formula>AND($R37="X",OR($B37&lt;&gt;"",#REF!&lt;&gt;""))</formula>
    </cfRule>
  </conditionalFormatting>
  <conditionalFormatting sqref="C38:C39">
    <cfRule type="expression" dxfId="669" priority="109">
      <formula>AND($R38="X",OR(#REF!&lt;&gt;"",$B38&lt;&gt;""))</formula>
    </cfRule>
    <cfRule type="expression" dxfId="668" priority="114">
      <formula>$AD38=1</formula>
    </cfRule>
    <cfRule type="expression" dxfId="667" priority="113">
      <formula>$AE38=1</formula>
    </cfRule>
    <cfRule type="expression" dxfId="666" priority="112">
      <formula>AND($AE38=1,$AD38=1)</formula>
    </cfRule>
    <cfRule type="expression" dxfId="665" priority="111">
      <formula>OR($AE38="X",$AD38="X")</formula>
    </cfRule>
  </conditionalFormatting>
  <conditionalFormatting sqref="C89:C90">
    <cfRule type="expression" dxfId="664" priority="37">
      <formula>AND($AE89=1,$AD89=1)</formula>
    </cfRule>
    <cfRule type="expression" dxfId="663" priority="38">
      <formula>$AE89=1</formula>
    </cfRule>
    <cfRule type="expression" dxfId="662" priority="39">
      <formula>$AD89=1</formula>
    </cfRule>
    <cfRule type="expression" dxfId="661" priority="40">
      <formula>AND(NOT(ISBLANK($W89)),ISBLANK($AD89),ISBLANK($AE89))</formula>
    </cfRule>
    <cfRule type="expression" dxfId="660" priority="36">
      <formula>OR($AE89="X",$AD89="X")</formula>
    </cfRule>
  </conditionalFormatting>
  <conditionalFormatting sqref="C140">
    <cfRule type="expression" dxfId="659" priority="236">
      <formula>OR($AE140="X",$AD140="X")</formula>
    </cfRule>
    <cfRule type="expression" dxfId="658" priority="239">
      <formula>$AD140=1</formula>
    </cfRule>
    <cfRule type="expression" dxfId="657" priority="238">
      <formula>$AE140=1</formula>
    </cfRule>
    <cfRule type="expression" dxfId="656" priority="237">
      <formula>AND($AE140=1,$AD140=1)</formula>
    </cfRule>
  </conditionalFormatting>
  <conditionalFormatting sqref="C168 D169:D171 C173:C177">
    <cfRule type="expression" dxfId="655" priority="1121">
      <formula>AND($R168="X",OR(#REF!&lt;&gt;"",$B168&lt;&gt;""))</formula>
    </cfRule>
  </conditionalFormatting>
  <conditionalFormatting sqref="C169:C171">
    <cfRule type="expression" dxfId="654" priority="44">
      <formula>AND($R169="X",#REF!&lt;&gt;"")</formula>
    </cfRule>
    <cfRule type="expression" dxfId="653" priority="49">
      <formula>$AD169=1</formula>
    </cfRule>
    <cfRule type="expression" dxfId="652" priority="1802">
      <formula>AND(NOT(ISBLANK($W169)),ISBLANK($AD169),ISBLANK($AE169))</formula>
    </cfRule>
    <cfRule type="expression" dxfId="651" priority="1803">
      <formula>$AE169=1</formula>
    </cfRule>
  </conditionalFormatting>
  <conditionalFormatting sqref="C169:C172">
    <cfRule type="expression" dxfId="650" priority="46">
      <formula>AND($AE169=1,$AD169=1)</formula>
    </cfRule>
  </conditionalFormatting>
  <conditionalFormatting sqref="C172 C193:D193 C40:C88 C167">
    <cfRule type="expression" dxfId="649" priority="156">
      <formula>AND($R40="X",$B40&lt;&gt;"")</formula>
    </cfRule>
  </conditionalFormatting>
  <conditionalFormatting sqref="C178:C179 D139:E139 D89:D90 C91:C120 C155:C165 C197:C205 D131:D138">
    <cfRule type="expression" dxfId="648" priority="357">
      <formula>AND($R89="X",$B89&lt;&gt;"")</formula>
    </cfRule>
  </conditionalFormatting>
  <conditionalFormatting sqref="C179">
    <cfRule type="expression" dxfId="647" priority="305">
      <formula>$AE179=1</formula>
    </cfRule>
    <cfRule type="expression" dxfId="646" priority="304">
      <formula>AND($AE179=1,$AD179=1)</formula>
    </cfRule>
    <cfRule type="expression" dxfId="645" priority="303">
      <formula>OR($AE179="X",$AD179="X")</formula>
    </cfRule>
  </conditionalFormatting>
  <conditionalFormatting sqref="C180:C194 C196">
    <cfRule type="expression" dxfId="644" priority="1066">
      <formula>AND($R180="X",OR($B180&lt;&gt;"",#REF!&lt;&gt;""))</formula>
    </cfRule>
  </conditionalFormatting>
  <conditionalFormatting sqref="C195">
    <cfRule type="expression" dxfId="643" priority="20">
      <formula>AND($R195="X",$B195&lt;&gt;"")</formula>
    </cfRule>
  </conditionalFormatting>
  <conditionalFormatting sqref="C122:D124">
    <cfRule type="expression" dxfId="642" priority="383">
      <formula>AND($R122="X",OR(#REF!&lt;&gt;"",$B122&lt;&gt;""))</formula>
    </cfRule>
  </conditionalFormatting>
  <conditionalFormatting sqref="C140:D154">
    <cfRule type="expression" dxfId="641" priority="244">
      <formula>AND($R140="X",$B140&lt;&gt;"")</formula>
    </cfRule>
  </conditionalFormatting>
  <conditionalFormatting sqref="C193:D193 C172">
    <cfRule type="expression" dxfId="640" priority="155">
      <formula>$AE172=1</formula>
    </cfRule>
  </conditionalFormatting>
  <conditionalFormatting sqref="C193:D193">
    <cfRule type="expression" dxfId="639" priority="154">
      <formula>AND($AE193=1,$AD193=1)</formula>
    </cfRule>
    <cfRule type="expression" dxfId="638" priority="153">
      <formula>OR($AE193="X",$AD193="X")</formula>
    </cfRule>
  </conditionalFormatting>
  <conditionalFormatting sqref="C121:G121">
    <cfRule type="expression" dxfId="637" priority="367">
      <formula>AND($R121="X",$B121&lt;&gt;"")</formula>
    </cfRule>
  </conditionalFormatting>
  <conditionalFormatting sqref="D9:D27 D29:D36 D40:D88 D91:D92 D93:E93 D94:D120 D125:D128 D127:G127 E128:E130 C166:G166 C198:D198 D199:D205">
    <cfRule type="expression" dxfId="636" priority="160">
      <formula>AND($R9="X",OR($B9&lt;&gt;"",$C9&lt;&gt;""))</formula>
    </cfRule>
  </conditionalFormatting>
  <conditionalFormatting sqref="D26:D27">
    <cfRule type="expression" dxfId="635" priority="258">
      <formula>AND($R26="X",$B26&lt;&gt;"")</formula>
    </cfRule>
  </conditionalFormatting>
  <conditionalFormatting sqref="D28">
    <cfRule type="expression" dxfId="634" priority="6">
      <formula>AND($R28="X",OR($B28&lt;&gt;"",#REF!&lt;&gt;""))</formula>
    </cfRule>
  </conditionalFormatting>
  <conditionalFormatting sqref="D37">
    <cfRule type="expression" dxfId="633" priority="1166">
      <formula>AND($R37="X",OR($B37&lt;&gt;"",#REF!&lt;&gt;"",$C37&lt;&gt;"",$D37&lt;&gt;""))</formula>
    </cfRule>
    <cfRule type="expression" dxfId="632" priority="1168">
      <formula>$AD37=1</formula>
    </cfRule>
    <cfRule type="expression" dxfId="631" priority="1169">
      <formula>AND($R37="X",OR($B37&lt;&gt;"",#REF!&lt;&gt;"",$C37&lt;&gt;""))</formula>
    </cfRule>
    <cfRule type="expression" dxfId="630" priority="1170">
      <formula>AND($AE37=1,$AD37=1)</formula>
    </cfRule>
    <cfRule type="expression" dxfId="629" priority="1171">
      <formula>$AE37=1</formula>
    </cfRule>
    <cfRule type="expression" dxfId="628" priority="1172">
      <formula>AND($R37="X",$B37&lt;&gt;"")</formula>
    </cfRule>
    <cfRule type="expression" dxfId="627" priority="1167">
      <formula>AND($R37="X",OR($B37&lt;&gt;"",#REF!&lt;&gt;"",$D37&lt;&gt;"",#REF!&lt;&gt;""))</formula>
    </cfRule>
    <cfRule type="expression" dxfId="626" priority="1173">
      <formula>AND($R37="X",OR($B37&lt;&gt;"",#REF!&lt;&gt;""))</formula>
    </cfRule>
    <cfRule type="expression" dxfId="625" priority="1164">
      <formula>AND($R37="X",OR($B37&lt;&gt;"",#REF!&lt;&gt;"",$C37&lt;&gt;""))</formula>
    </cfRule>
  </conditionalFormatting>
  <conditionalFormatting sqref="D122">
    <cfRule type="expression" dxfId="624" priority="227">
      <formula>AND($R122="X",OR($B122&lt;&gt;"",$C122&lt;&gt;""))</formula>
    </cfRule>
  </conditionalFormatting>
  <conditionalFormatting sqref="D129:D130">
    <cfRule type="expression" dxfId="623" priority="334">
      <formula>AND($R129="X",OR(#REF!&lt;&gt;"",$B129&lt;&gt;""))</formula>
    </cfRule>
  </conditionalFormatting>
  <conditionalFormatting sqref="D129:D138 E139 B15:G27 B10:G12 C13:G14">
    <cfRule type="expression" dxfId="622" priority="361">
      <formula>OR($AE10="X",$AD10="X")</formula>
    </cfRule>
  </conditionalFormatting>
  <conditionalFormatting sqref="D139">
    <cfRule type="expression" dxfId="621" priority="295">
      <formula>OR($AE139="X",$AD139="X")</formula>
    </cfRule>
    <cfRule type="expression" dxfId="620" priority="297">
      <formula>$AE139=1</formula>
    </cfRule>
    <cfRule type="expression" dxfId="619" priority="296">
      <formula>AND($AE139=1,$AD139=1)</formula>
    </cfRule>
  </conditionalFormatting>
  <conditionalFormatting sqref="D139:D154">
    <cfRule type="expression" dxfId="618" priority="248">
      <formula>$AD139=1</formula>
    </cfRule>
  </conditionalFormatting>
  <conditionalFormatting sqref="D140">
    <cfRule type="expression" dxfId="617" priority="235">
      <formula>$AD140=1</formula>
    </cfRule>
    <cfRule type="expression" dxfId="616" priority="234">
      <formula>$AE140=1</formula>
    </cfRule>
    <cfRule type="expression" dxfId="615" priority="232">
      <formula>AND($R140="X",OR($B140&lt;&gt;"",$C140&lt;&gt;"",$D140&lt;&gt;""))</formula>
    </cfRule>
    <cfRule type="expression" dxfId="614" priority="231">
      <formula>OR($AE140="X",$AD140="X")</formula>
    </cfRule>
    <cfRule type="expression" dxfId="613" priority="233">
      <formula>AND($AE140=1,$AD140=1)</formula>
    </cfRule>
  </conditionalFormatting>
  <conditionalFormatting sqref="D140:D154">
    <cfRule type="expression" dxfId="612" priority="245">
      <formula>OR($AE140="X",$AD140="X")</formula>
    </cfRule>
    <cfRule type="expression" dxfId="611" priority="246">
      <formula>AND($AE140=1,$AD140=1)</formula>
    </cfRule>
    <cfRule type="expression" dxfId="610" priority="247">
      <formula>$AE140=1</formula>
    </cfRule>
  </conditionalFormatting>
  <conditionalFormatting sqref="D155:D159">
    <cfRule type="expression" dxfId="609" priority="352">
      <formula>AND($R155="X",OR($B155&lt;&gt;"",$C155&lt;&gt;""))</formula>
    </cfRule>
  </conditionalFormatting>
  <conditionalFormatting sqref="D160">
    <cfRule type="expression" dxfId="608" priority="918">
      <formula>AND($R160="X",OR($B160&lt;&gt;"",#REF!&lt;&gt;""))</formula>
    </cfRule>
  </conditionalFormatting>
  <conditionalFormatting sqref="D161:D165 D178:D179">
    <cfRule type="expression" dxfId="607" priority="390">
      <formula>AND($R161="X",OR($B161&lt;&gt;"",$C161&lt;&gt;""))</formula>
    </cfRule>
  </conditionalFormatting>
  <conditionalFormatting sqref="D164:D165">
    <cfRule type="expression" dxfId="606" priority="280">
      <formula>AND($R164="X",OR($B164&lt;&gt;"",$C164&lt;&gt;"",$D164&lt;&gt;"",$E164&lt;&gt;""))</formula>
    </cfRule>
    <cfRule type="expression" dxfId="605" priority="283">
      <formula>AND($R164="X",OR($B164&lt;&gt;"",$C164&lt;&gt;"",$D164&lt;&gt;""))</formula>
    </cfRule>
    <cfRule type="expression" dxfId="604" priority="281">
      <formula>AND($AE164=1,$AD164=1)</formula>
    </cfRule>
    <cfRule type="expression" dxfId="603" priority="143">
      <formula>AND($R164="X",OR($B164&lt;&gt;"",$C164&lt;&gt;""))</formula>
    </cfRule>
    <cfRule type="expression" dxfId="602" priority="288">
      <formula>$AE164=1</formula>
    </cfRule>
    <cfRule type="expression" dxfId="601" priority="289">
      <formula>AND($R164="X",OR($B164&lt;&gt;"",$C164&lt;&gt;"",$D164&lt;&gt;""))</formula>
    </cfRule>
    <cfRule type="expression" dxfId="600" priority="282">
      <formula>$AE164=1</formula>
    </cfRule>
    <cfRule type="expression" dxfId="599" priority="285">
      <formula>$AD164=1</formula>
    </cfRule>
    <cfRule type="expression" dxfId="598" priority="286">
      <formula>AND($R164="X",OR($B164&lt;&gt;"",$C164&lt;&gt;"",$D164&lt;&gt;"",$E164&lt;&gt;""))</formula>
    </cfRule>
    <cfRule type="expression" dxfId="597" priority="279">
      <formula>$AD164=1</formula>
    </cfRule>
    <cfRule type="expression" dxfId="596" priority="287">
      <formula>AND($AE164=1,$AD164=1)</formula>
    </cfRule>
  </conditionalFormatting>
  <conditionalFormatting sqref="D167 D172">
    <cfRule type="expression" dxfId="595" priority="132">
      <formula>$AD167=1</formula>
    </cfRule>
    <cfRule type="expression" dxfId="594" priority="133">
      <formula>AND($R167="X",OR($B167&lt;&gt;"",$C167&lt;&gt;"",$D167&lt;&gt;"",$E167&lt;&gt;""))</formula>
    </cfRule>
    <cfRule type="expression" dxfId="593" priority="135">
      <formula>$AE167=1</formula>
    </cfRule>
    <cfRule type="expression" dxfId="592" priority="136">
      <formula>AND($R167="X",OR($B167&lt;&gt;"",$C167&lt;&gt;"",$D167&lt;&gt;""))</formula>
    </cfRule>
    <cfRule type="expression" dxfId="591" priority="137">
      <formula>$AD167=1</formula>
    </cfRule>
    <cfRule type="expression" dxfId="590" priority="138">
      <formula>AND($R167="X",OR($B167&lt;&gt;"",$C167&lt;&gt;"",$D167&lt;&gt;"",$E167&lt;&gt;""))</formula>
    </cfRule>
    <cfRule type="expression" dxfId="589" priority="139">
      <formula>AND($AE167=1,$AD167=1)</formula>
    </cfRule>
    <cfRule type="expression" dxfId="588" priority="140">
      <formula>$AE167=1</formula>
    </cfRule>
    <cfRule type="expression" dxfId="587" priority="141">
      <formula>AND($R167="X",OR($B167&lt;&gt;"",$C167&lt;&gt;"",$D167&lt;&gt;""))</formula>
    </cfRule>
    <cfRule type="expression" dxfId="586" priority="142">
      <formula>AND($R167="X",OR($B167&lt;&gt;"",$C167&lt;&gt;""))</formula>
    </cfRule>
    <cfRule type="expression" dxfId="585" priority="151">
      <formula>AND($AE167=1,$AD167=1)</formula>
    </cfRule>
    <cfRule type="expression" dxfId="584" priority="152">
      <formula>$AE167=1</formula>
    </cfRule>
    <cfRule type="expression" dxfId="583" priority="157">
      <formula>AND($R167="X",OR($B167&lt;&gt;"",$C167&lt;&gt;""))</formula>
    </cfRule>
    <cfRule type="expression" dxfId="582" priority="134">
      <formula>AND($AE167=1,$AD167=1)</formula>
    </cfRule>
    <cfRule type="expression" dxfId="581" priority="130">
      <formula>AND($R167="X",OR($B167&lt;&gt;"",$C167&lt;&gt;""))</formula>
    </cfRule>
  </conditionalFormatting>
  <conditionalFormatting sqref="D168 D173">
    <cfRule type="expression" dxfId="580" priority="308">
      <formula>$AE168=1</formula>
    </cfRule>
    <cfRule type="expression" dxfId="579" priority="309">
      <formula>$AD168=1</formula>
    </cfRule>
    <cfRule type="expression" dxfId="578" priority="310">
      <formula>AND($R168="X",#REF!&lt;&gt;"")</formula>
    </cfRule>
    <cfRule type="expression" dxfId="577" priority="307">
      <formula>AND($AE168=1,$AD168=1)</formula>
    </cfRule>
  </conditionalFormatting>
  <conditionalFormatting sqref="D168 D173:D177">
    <cfRule type="expression" dxfId="576" priority="1123">
      <formula>AND($R168="X",OR(#REF!&lt;&gt;"",$B168&lt;&gt;"",$C168&lt;&gt;""))</formula>
    </cfRule>
  </conditionalFormatting>
  <conditionalFormatting sqref="D172 D167">
    <cfRule type="expression" dxfId="575" priority="149">
      <formula>AND($R167="X",$B167&lt;&gt;"")</formula>
    </cfRule>
  </conditionalFormatting>
  <conditionalFormatting sqref="D172:D173">
    <cfRule type="expression" dxfId="574" priority="146">
      <formula>OR($AE172="X",$AD172="X")</formula>
    </cfRule>
  </conditionalFormatting>
  <conditionalFormatting sqref="D179">
    <cfRule type="expression" dxfId="573" priority="302">
      <formula>$AE179=1</formula>
    </cfRule>
    <cfRule type="expression" dxfId="572" priority="301">
      <formula>AND($AE179=1,$AD179=1)</formula>
    </cfRule>
    <cfRule type="expression" dxfId="571" priority="300">
      <formula>OR($AE179="X",$AD179="X")</formula>
    </cfRule>
    <cfRule type="expression" dxfId="570" priority="299">
      <formula>AND($R179="X",$B179&lt;&gt;"")</formula>
    </cfRule>
  </conditionalFormatting>
  <conditionalFormatting sqref="D180:D194 D196">
    <cfRule type="expression" dxfId="569" priority="1086">
      <formula>AND($R180="X",OR($B180&lt;&gt;"",#REF!&lt;&gt;"",$C180&lt;&gt;""))</formula>
    </cfRule>
  </conditionalFormatting>
  <conditionalFormatting sqref="D183:D184">
    <cfRule type="expression" dxfId="568" priority="33">
      <formula>AND($AE183=1,$AD183=1)</formula>
    </cfRule>
    <cfRule type="expression" dxfId="567" priority="34">
      <formula>$AE183=1</formula>
    </cfRule>
    <cfRule type="expression" dxfId="566" priority="35">
      <formula>AND($R183="X",OR(#REF!&lt;&gt;"",$B183&lt;&gt;""))</formula>
    </cfRule>
  </conditionalFormatting>
  <conditionalFormatting sqref="D189">
    <cfRule type="expression" dxfId="565" priority="75">
      <formula>AND($R189="X",OR($B189&lt;&gt;"",#REF!&lt;&gt;""))</formula>
    </cfRule>
  </conditionalFormatting>
  <conditionalFormatting sqref="D191:D194 D196">
    <cfRule type="expression" dxfId="564" priority="80">
      <formula>AND($R191="X",OR($B191&lt;&gt;"",#REF!&lt;&gt;""))</formula>
    </cfRule>
  </conditionalFormatting>
  <conditionalFormatting sqref="D197">
    <cfRule type="expression" dxfId="563" priority="21">
      <formula>AND($R197="X",OR($B197&lt;&gt;"",$C197&lt;&gt;""))</formula>
    </cfRule>
  </conditionalFormatting>
  <conditionalFormatting sqref="D127:E127">
    <cfRule type="expression" dxfId="562" priority="186">
      <formula>AND($AE127=1,$AD127=1)</formula>
    </cfRule>
    <cfRule type="expression" dxfId="561" priority="184">
      <formula>$AD127=1</formula>
    </cfRule>
    <cfRule type="expression" dxfId="560" priority="187">
      <formula>$AE127=1</formula>
    </cfRule>
    <cfRule type="expression" dxfId="559" priority="182">
      <formula>AND($R127="X",OR($B127&lt;&gt;"",$C127&lt;&gt;"",$D127&lt;&gt;"",$E127&lt;&gt;""))</formula>
    </cfRule>
    <cfRule type="expression" dxfId="558" priority="183">
      <formula>AND($R127="X",OR($B127&lt;&gt;"",$C127&lt;&gt;"",$E127&lt;&gt;"",#REF!&lt;&gt;""))</formula>
    </cfRule>
    <cfRule type="expression" dxfId="557" priority="185">
      <formula>AND($R127="X",OR($B127&lt;&gt;"",$C127&lt;&gt;"",$D127&lt;&gt;""))</formula>
    </cfRule>
  </conditionalFormatting>
  <conditionalFormatting sqref="D37:G37">
    <cfRule type="expression" dxfId="556" priority="90">
      <formula>OR($AE37="X",$AD37="X")</formula>
    </cfRule>
    <cfRule type="expression" dxfId="555" priority="87">
      <formula>AND($R37="X",OR($B37&lt;&gt;"",$C37&lt;&gt;"",$D37&lt;&gt;"",$E37&lt;&gt;"",$F37&lt;&gt;""))</formula>
    </cfRule>
    <cfRule type="expression" dxfId="554" priority="88">
      <formula>AND($AE37=1,$AD37=1)</formula>
    </cfRule>
    <cfRule type="expression" dxfId="553" priority="89">
      <formula>$AE37=1</formula>
    </cfRule>
  </conditionalFormatting>
  <conditionalFormatting sqref="D125:G125">
    <cfRule type="expression" dxfId="552" priority="198">
      <formula>AND($R125="X",$B125&lt;&gt;"")</formula>
    </cfRule>
  </conditionalFormatting>
  <conditionalFormatting sqref="D167:G167 D172:G172 C195:D195">
    <cfRule type="expression" dxfId="551" priority="19">
      <formula>AND($R167="X",OR($B167&lt;&gt;"",$C167&lt;&gt;""))</formula>
    </cfRule>
  </conditionalFormatting>
  <conditionalFormatting sqref="E9:E27 E29:E36 E40:E88 E91:E92 E94:E120 E125:E128 E167 E172 E197:E205">
    <cfRule type="expression" dxfId="550" priority="118">
      <formula>AND($R9="X",OR($B9&lt;&gt;"",$C9&lt;&gt;"",$D9&lt;&gt;""))</formula>
    </cfRule>
  </conditionalFormatting>
  <conditionalFormatting sqref="E28">
    <cfRule type="expression" dxfId="549" priority="7">
      <formula>AND($R28="X",OR($B28&lt;&gt;"",#REF!&lt;&gt;"",$D28&lt;&gt;""))</formula>
    </cfRule>
  </conditionalFormatting>
  <conditionalFormatting sqref="E38:E39">
    <cfRule type="expression" dxfId="548" priority="95">
      <formula>AND(NOT(ISBLANK($W38)),ISBLANK($AD38),ISBLANK($AE38))</formula>
    </cfRule>
    <cfRule type="expression" dxfId="547" priority="92">
      <formula>AND($AE38=1,$AD38=1)</formula>
    </cfRule>
    <cfRule type="expression" dxfId="546" priority="96">
      <formula>AND($R38="X",OR($B38&lt;&gt;"",#REF!&lt;&gt;"",$D38&lt;&gt;"",#REF!&lt;&gt;""))</formula>
    </cfRule>
    <cfRule type="expression" dxfId="545" priority="93">
      <formula>$AE38=1</formula>
    </cfRule>
    <cfRule type="expression" dxfId="544" priority="94">
      <formula>$AD38=1</formula>
    </cfRule>
    <cfRule type="expression" dxfId="543" priority="91">
      <formula>OR($AE38="X",$AD38="X")</formula>
    </cfRule>
  </conditionalFormatting>
  <conditionalFormatting sqref="E89:E90">
    <cfRule type="expression" dxfId="542" priority="1814">
      <formula>AND($R89="X",OR($B89&lt;&gt;"",$D89&lt;&gt;"",#REF!&lt;&gt;""))</formula>
    </cfRule>
  </conditionalFormatting>
  <conditionalFormatting sqref="E92">
    <cfRule type="expression" dxfId="541" priority="267">
      <formula>AND($R92="X",OR($B92&lt;&gt;"",$C92&lt;&gt;"",$D92&lt;&gt;"",$E92&lt;&gt;""))</formula>
    </cfRule>
    <cfRule type="expression" dxfId="540" priority="268">
      <formula>AND($AE92=1,$AD92=1)</formula>
    </cfRule>
    <cfRule type="expression" dxfId="539" priority="269">
      <formula>$AE92=1</formula>
    </cfRule>
    <cfRule type="expression" dxfId="538" priority="270">
      <formula>AND($R92="X",OR($B92&lt;&gt;"",$C92&lt;&gt;"",$E92&lt;&gt;"",#REF!&lt;&gt;""))</formula>
    </cfRule>
  </conditionalFormatting>
  <conditionalFormatting sqref="E96">
    <cfRule type="expression" dxfId="537" priority="264">
      <formula>$AD96=1</formula>
    </cfRule>
    <cfRule type="expression" dxfId="536" priority="263">
      <formula>$AE96=1</formula>
    </cfRule>
    <cfRule type="expression" dxfId="535" priority="262">
      <formula>AND($AE96=1,$AD96=1)</formula>
    </cfRule>
    <cfRule type="expression" dxfId="534" priority="266">
      <formula>$AD96=1</formula>
    </cfRule>
    <cfRule type="expression" dxfId="533" priority="261">
      <formula>AND($R96="X",OR($B96&lt;&gt;"",$C96&lt;&gt;"",$D96&lt;&gt;"",$E96&lt;&gt;""))</formula>
    </cfRule>
    <cfRule type="expression" dxfId="532" priority="265">
      <formula>AND($R96="X",OR($B96&lt;&gt;"",$C96&lt;&gt;"",$E96&lt;&gt;"",#REF!&lt;&gt;""))</formula>
    </cfRule>
  </conditionalFormatting>
  <conditionalFormatting sqref="E111">
    <cfRule type="expression" dxfId="531" priority="271">
      <formula>AND($R111="X",OR($B111&lt;&gt;"",$C111&lt;&gt;"",$D111&lt;&gt;"",$E111&lt;&gt;""))</formula>
    </cfRule>
    <cfRule type="expression" dxfId="530" priority="272">
      <formula>AND($AE111=1,$AD111=1)</formula>
    </cfRule>
    <cfRule type="expression" dxfId="529" priority="273">
      <formula>$AE111=1</formula>
    </cfRule>
    <cfRule type="expression" dxfId="528" priority="275">
      <formula>AND($R111="X",OR($B111&lt;&gt;"",$C111&lt;&gt;"",$E111&lt;&gt;"",#REF!&lt;&gt;""))</formula>
    </cfRule>
    <cfRule type="expression" dxfId="527" priority="274">
      <formula>$AD111=1</formula>
    </cfRule>
  </conditionalFormatting>
  <conditionalFormatting sqref="E122 E155:E159 E161:E165 E178">
    <cfRule type="expression" dxfId="526" priority="228">
      <formula>AND($R122="X",OR($B122&lt;&gt;"",$C122&lt;&gt;"",$D122&lt;&gt;""))</formula>
    </cfRule>
  </conditionalFormatting>
  <conditionalFormatting sqref="E122:E124">
    <cfRule type="expression" dxfId="525" priority="384">
      <formula>AND($R122="X",OR(#REF!&lt;&gt;"",$B122&lt;&gt;"",$C122&lt;&gt;""))</formula>
    </cfRule>
  </conditionalFormatting>
  <conditionalFormatting sqref="E126">
    <cfRule type="expression" dxfId="524" priority="188">
      <formula>AND($R126="X",OR($B126&lt;&gt;"",$C126&lt;&gt;"",$D126&lt;&gt;"",$E126&lt;&gt;""))</formula>
    </cfRule>
    <cfRule type="expression" dxfId="523" priority="189">
      <formula>AND($R126="X",OR($B126&lt;&gt;"",$C126&lt;&gt;"",$E126&lt;&gt;"",#REF!&lt;&gt;""))</formula>
    </cfRule>
    <cfRule type="expression" dxfId="522" priority="190">
      <formula>$AD126=1</formula>
    </cfRule>
    <cfRule type="expression" dxfId="521" priority="191">
      <formula>AND($R126="X",OR($B126&lt;&gt;"",$C126&lt;&gt;"",$D126&lt;&gt;""))</formula>
    </cfRule>
  </conditionalFormatting>
  <conditionalFormatting sqref="E131">
    <cfRule type="expression" dxfId="520" priority="277">
      <formula>AND($R131="X",OR($B131&lt;&gt;"",$C131&lt;&gt;"",$E131&lt;&gt;"",#REF!&lt;&gt;""))</formula>
    </cfRule>
    <cfRule type="expression" dxfId="519" priority="278">
      <formula>$AD131=1</formula>
    </cfRule>
    <cfRule type="expression" dxfId="518" priority="276">
      <formula>AND($R131="X",OR($B131&lt;&gt;"",$C131&lt;&gt;"",$D131&lt;&gt;"",$E131&lt;&gt;""))</formula>
    </cfRule>
  </conditionalFormatting>
  <conditionalFormatting sqref="E131:E132 F133:F134 E135:E138">
    <cfRule type="expression" dxfId="517" priority="358">
      <formula>AND($R131="X",OR($B131&lt;&gt;"",$C131&lt;&gt;"",$D131&lt;&gt;""))</formula>
    </cfRule>
  </conditionalFormatting>
  <conditionalFormatting sqref="E133:E134">
    <cfRule type="expression" dxfId="516" priority="211">
      <formula>$AD133=1</formula>
    </cfRule>
    <cfRule type="expression" dxfId="515" priority="212">
      <formula>AND(NOT(ISBLANK($W133)),ISBLANK($AD133),ISBLANK($AE133))</formula>
    </cfRule>
    <cfRule type="expression" dxfId="514" priority="207">
      <formula>AND($R133="X",$B133&lt;&gt;"")</formula>
    </cfRule>
    <cfRule type="expression" dxfId="513" priority="208">
      <formula>AND($AE133=1,$AD133=1)</formula>
    </cfRule>
    <cfRule type="expression" dxfId="512" priority="209">
      <formula>$AE133=1</formula>
    </cfRule>
    <cfRule type="expression" dxfId="511" priority="210">
      <formula>OR($AE133="X",$AD133="X")</formula>
    </cfRule>
  </conditionalFormatting>
  <conditionalFormatting sqref="E140:E154">
    <cfRule type="expression" dxfId="510" priority="250">
      <formula>AND($R140="X",OR($B140&lt;&gt;"",$C140&lt;&gt;"",$D140&lt;&gt;""))</formula>
    </cfRule>
  </conditionalFormatting>
  <conditionalFormatting sqref="E160">
    <cfRule type="expression" dxfId="509" priority="936">
      <formula>AND($R160="X",OR($B160&lt;&gt;"",#REF!&lt;&gt;"",$D160&lt;&gt;""))</formula>
    </cfRule>
  </conditionalFormatting>
  <conditionalFormatting sqref="E163">
    <cfRule type="expression" dxfId="508" priority="293">
      <formula>$AE163=1</formula>
    </cfRule>
    <cfRule type="expression" dxfId="507" priority="291">
      <formula>AND($R163="X",OR($B163&lt;&gt;"",$C163&lt;&gt;"",$D163&lt;&gt;"",$E163&lt;&gt;""))</formula>
    </cfRule>
    <cfRule type="expression" dxfId="506" priority="290">
      <formula>$AD163=1</formula>
    </cfRule>
    <cfRule type="expression" dxfId="505" priority="292">
      <formula>AND($AE163=1,$AD163=1)</formula>
    </cfRule>
  </conditionalFormatting>
  <conditionalFormatting sqref="E169">
    <cfRule type="expression" dxfId="504" priority="1796">
      <formula>AND($R169="X",OR($B169&lt;&gt;"",$D169&lt;&gt;"",#REF!&lt;&gt;""))</formula>
    </cfRule>
  </conditionalFormatting>
  <conditionalFormatting sqref="E169:E171">
    <cfRule type="expression" dxfId="503" priority="1797">
      <formula>AND($R169="X",OR(#REF!&lt;&gt;"",$B169&lt;&gt;"",$D169&lt;&gt;""))</formula>
    </cfRule>
  </conditionalFormatting>
  <conditionalFormatting sqref="E173:E177">
    <cfRule type="expression" dxfId="502" priority="129">
      <formula>AND($R173="X",OR(#REF!&lt;&gt;"",$B173&lt;&gt;"",$C173&lt;&gt;"",$D173&lt;&gt;""))</formula>
    </cfRule>
    <cfRule type="expression" dxfId="501" priority="128">
      <formula>AND(NOT(ISBLANK($W173)),ISBLANK($AD173),ISBLANK($AE173))</formula>
    </cfRule>
    <cfRule type="expression" dxfId="500" priority="127">
      <formula>$AD173=1</formula>
    </cfRule>
    <cfRule type="expression" dxfId="499" priority="126">
      <formula>$AE173=1</formula>
    </cfRule>
    <cfRule type="expression" dxfId="498" priority="125">
      <formula>AND($AE173=1,$AD173=1)</formula>
    </cfRule>
    <cfRule type="expression" dxfId="497" priority="124">
      <formula>OR($AE173="X",$AD173="X")</formula>
    </cfRule>
  </conditionalFormatting>
  <conditionalFormatting sqref="E180:E194 E196">
    <cfRule type="expression" dxfId="496" priority="22">
      <formula>AND($R180="X",OR($B180&lt;&gt;"",#REF!&lt;&gt;"",$C180&lt;&gt;"",$D180&lt;&gt;""))</formula>
    </cfRule>
  </conditionalFormatting>
  <conditionalFormatting sqref="E195">
    <cfRule type="expression" dxfId="495" priority="16">
      <formula>AND($R195="X",OR($B195&lt;&gt;"",$C195&lt;&gt;"",$D195&lt;&gt;""))</formula>
    </cfRule>
  </conditionalFormatting>
  <conditionalFormatting sqref="E196">
    <cfRule type="expression" dxfId="494" priority="26">
      <formula>AND($R196="X",OR($B196&lt;&gt;"",#REF!&lt;&gt;"",$C196&lt;&gt;""))</formula>
    </cfRule>
  </conditionalFormatting>
  <conditionalFormatting sqref="E167:F167 E172:F172">
    <cfRule type="expression" dxfId="493" priority="158">
      <formula>AND($R167="X",OR($B167&lt;&gt;"",$C167&lt;&gt;"",$D167&lt;&gt;"",#REF!&lt;&gt;""))</formula>
    </cfRule>
  </conditionalFormatting>
  <conditionalFormatting sqref="E179:F179">
    <cfRule type="expression" dxfId="492" priority="1101">
      <formula>AND($R179="X",OR($B179&lt;&gt;"",$C179&lt;&gt;"",$D179&lt;&gt;"",#REF!&lt;&gt;""))</formula>
    </cfRule>
  </conditionalFormatting>
  <conditionalFormatting sqref="E126:G126">
    <cfRule type="expression" dxfId="491" priority="195">
      <formula>$AE126=1</formula>
    </cfRule>
    <cfRule type="expression" dxfId="490" priority="194">
      <formula>AND($AE126=1,$AD126=1)</formula>
    </cfRule>
  </conditionalFormatting>
  <conditionalFormatting sqref="E128:G128">
    <cfRule type="expression" dxfId="489" priority="167">
      <formula>$AD128=1</formula>
    </cfRule>
    <cfRule type="expression" dxfId="488" priority="166">
      <formula>AND($R128="X",OR($B128&lt;&gt;"",$C128&lt;&gt;"",$E128&lt;&gt;"",#REF!&lt;&gt;""))</formula>
    </cfRule>
    <cfRule type="expression" dxfId="487" priority="165">
      <formula>AND($R128="X",OR($B128&lt;&gt;"",$C128&lt;&gt;"",$D128&lt;&gt;"",$E128&lt;&gt;""))</formula>
    </cfRule>
    <cfRule type="expression" dxfId="486" priority="168">
      <formula>AND($R128="X",OR($B128&lt;&gt;"",$C128&lt;&gt;"",$D128&lt;&gt;""))</formula>
    </cfRule>
    <cfRule type="expression" dxfId="485" priority="171">
      <formula>AND($R128="X",$B128&lt;&gt;"")</formula>
    </cfRule>
    <cfRule type="expression" dxfId="484" priority="170">
      <formula>$AE128=1</formula>
    </cfRule>
    <cfRule type="expression" dxfId="483" priority="169">
      <formula>AND($AE128=1,$AD128=1)</formula>
    </cfRule>
    <cfRule type="expression" dxfId="482" priority="173">
      <formula>AND($R128="X",OR($B128&lt;&gt;"",$C128&lt;&gt;""))</formula>
    </cfRule>
  </conditionalFormatting>
  <conditionalFormatting sqref="E128:G132 E135:G139 D129:D138 F133:G134 E141:G154 B173:D177 A9:G9 B37:D37 D37:D39 B38:B39 F38:G39 F173:G177">
    <cfRule type="expression" dxfId="481" priority="902">
      <formula>AND($AE9=1,$AD9=1)</formula>
    </cfRule>
  </conditionalFormatting>
  <conditionalFormatting sqref="E128:G132">
    <cfRule type="expression" dxfId="480" priority="901">
      <formula>OR($AE128="X",$AD128="X")</formula>
    </cfRule>
  </conditionalFormatting>
  <conditionalFormatting sqref="E140:G140 B129:C154">
    <cfRule type="expression" dxfId="479"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478" priority="121">
      <formula>AND($R9="X",OR($B9&lt;&gt;"",$C9&lt;&gt;"",$D9&lt;&gt;"",$E9&lt;&gt;""))</formula>
    </cfRule>
  </conditionalFormatting>
  <conditionalFormatting sqref="F28">
    <cfRule type="expression" dxfId="477" priority="8">
      <formula>AND($R28="X",OR($B28&lt;&gt;"",#REF!&lt;&gt;"",$D28&lt;&gt;"",$E28&lt;&gt;""))</formula>
    </cfRule>
  </conditionalFormatting>
  <conditionalFormatting sqref="F38:F39">
    <cfRule type="expression" dxfId="476" priority="1184">
      <formula>AND($R38="X",OR($B38&lt;&gt;"",#REF!&lt;&gt;"",$D38&lt;&gt;"",#REF!&lt;&gt;""))</formula>
    </cfRule>
  </conditionalFormatting>
  <conditionalFormatting sqref="F89:F90">
    <cfRule type="expression" dxfId="475" priority="1816">
      <formula>AND($R89="X",OR($B89&lt;&gt;"",$D89&lt;&gt;"",#REF!&lt;&gt;"",$E89&lt;&gt;""))</formula>
    </cfRule>
  </conditionalFormatting>
  <conditionalFormatting sqref="F93 F128:F130">
    <cfRule type="expression" dxfId="474" priority="1782">
      <formula>AND($R93="X",OR($B93&lt;&gt;"",$C93&lt;&gt;"",$E93&lt;&gt;"",#REF!&lt;&gt;""))</formula>
    </cfRule>
  </conditionalFormatting>
  <conditionalFormatting sqref="F122 F161:F165 F178">
    <cfRule type="expression" dxfId="473" priority="229">
      <formula>AND($R122="X",OR($B122&lt;&gt;"",$C122&lt;&gt;"",$D122&lt;&gt;"",$E122&lt;&gt;""))</formula>
    </cfRule>
  </conditionalFormatting>
  <conditionalFormatting sqref="F122:F124">
    <cfRule type="expression" dxfId="472" priority="385">
      <formula>AND($R122="X",OR(#REF!&lt;&gt;"",$B122&lt;&gt;"",$C122&lt;&gt;"",$E122&lt;&gt;""))</formula>
    </cfRule>
  </conditionalFormatting>
  <conditionalFormatting sqref="F131:F159">
    <cfRule type="expression" dxfId="471" priority="359">
      <formula>AND($R131="X",OR($B131&lt;&gt;"",$C131&lt;&gt;"",$D131&lt;&gt;"",$E131&lt;&gt;""))</formula>
    </cfRule>
  </conditionalFormatting>
  <conditionalFormatting sqref="F138">
    <cfRule type="expression" dxfId="470" priority="260">
      <formula>AND($R138="X",OR($B138&lt;&gt;"",$C138&lt;&gt;"",$E138&lt;&gt;"",#REF!&lt;&gt;""))</formula>
    </cfRule>
  </conditionalFormatting>
  <conditionalFormatting sqref="F160">
    <cfRule type="expression" dxfId="469" priority="937">
      <formula>AND($R160="X",OR($B160&lt;&gt;"",#REF!&lt;&gt;"",$D160&lt;&gt;"",$E160&lt;&gt;""))</formula>
    </cfRule>
  </conditionalFormatting>
  <conditionalFormatting sqref="F169">
    <cfRule type="expression" dxfId="468" priority="1798">
      <formula>AND($R169="X",OR($B169&lt;&gt;"",$D169&lt;&gt;"",#REF!&lt;&gt;"",$E169&lt;&gt;""))</formula>
    </cfRule>
  </conditionalFormatting>
  <conditionalFormatting sqref="F169:F171">
    <cfRule type="expression" dxfId="467" priority="1799">
      <formula>AND($R169="X",OR(#REF!&lt;&gt;"",$B169&lt;&gt;"",$D169&lt;&gt;"",$E169&lt;&gt;""))</formula>
    </cfRule>
  </conditionalFormatting>
  <conditionalFormatting sqref="F173:F177">
    <cfRule type="expression" dxfId="466" priority="1125">
      <formula>AND($R173="X",OR(#REF!&lt;&gt;"",$B173&lt;&gt;"",$C173&lt;&gt;"",$D173&lt;&gt;""))</formula>
    </cfRule>
  </conditionalFormatting>
  <conditionalFormatting sqref="F180:F194 F196">
    <cfRule type="expression" dxfId="465" priority="1091">
      <formula>AND($R180="X",OR($B180&lt;&gt;"",#REF!&lt;&gt;"",$C180&lt;&gt;"",$D180&lt;&gt;""))</formula>
    </cfRule>
    <cfRule type="expression" dxfId="464" priority="200">
      <formula>AND($R180="X",OR($B180&lt;&gt;"",#REF!&lt;&gt;"",$C180&lt;&gt;"",$D180&lt;&gt;"",$F180&lt;&gt;""))</formula>
    </cfRule>
  </conditionalFormatting>
  <conditionalFormatting sqref="F195">
    <cfRule type="expression" dxfId="463" priority="17">
      <formula>AND($R195="X",OR($B195&lt;&gt;"",$C195&lt;&gt;"",$D195&lt;&gt;"",$E195&lt;&gt;""))</formula>
    </cfRule>
  </conditionalFormatting>
  <conditionalFormatting sqref="F196">
    <cfRule type="expression" dxfId="462" priority="79">
      <formula>AND($R196="X",OR($B196&lt;&gt;"",#REF!&lt;&gt;"",$C196&lt;&gt;"",$D196&lt;&gt;""))</formula>
    </cfRule>
  </conditionalFormatting>
  <conditionalFormatting sqref="F127:G127">
    <cfRule type="expression" dxfId="461" priority="176">
      <formula>AND($R127="X",OR($B127&lt;&gt;"",$C127&lt;&gt;"",$E127&lt;&gt;"",#REF!&lt;&gt;""))</formula>
    </cfRule>
    <cfRule type="expression" dxfId="460" priority="178">
      <formula>AND($R127="X",OR($B127&lt;&gt;"",$C127&lt;&gt;"",$D127&lt;&gt;""))</formula>
    </cfRule>
    <cfRule type="expression" dxfId="459" priority="180">
      <formula>$AE127=1</formula>
    </cfRule>
    <cfRule type="expression" dxfId="458" priority="181">
      <formula>AND($R127="X",OR($B127&lt;&gt;"",$C127&lt;&gt;"",$D127&lt;&gt;""))</formula>
    </cfRule>
    <cfRule type="expression" dxfId="457" priority="177">
      <formula>$AD127=1</formula>
    </cfRule>
    <cfRule type="expression" dxfId="456" priority="175">
      <formula>AND($R127="X",OR($B127&lt;&gt;"",$C127&lt;&gt;"",$D127&lt;&gt;"",$E127&lt;&gt;""))</formula>
    </cfRule>
    <cfRule type="expression" dxfId="455" priority="179">
      <formula>AND($AE127=1,$AD127=1)</formula>
    </cfRule>
  </conditionalFormatting>
  <conditionalFormatting sqref="F128:G128">
    <cfRule type="expression" dxfId="454" priority="164">
      <formula>AND($R128="X",OR($B128&lt;&gt;"",$C128&lt;&gt;"",$D128&lt;&gt;""))</formula>
    </cfRule>
    <cfRule type="expression" dxfId="453" priority="163">
      <formula>AND($R128="X",OR($B128&lt;&gt;"",$C128&lt;&gt;""))</formula>
    </cfRule>
  </conditionalFormatting>
  <conditionalFormatting sqref="F139:G139">
    <cfRule type="expression" dxfId="452" priority="388">
      <formula>AND($R139="X",OR($B139&lt;&gt;"",$C139&lt;&gt;"",$E139&lt;&gt;"",#REF!&lt;&gt;""))</formula>
    </cfRule>
  </conditionalFormatting>
  <conditionalFormatting sqref="F167:G167 F172:G172">
    <cfRule type="expression" dxfId="451" priority="159">
      <formula>AND($R167="X",OR($B167&lt;&gt;"",$C167&lt;&gt;"",$D167&lt;&gt;"",#REF!&lt;&gt;"",$F167&lt;&gt;""))</formula>
    </cfRule>
  </conditionalFormatting>
  <conditionalFormatting sqref="F179:G179">
    <cfRule type="expression" dxfId="450" priority="1102">
      <formula>AND($R179="X",OR($B179&lt;&gt;"",$C179&lt;&gt;"",$D179&lt;&gt;"",#REF!&lt;&gt;"",$F179&lt;&gt;""))</formula>
    </cfRule>
  </conditionalFormatting>
  <conditionalFormatting sqref="G9:G27 G29:G36 G40:G88 G125:G128 F127 D168:G168 G197:G205">
    <cfRule type="expression" dxfId="449" priority="123">
      <formula>AND($R9="X",OR($B9&lt;&gt;"",$C9&lt;&gt;"",$D9&lt;&gt;"",$E9&lt;&gt;"",$F9&lt;&gt;""))</formula>
    </cfRule>
  </conditionalFormatting>
  <conditionalFormatting sqref="G28">
    <cfRule type="expression" dxfId="448" priority="9">
      <formula>AND($R28="X",OR($B28&lt;&gt;"",#REF!&lt;&gt;"",$D28&lt;&gt;"",$E28&lt;&gt;"",$F28&lt;&gt;""))</formula>
    </cfRule>
  </conditionalFormatting>
  <conditionalFormatting sqref="G38:G39">
    <cfRule type="expression" dxfId="447" priority="1191">
      <formula>AND($R38="X",OR($B38&lt;&gt;"",#REF!&lt;&gt;"",$D38&lt;&gt;"",#REF!&lt;&gt;"",$F38&lt;&gt;""))</formula>
    </cfRule>
  </conditionalFormatting>
  <conditionalFormatting sqref="G89:G90">
    <cfRule type="expression" dxfId="446" priority="1821">
      <formula>AND($R89="X",OR($B89&lt;&gt;"",$D89&lt;&gt;"",#REF!&lt;&gt;"",$E89&lt;&gt;"",$F89&lt;&gt;""))</formula>
    </cfRule>
  </conditionalFormatting>
  <conditionalFormatting sqref="G91:G92 G161:G165 G178">
    <cfRule type="expression" dxfId="445" priority="174">
      <formula>AND($R91="X",OR($B91&lt;&gt;"",$C91&lt;&gt;"",$D91&lt;&gt;"",$E91&lt;&gt;"",$F91&lt;&gt;""))</formula>
    </cfRule>
  </conditionalFormatting>
  <conditionalFormatting sqref="G93 G128:G130">
    <cfRule type="expression" dxfId="444" priority="1784">
      <formula>AND($R93="X",OR($B93&lt;&gt;"",$C93&lt;&gt;"",$E93&lt;&gt;"",#REF!&lt;&gt;"",$F93&lt;&gt;""))</formula>
    </cfRule>
  </conditionalFormatting>
  <conditionalFormatting sqref="G94:G120">
    <cfRule type="expression" dxfId="443" priority="122">
      <formula>AND($R94="X",OR($B94&lt;&gt;"",$C94&lt;&gt;"",$D94&lt;&gt;"",$E94&lt;&gt;"",$F94&lt;&gt;""))</formula>
    </cfRule>
  </conditionalFormatting>
  <conditionalFormatting sqref="G122">
    <cfRule type="expression" dxfId="442" priority="230">
      <formula>AND($R122="X",OR($B122&lt;&gt;"",$C122&lt;&gt;"",$D122&lt;&gt;"",$E122&lt;&gt;"",$F122&lt;&gt;""))</formula>
    </cfRule>
  </conditionalFormatting>
  <conditionalFormatting sqref="G122:G124">
    <cfRule type="expression" dxfId="441" priority="386">
      <formula>AND($R122="X",OR(#REF!&lt;&gt;"",$B122&lt;&gt;"",$C122&lt;&gt;"",$E122&lt;&gt;"",$F122&lt;&gt;""))</formula>
    </cfRule>
  </conditionalFormatting>
  <conditionalFormatting sqref="G128">
    <cfRule type="expression" dxfId="440" priority="161">
      <formula>AND($R128="X",OR($B128&lt;&gt;"",$C128&lt;&gt;"",$E128&lt;&gt;"",#REF!&lt;&gt;""))</formula>
    </cfRule>
    <cfRule type="expression" dxfId="439" priority="162">
      <formula>AND($R128="X",OR($B128&lt;&gt;"",$C128&lt;&gt;"",$D128&lt;&gt;"",$E128&lt;&gt;""))</formula>
    </cfRule>
  </conditionalFormatting>
  <conditionalFormatting sqref="G131:G138">
    <cfRule type="expression" dxfId="438" priority="360">
      <formula>AND($R131="X",OR($B131&lt;&gt;"",$C131&lt;&gt;"",$D131&lt;&gt;"",$E131&lt;&gt;"",$F131&lt;&gt;""))</formula>
    </cfRule>
  </conditionalFormatting>
  <conditionalFormatting sqref="G139">
    <cfRule type="expression" dxfId="437" priority="298">
      <formula>AND($R139="X",OR($B139&lt;&gt;"",$C139&lt;&gt;"",$D139&lt;&gt;"",$E139&lt;&gt;""))</formula>
    </cfRule>
    <cfRule type="expression" dxfId="436" priority="960">
      <formula>AND($R139="X",OR($B139&lt;&gt;"",$C139&lt;&gt;"",$E139&lt;&gt;"",#REF!&lt;&gt;"",$F139&lt;&gt;""))</formula>
    </cfRule>
  </conditionalFormatting>
  <conditionalFormatting sqref="G140:G159">
    <cfRule type="expression" dxfId="435" priority="252">
      <formula>AND($R140="X",OR($B140&lt;&gt;"",$C140&lt;&gt;"",$D140&lt;&gt;"",$E140&lt;&gt;"",$F140&lt;&gt;""))</formula>
    </cfRule>
  </conditionalFormatting>
  <conditionalFormatting sqref="G160">
    <cfRule type="expression" dxfId="434" priority="938">
      <formula>AND($R160="X",OR($B160&lt;&gt;"",#REF!&lt;&gt;"",$D160&lt;&gt;"",$E160&lt;&gt;"",$F160&lt;&gt;""))</formula>
    </cfRule>
  </conditionalFormatting>
  <conditionalFormatting sqref="G169">
    <cfRule type="expression" dxfId="433" priority="1800">
      <formula>AND($R169="X",OR($B169&lt;&gt;"",$D169&lt;&gt;"",#REF!&lt;&gt;"",$E169&lt;&gt;"",$F169&lt;&gt;""))</formula>
    </cfRule>
  </conditionalFormatting>
  <conditionalFormatting sqref="G169:G171">
    <cfRule type="expression" dxfId="432" priority="1801">
      <formula>AND($R169="X",OR(#REF!&lt;&gt;"",$B169&lt;&gt;"",$D169&lt;&gt;"",$E169&lt;&gt;"",$F169&lt;&gt;""))</formula>
    </cfRule>
  </conditionalFormatting>
  <conditionalFormatting sqref="G173:G177">
    <cfRule type="expression" dxfId="431" priority="1127">
      <formula>AND($R173="X",OR(#REF!&lt;&gt;"",$B173&lt;&gt;"",$C173&lt;&gt;"",$D173&lt;&gt;"",$F173&lt;&gt;""))</formula>
    </cfRule>
  </conditionalFormatting>
  <conditionalFormatting sqref="G180:G194 G196">
    <cfRule type="expression" dxfId="430" priority="1095">
      <formula>AND($R180="X",OR($B180&lt;&gt;"",#REF!&lt;&gt;"",$C180&lt;&gt;"",$D180&lt;&gt;"",$F180&lt;&gt;""))</formula>
    </cfRule>
  </conditionalFormatting>
  <conditionalFormatting sqref="G195">
    <cfRule type="expression" dxfId="429" priority="18">
      <formula>AND($R195="X",OR($B195&lt;&gt;"",$C195&lt;&gt;"",$D195&lt;&gt;"",$E195&lt;&gt;"",$F195&lt;&gt;""))</formula>
    </cfRule>
  </conditionalFormatting>
  <conditionalFormatting sqref="H43:H45">
    <cfRule type="expression" dxfId="428" priority="1">
      <formula>$R43="X"</formula>
    </cfRule>
  </conditionalFormatting>
  <conditionalFormatting sqref="H207:H208 H228:H1068">
    <cfRule type="expression" dxfId="427" priority="519">
      <formula>$Q207="X"</formula>
    </cfRule>
  </conditionalFormatting>
  <conditionalFormatting sqref="I11:I25 I27:I205">
    <cfRule type="expression" dxfId="426" priority="69">
      <formula>$R11="X"</formula>
    </cfRule>
  </conditionalFormatting>
  <conditionalFormatting sqref="Q9:Q205">
    <cfRule type="cellIs" dxfId="425" priority="67" operator="equal">
      <formula>"0..n"</formula>
    </cfRule>
    <cfRule type="cellIs" dxfId="424" priority="68" operator="equal">
      <formula>"0..1"</formula>
    </cfRule>
    <cfRule type="cellIs" dxfId="423" priority="66" operator="equal">
      <formula>"1..1"</formula>
    </cfRule>
  </conditionalFormatting>
  <conditionalFormatting sqref="W17">
    <cfRule type="cellIs" dxfId="422" priority="4" operator="equal">
      <formula>"0..1"</formula>
    </cfRule>
    <cfRule type="cellIs" dxfId="421" priority="3" operator="equal">
      <formula>"0..n"</formula>
    </cfRule>
    <cfRule type="cellIs" dxfId="420" priority="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1724</v>
      </c>
      <c r="B1" s="286"/>
      <c r="C1" s="129" t="s">
        <v>813</v>
      </c>
      <c r="D1" s="128"/>
      <c r="E1" s="293" t="s">
        <v>814</v>
      </c>
      <c r="F1" s="157">
        <v>0.7</v>
      </c>
      <c r="G1" s="128"/>
      <c r="H1" s="803" t="s">
        <v>1725</v>
      </c>
      <c r="I1" s="803"/>
      <c r="J1" s="803"/>
      <c r="K1" s="803"/>
      <c r="L1" s="803"/>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3"/>
      <c r="I2" s="803"/>
      <c r="J2" s="803"/>
      <c r="K2" s="803"/>
      <c r="L2" s="803"/>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1725</v>
      </c>
      <c r="C7" s="303" t="s">
        <v>1725</v>
      </c>
      <c r="D7" s="303" t="s">
        <v>1725</v>
      </c>
      <c r="E7" s="303" t="s">
        <v>1725</v>
      </c>
      <c r="F7" s="96"/>
      <c r="G7" s="96"/>
      <c r="H7" s="96"/>
      <c r="I7" s="96"/>
      <c r="J7" s="96"/>
      <c r="K7" s="96"/>
      <c r="L7" s="96"/>
      <c r="M7" s="96"/>
      <c r="N7" s="96"/>
      <c r="O7" s="804" t="s">
        <v>1726</v>
      </c>
      <c r="P7" s="804"/>
      <c r="Q7" s="804"/>
      <c r="R7" s="804"/>
      <c r="S7" s="304"/>
      <c r="T7" s="96"/>
      <c r="U7" s="96"/>
      <c r="V7" s="96"/>
      <c r="W7" s="96"/>
      <c r="X7" s="96"/>
      <c r="Y7" s="96"/>
      <c r="Z7" s="96"/>
      <c r="AA7" s="701" t="s">
        <v>829</v>
      </c>
      <c r="AB7" s="701" t="s">
        <v>829</v>
      </c>
      <c r="AD7" s="96"/>
      <c r="AE7" s="96"/>
      <c r="AF7" s="96"/>
      <c r="AG7" s="805" t="s">
        <v>830</v>
      </c>
      <c r="AH7" s="80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5" activePane="bottomRight" state="frozen"/>
      <selection pane="topRight" activeCell="H1" sqref="H1"/>
      <selection pane="bottomLeft" activeCell="A9" sqref="A9"/>
      <selection pane="bottomRight" activeCell="D95" sqref="D9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2175</v>
      </c>
      <c r="C1" s="130"/>
      <c r="F1" s="157"/>
      <c r="G1" s="128"/>
      <c r="H1" s="806"/>
      <c r="I1" s="806"/>
      <c r="X1" s="128"/>
      <c r="ALR1"/>
    </row>
    <row r="2" spans="1:1006" ht="13.5" customHeight="1">
      <c r="C2" s="141"/>
      <c r="D2" s="284"/>
      <c r="E2" s="157"/>
      <c r="F2" s="157"/>
      <c r="G2" s="128"/>
      <c r="H2" s="806"/>
      <c r="I2" s="806"/>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4" type="noConversion"/>
  <conditionalFormatting sqref="A15 C15:G15">
    <cfRule type="expression" dxfId="419" priority="5">
      <formula>#REF!=1</formula>
    </cfRule>
    <cfRule type="expression" dxfId="418" priority="6">
      <formula>AND($X15=1,#REF!=1)</formula>
    </cfRule>
    <cfRule type="expression" dxfId="417" priority="7">
      <formula>AND(NOT(ISBLANK($R15)),ISBLANK(#REF!),ISBLANK($X15))</formula>
    </cfRule>
    <cfRule type="expression" dxfId="416" priority="8">
      <formula>OR($X15="X",#REF!="X")</formula>
    </cfRule>
  </conditionalFormatting>
  <conditionalFormatting sqref="A92:F93 A96 C96:F96 A97:F98 A145:F914">
    <cfRule type="expression" dxfId="415" priority="183">
      <formula>OR($W92="X",$V92="X")</formula>
    </cfRule>
    <cfRule type="expression" dxfId="414" priority="184">
      <formula>AND($W92=1,$V92=1)</formula>
    </cfRule>
    <cfRule type="expression" dxfId="413" priority="185">
      <formula>$W92=1</formula>
    </cfRule>
    <cfRule type="expression" dxfId="412" priority="186">
      <formula>$V92=1</formula>
    </cfRule>
  </conditionalFormatting>
  <conditionalFormatting sqref="A9:G9 B10:G10 A10:A14 A16:A90">
    <cfRule type="expression" dxfId="411" priority="190">
      <formula>OR($X9="X",#REF!="X")</formula>
    </cfRule>
    <cfRule type="expression" dxfId="410" priority="187">
      <formula>#REF!=1</formula>
    </cfRule>
  </conditionalFormatting>
  <conditionalFormatting sqref="A9:G14 A16:G16 A16:A90 A17:C18 A19:G21 A22:B22 E17:G18 D22:G22 B23:C26 E23:G26 B27:G29 D30:G34 B30:B43 E35:G40 B44:G44">
    <cfRule type="expression" dxfId="409" priority="188">
      <formula>AND($X9=1,#REF!=1)</formula>
    </cfRule>
  </conditionalFormatting>
  <conditionalFormatting sqref="A9:G14 A16:G16 A16:A90 A17:C18 E17:G18 A19:G21 A22:B22 D22:G22 B23:C26 E23:G26 B27:G29 D30:G34 B30:B43 E35:G40 B44:G44">
    <cfRule type="expression" dxfId="408" priority="189">
      <formula>AND(NOT(ISBLANK($R9)),ISBLANK(#REF!),ISBLANK($X9))</formula>
    </cfRule>
  </conditionalFormatting>
  <conditionalFormatting sqref="B11:G14 B16:G16 B17:C18 E17:G18 B19:G21 B22 D22:G22 B23:C26 E23:G26 B27:G29 D30:G34 B30:B43 E35:G40 B44:G44">
    <cfRule type="expression" dxfId="407" priority="191">
      <formula>OR($X11="X",#REF!="X")</formula>
    </cfRule>
    <cfRule type="expression" dxfId="406" priority="192">
      <formula>#REF!=1</formula>
    </cfRule>
  </conditionalFormatting>
  <conditionalFormatting sqref="C9:C14 C16:C29 D22 C44">
    <cfRule type="expression" dxfId="405" priority="4273">
      <formula>AND($M9="X",$B9&lt;&gt;"")</formula>
    </cfRule>
  </conditionalFormatting>
  <conditionalFormatting sqref="C22">
    <cfRule type="expression" dxfId="404" priority="152">
      <formula>#REF!=1</formula>
    </cfRule>
    <cfRule type="expression" dxfId="403" priority="150">
      <formula>AND(NOT(ISBLANK($R22)),ISBLANK(#REF!),ISBLANK($X22))</formula>
    </cfRule>
    <cfRule type="expression" dxfId="402" priority="149">
      <formula>AND($X22=1,#REF!=1)</formula>
    </cfRule>
    <cfRule type="expression" dxfId="401" priority="151">
      <formula>OR($X22="X",#REF!="X")</formula>
    </cfRule>
    <cfRule type="expression" dxfId="400" priority="148">
      <formula>$X22=1</formula>
    </cfRule>
  </conditionalFormatting>
  <conditionalFormatting sqref="C30:C40">
    <cfRule type="expression" dxfId="399" priority="4276">
      <formula>AND($X30=1,#REF!=1)</formula>
    </cfRule>
    <cfRule type="expression" dxfId="398" priority="4278">
      <formula>AND(NOT(ISBLANK($R30)),ISBLANK(#REF!),ISBLANK($X30))</formula>
    </cfRule>
    <cfRule type="expression" dxfId="397" priority="4280">
      <formula>#REF!=1</formula>
    </cfRule>
    <cfRule type="expression" dxfId="396" priority="4281">
      <formula>AND($M30="X",$B30&lt;&gt;"")</formula>
    </cfRule>
    <cfRule type="expression" dxfId="395" priority="4279">
      <formula>OR($X30="X",#REF!="X")</formula>
    </cfRule>
    <cfRule type="expression" dxfId="394" priority="4277">
      <formula>$X30=1</formula>
    </cfRule>
  </conditionalFormatting>
  <conditionalFormatting sqref="C41 C42:F42">
    <cfRule type="expression" dxfId="393" priority="146">
      <formula>$AD41=1</formula>
    </cfRule>
  </conditionalFormatting>
  <conditionalFormatting sqref="C41 C42:F43">
    <cfRule type="expression" dxfId="392" priority="143">
      <formula>AND($AE41=1,$AD41=1)</formula>
    </cfRule>
    <cfRule type="expression" dxfId="391" priority="147">
      <formula>AND(NOT(ISBLANK($X41)),ISBLANK($AD41),ISBLANK($AE41))</formula>
    </cfRule>
    <cfRule type="expression" dxfId="390" priority="145">
      <formula>OR($AE41="X",$AD41="X")</formula>
    </cfRule>
    <cfRule type="expression" dxfId="389" priority="144">
      <formula>$AE41=1</formula>
    </cfRule>
  </conditionalFormatting>
  <conditionalFormatting sqref="C41:C43">
    <cfRule type="expression" dxfId="388" priority="4286">
      <formula>AND($S41="X",OR($B41&lt;&gt;"",$C41&lt;&gt;""))</formula>
    </cfRule>
  </conditionalFormatting>
  <conditionalFormatting sqref="C15:G15 A15:A90">
    <cfRule type="expression" dxfId="387" priority="4">
      <formula>$X15=1</formula>
    </cfRule>
  </conditionalFormatting>
  <conditionalFormatting sqref="C45:G49 C50:D50 E50:E52 C51:C52 G51:G52 C53:G90">
    <cfRule type="expression" dxfId="386" priority="29">
      <formula>OR($AF45="X",$AE45="X")</formula>
    </cfRule>
  </conditionalFormatting>
  <conditionalFormatting sqref="C45:G49 C50:E50 C51:C52 E51:E52 G51:G52 C53:G90">
    <cfRule type="expression" dxfId="385" priority="30">
      <formula>AND($AF45=1,$AE45=1)</formula>
    </cfRule>
    <cfRule type="expression" dxfId="384" priority="31">
      <formula>$AF45=1</formula>
    </cfRule>
  </conditionalFormatting>
  <conditionalFormatting sqref="C45:G49 E50:G50 C50:D52 E51:E52 G51:G52 C53:G90">
    <cfRule type="expression" dxfId="383" priority="33">
      <formula>AND(NOT(ISBLANK($X45)),ISBLANK($AE45),ISBLANK($AF45))</formula>
    </cfRule>
  </conditionalFormatting>
  <conditionalFormatting sqref="C45:G50 C51:C52 E51:E52 G51:G52 C53:G90">
    <cfRule type="expression" dxfId="382" priority="32">
      <formula>$AE45=1</formula>
    </cfRule>
  </conditionalFormatting>
  <conditionalFormatting sqref="D9:D14 D16 D19:D21 D27:D34 D44 D41">
    <cfRule type="expression" dxfId="381" priority="4288">
      <formula>AND($M9="X",OR($B9&lt;&gt;"",$C9&lt;&gt;""))</formula>
    </cfRule>
  </conditionalFormatting>
  <conditionalFormatting sqref="D15">
    <cfRule type="expression" dxfId="380" priority="4637">
      <formula>AND($M15="X",OR($C15&lt;&gt;"",#REF!&lt;&gt;""))</formula>
    </cfRule>
  </conditionalFormatting>
  <conditionalFormatting sqref="D35:D40">
    <cfRule type="expression" dxfId="379" priority="75">
      <formula>$AE35=1</formula>
    </cfRule>
    <cfRule type="expression" dxfId="378" priority="76">
      <formula>AND(NOT(ISBLANK($X35)),ISBLANK($AE35),ISBLANK($AF35))</formula>
    </cfRule>
    <cfRule type="expression" dxfId="377" priority="73">
      <formula>AND($AF35=1,$AE35=1)</formula>
    </cfRule>
    <cfRule type="expression" dxfId="376" priority="72">
      <formula>OR($AF35="X",$AE35="X")</formula>
    </cfRule>
    <cfRule type="expression" dxfId="375" priority="74">
      <formula>$AF35=1</formula>
    </cfRule>
  </conditionalFormatting>
  <conditionalFormatting sqref="D42:D43">
    <cfRule type="expression" dxfId="374" priority="4292">
      <formula>AND($S42="X",OR($B42&lt;&gt;"",$C42&lt;&gt;"",$D42&lt;&gt;""))</formula>
    </cfRule>
  </conditionalFormatting>
  <conditionalFormatting sqref="D45:D49 D53:D90">
    <cfRule type="expression" dxfId="373" priority="4580">
      <formula>AND($M45="X",$C45&lt;&gt;"")</formula>
    </cfRule>
  </conditionalFormatting>
  <conditionalFormatting sqref="D50 E50:E52">
    <cfRule type="expression" dxfId="372" priority="4589">
      <formula>AND($M50="X",OR($C50&lt;&gt;"",#REF!&lt;&gt;""))</formula>
    </cfRule>
  </conditionalFormatting>
  <conditionalFormatting sqref="D51:D52">
    <cfRule type="expression" dxfId="371" priority="4582">
      <formula>AND($M51="X",OR(#REF!&lt;&gt;"",$C51&lt;&gt;""))</formula>
    </cfRule>
    <cfRule type="expression" dxfId="370" priority="4583">
      <formula>OR($AF51="X",$AE51="X")</formula>
    </cfRule>
    <cfRule type="expression" dxfId="369" priority="4584">
      <formula>AND($AF51=1,$AE51=1)</formula>
    </cfRule>
    <cfRule type="expression" dxfId="368" priority="4585">
      <formula>$AF51=1</formula>
    </cfRule>
    <cfRule type="expression" dxfId="367" priority="4586">
      <formula>$AE51=1</formula>
    </cfRule>
  </conditionalFormatting>
  <conditionalFormatting sqref="D41:G41 E17:G18 A9:G14 A16:G16 A17:C18 A19:G21 A22:B22 D22:G22 B23:C26 E23:G26 B27:G29 D30:G34 B30:B43 E35:G40 B44:G44">
    <cfRule type="expression" dxfId="366" priority="177">
      <formula>$X9=1</formula>
    </cfRule>
  </conditionalFormatting>
  <conditionalFormatting sqref="D41:G41">
    <cfRule type="expression" dxfId="365" priority="133">
      <formula>#REF!=1</formula>
    </cfRule>
    <cfRule type="expression" dxfId="364" priority="132">
      <formula>OR($X41="X",#REF!="X")</formula>
    </cfRule>
    <cfRule type="expression" dxfId="363" priority="131">
      <formula>AND(NOT(ISBLANK($R41)),ISBLANK(#REF!),ISBLANK($X41))</formula>
    </cfRule>
    <cfRule type="expression" dxfId="362"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61" priority="4304">
      <formula>AND($M9="X",OR($B9&lt;&gt;"",$C9&lt;&gt;"",$D9&lt;&gt;""))</formula>
    </cfRule>
  </conditionalFormatting>
  <conditionalFormatting sqref="E15">
    <cfRule type="expression" dxfId="360" priority="4638">
      <formula>AND($M15="X",OR($C15&lt;&gt;"",#REF!&lt;&gt;"",$D15&lt;&gt;""))</formula>
    </cfRule>
  </conditionalFormatting>
  <conditionalFormatting sqref="E17:E18">
    <cfRule type="expression" dxfId="359" priority="14">
      <formula>AND($M17="X",OR($B17&lt;&gt;"",$C17&lt;&gt;"",#REF!&lt;&gt;""))</formula>
    </cfRule>
  </conditionalFormatting>
  <conditionalFormatting sqref="E22">
    <cfRule type="expression" dxfId="358" priority="4307">
      <formula>AND($M22="X",OR($B22&lt;&gt;"",$D22&lt;&gt;"",#REF!&lt;&gt;""))</formula>
    </cfRule>
  </conditionalFormatting>
  <conditionalFormatting sqref="E23:E26">
    <cfRule type="expression" dxfId="357" priority="4308">
      <formula>AND($M23="X",OR($B23&lt;&gt;"",$C23&lt;&gt;"",#REF!&lt;&gt;""))</formula>
    </cfRule>
  </conditionalFormatting>
  <conditionalFormatting sqref="E42:E43 D35:D40">
    <cfRule type="expression" dxfId="356" priority="4309">
      <formula>AND($S35="X",OR($B35&lt;&gt;"",$C35&lt;&gt;"",$D35&lt;&gt;"",$E35&lt;&gt;""))</formula>
    </cfRule>
  </conditionalFormatting>
  <conditionalFormatting sqref="E45:E49 E53:E90">
    <cfRule type="expression" dxfId="355" priority="4587">
      <formula>AND($M45="X",OR($C45&lt;&gt;"",$D45&lt;&gt;""))</formula>
    </cfRule>
  </conditionalFormatting>
  <conditionalFormatting sqref="E50">
    <cfRule type="expression" dxfId="354" priority="4591">
      <formula>AND($M50="X",OR($C50&lt;&gt;"",#REF!&lt;&gt;"",$D50&lt;&gt;""))</formula>
    </cfRule>
    <cfRule type="expression" dxfId="353" priority="4593">
      <formula>AND($M50="X",OR($C50&lt;&gt;"",#REF!&lt;&gt;"",$E50&lt;&gt;"",#REF!&lt;&gt;""))</formula>
    </cfRule>
    <cfRule type="expression" dxfId="352" priority="4594">
      <formula>$AE50=1</formula>
    </cfRule>
    <cfRule type="expression" dxfId="351" priority="4595">
      <formula>AND($M50="X",OR($C50&lt;&gt;"",#REF!&lt;&gt;"",$D50&lt;&gt;""))</formula>
    </cfRule>
    <cfRule type="expression" dxfId="350" priority="4596">
      <formula>AND($AF50=1,$AE50=1)</formula>
    </cfRule>
    <cfRule type="expression" dxfId="349" priority="4597">
      <formula>$AF50=1</formula>
    </cfRule>
    <cfRule type="expression" dxfId="348" priority="4598">
      <formula>AND($M50="X",$C50&lt;&gt;"")</formula>
    </cfRule>
    <cfRule type="expression" dxfId="347" priority="4599">
      <formula>AND($M50="X",OR($C50&lt;&gt;"",#REF!&lt;&gt;""))</formula>
    </cfRule>
    <cfRule type="expression" dxfId="346" priority="4592">
      <formula>AND($M50="X",OR($C50&lt;&gt;"",#REF!&lt;&gt;"",$D50&lt;&gt;"",$E50&lt;&gt;""))</formula>
    </cfRule>
  </conditionalFormatting>
  <conditionalFormatting sqref="E50:G50">
    <cfRule type="expression" dxfId="345" priority="4601">
      <formula>AND($AF50=1,$AE50=1)</formula>
    </cfRule>
    <cfRule type="expression" dxfId="344" priority="4602">
      <formula>$AF50=1</formula>
    </cfRule>
    <cfRule type="expression" dxfId="343" priority="4603">
      <formula>OR($AF50="X",$AE50="X")</formula>
    </cfRule>
    <cfRule type="expression" dxfId="342"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41" priority="4310">
      <formula>AND($M9="X",OR($B9&lt;&gt;"",$C9&lt;&gt;"",$D9&lt;&gt;"",$E9&lt;&gt;""))</formula>
    </cfRule>
  </conditionalFormatting>
  <conditionalFormatting sqref="F15">
    <cfRule type="expression" dxfId="340" priority="4639">
      <formula>AND($M15="X",OR($C15&lt;&gt;"",#REF!&lt;&gt;"",$D15&lt;&gt;"",$E15&lt;&gt;""))</formula>
    </cfRule>
  </conditionalFormatting>
  <conditionalFormatting sqref="F17:F18">
    <cfRule type="expression" dxfId="339" priority="15">
      <formula>AND($M17="X",OR($B17&lt;&gt;"",$C17&lt;&gt;"",#REF!&lt;&gt;"",$E17&lt;&gt;""))</formula>
    </cfRule>
  </conditionalFormatting>
  <conditionalFormatting sqref="F22">
    <cfRule type="expression" dxfId="338" priority="4313">
      <formula>AND($M22="X",OR($B22&lt;&gt;"",$D22&lt;&gt;"",#REF!&lt;&gt;"",$E22&lt;&gt;""))</formula>
    </cfRule>
  </conditionalFormatting>
  <conditionalFormatting sqref="F23:F26">
    <cfRule type="expression" dxfId="337" priority="4314">
      <formula>AND($M23="X",OR($B23&lt;&gt;"",$C23&lt;&gt;"",#REF!&lt;&gt;"",$E23&lt;&gt;""))</formula>
    </cfRule>
  </conditionalFormatting>
  <conditionalFormatting sqref="F42:F43">
    <cfRule type="expression" dxfId="336" priority="4315">
      <formula>AND($S42="X",OR($B42&lt;&gt;"",$C42&lt;&gt;"",$D42&lt;&gt;"",$E42&lt;&gt;"",$F42&lt;&gt;""))</formula>
    </cfRule>
  </conditionalFormatting>
  <conditionalFormatting sqref="F45:F49 F53:F90">
    <cfRule type="expression" dxfId="335" priority="4604">
      <formula>AND($M45="X",OR($C45&lt;&gt;"",$D45&lt;&gt;"",$E45&lt;&gt;""))</formula>
    </cfRule>
  </conditionalFormatting>
  <conditionalFormatting sqref="F51:F52">
    <cfRule type="expression" dxfId="334" priority="4611">
      <formula>AND($M51="X",OR($C51&lt;&gt;"",#REF!&lt;&gt;"",$E51&lt;&gt;"",#REF!&lt;&gt;""))</formula>
    </cfRule>
    <cfRule type="expression" dxfId="333" priority="4610">
      <formula>AND(NOT(ISBLANK($X51)),ISBLANK($AE51),ISBLANK($AF51))</formula>
    </cfRule>
    <cfRule type="expression" dxfId="332" priority="4609">
      <formula>$AE51=1</formula>
    </cfRule>
    <cfRule type="expression" dxfId="331" priority="4608">
      <formula>$AF51=1</formula>
    </cfRule>
    <cfRule type="expression" dxfId="330" priority="4607">
      <formula>AND($AF51=1,$AE51=1)</formula>
    </cfRule>
    <cfRule type="expression" dxfId="329" priority="4606">
      <formula>OR($AF51="X",$AE51="X")</formula>
    </cfRule>
  </conditionalFormatting>
  <conditionalFormatting sqref="G9:G14 G16 G19:G21 G27:G41 G44">
    <cfRule type="expression" dxfId="328" priority="4316">
      <formula>AND($M9="X",OR($B9&lt;&gt;"",$C9&lt;&gt;"",$D9&lt;&gt;"",$E9&lt;&gt;"",$F9&lt;&gt;""))</formula>
    </cfRule>
  </conditionalFormatting>
  <conditionalFormatting sqref="G15">
    <cfRule type="expression" dxfId="327" priority="4640">
      <formula>AND($M15="X",OR($C15&lt;&gt;"",#REF!&lt;&gt;"",$D15&lt;&gt;"",$E15&lt;&gt;"",$F15&lt;&gt;""))</formula>
    </cfRule>
  </conditionalFormatting>
  <conditionalFormatting sqref="G17:G18">
    <cfRule type="expression" dxfId="326" priority="16">
      <formula>AND($M17="X",OR($B17&lt;&gt;"",$C17&lt;&gt;"",#REF!&lt;&gt;"",$E17&lt;&gt;"",$F17&lt;&gt;""))</formula>
    </cfRule>
  </conditionalFormatting>
  <conditionalFormatting sqref="G22">
    <cfRule type="expression" dxfId="325" priority="4319">
      <formula>AND($M22="X",OR($B22&lt;&gt;"",$D22&lt;&gt;"",#REF!&lt;&gt;"",$E22&lt;&gt;"",$F22&lt;&gt;""))</formula>
    </cfRule>
  </conditionalFormatting>
  <conditionalFormatting sqref="G23:G26">
    <cfRule type="expression" dxfId="324" priority="4320">
      <formula>AND($M23="X",OR($B23&lt;&gt;"",$C23&lt;&gt;"",#REF!&lt;&gt;"",$E23&lt;&gt;"",$F23&lt;&gt;""))</formula>
    </cfRule>
  </conditionalFormatting>
  <conditionalFormatting sqref="G45:G49 G53:G90">
    <cfRule type="expression" dxfId="323" priority="4612">
      <formula>AND($M45="X",OR($C45&lt;&gt;"",$D45&lt;&gt;"",$E45&lt;&gt;"",$F45&lt;&gt;""))</formula>
    </cfRule>
  </conditionalFormatting>
  <conditionalFormatting sqref="G51:G52">
    <cfRule type="expression" dxfId="322" priority="4614">
      <formula>AND($M51="X",OR($C51&lt;&gt;"",#REF!&lt;&gt;"",$E51&lt;&gt;"",#REF!&lt;&gt;""))</formula>
    </cfRule>
  </conditionalFormatting>
  <conditionalFormatting sqref="H92:H93 H96:H98 H145:H914">
    <cfRule type="expression" dxfId="321" priority="176">
      <formula>$K92="X"</formula>
    </cfRule>
  </conditionalFormatting>
  <conditionalFormatting sqref="I16">
    <cfRule type="expression" dxfId="320" priority="17">
      <formula>$X16=1</formula>
    </cfRule>
    <cfRule type="expression" dxfId="319" priority="18">
      <formula>AND($X16=1,#REF!=1)</formula>
    </cfRule>
    <cfRule type="expression" dxfId="318" priority="19">
      <formula>AND(NOT(ISBLANK($R16)),ISBLANK(#REF!),ISBLANK($X16))</formula>
    </cfRule>
    <cfRule type="expression" dxfId="317" priority="20">
      <formula>OR($X16="X",#REF!="X")</formula>
    </cfRule>
    <cfRule type="expression" dxfId="316" priority="21">
      <formula>#REF!=1</formula>
    </cfRule>
    <cfRule type="expression" dxfId="315" priority="22">
      <formula>AND($M16="X",OR($B16&lt;&gt;"",$C16&lt;&gt;"",$D16&lt;&gt;"",$E16&lt;&gt;"",$F16&lt;&gt;""))</formula>
    </cfRule>
  </conditionalFormatting>
  <conditionalFormatting sqref="I19">
    <cfRule type="expression" dxfId="314" priority="4621">
      <formula>$M20="X"</formula>
    </cfRule>
  </conditionalFormatting>
  <conditionalFormatting sqref="I11:J14 J16 I17:J18 J19:J20 I21:J34 I48:J90">
    <cfRule type="expression" dxfId="313" priority="174">
      <formula>$M11="X"</formula>
    </cfRule>
  </conditionalFormatting>
  <conditionalFormatting sqref="I35:J43">
    <cfRule type="expression" dxfId="312" priority="70">
      <formula>$S35="X"</formula>
    </cfRule>
  </conditionalFormatting>
  <conditionalFormatting sqref="I41:J46">
    <cfRule type="expression" dxfId="311" priority="34">
      <formula>$M41="X"</formula>
    </cfRule>
  </conditionalFormatting>
  <conditionalFormatting sqref="K50:K87 K89">
    <cfRule type="cellIs" dxfId="310" priority="23" operator="equal">
      <formula>"1..1"</formula>
    </cfRule>
    <cfRule type="cellIs" dxfId="309" priority="24" operator="equal">
      <formula>"0..n"</formula>
    </cfRule>
    <cfRule type="cellIs" dxfId="308" priority="25" operator="equal">
      <formula>"0..1"</formula>
    </cfRule>
  </conditionalFormatting>
  <conditionalFormatting sqref="L9:L89">
    <cfRule type="cellIs" dxfId="307" priority="3" operator="equal">
      <formula>"0..1"</formula>
    </cfRule>
    <cfRule type="cellIs" dxfId="306" priority="2" operator="equal">
      <formula>"0..n"</formula>
    </cfRule>
    <cfRule type="cellIs" dxfId="3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hidden="1"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hidden="1"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hidden="1"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hidden="1"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hidden="1"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hidden="1"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hidden="1"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hidden="1"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hidden="1"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hidden="1"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hidden="1"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hidden="1"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hidden="1"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hidden="1"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hidden="1"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hidden="1"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hidden="1"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hidden="1"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hidden="1"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hidden="1"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hidden="1"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hidden="1"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hidden="1"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hidden="1"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hidden="1"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hidden="1"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hidden="1"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hidden="1"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hidden="1"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hidden="1"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hidden="1"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hidden="1"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hidden="1"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hidden="1"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hidden="1"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hidden="1"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hidden="1"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hidden="1"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hidden="1"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hidden="1"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hidden="1"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04" priority="141">
      <formula>$V63=1</formula>
    </cfRule>
    <cfRule type="expression" dxfId="303" priority="140">
      <formula>$W63=1</formula>
    </cfRule>
    <cfRule type="expression" dxfId="302" priority="139">
      <formula>AND($W63=1,$V63=1)</formula>
    </cfRule>
    <cfRule type="expression" dxfId="301" priority="138">
      <formula>OR($W63="X",$V63="X")</formula>
    </cfRule>
  </conditionalFormatting>
  <conditionalFormatting sqref="A9:G9 B10:G14 A10:A16 C15:G15">
    <cfRule type="expression" dxfId="300" priority="132">
      <formula>$X9=1</formula>
    </cfRule>
    <cfRule type="expression" dxfId="299" priority="144">
      <formula>AND(NOT(ISBLANK($R9)),ISBLANK(#REF!),ISBLANK($X9))</formula>
    </cfRule>
    <cfRule type="expression" dxfId="298" priority="143">
      <formula>AND($X9=1,#REF!=1)</formula>
    </cfRule>
  </conditionalFormatting>
  <conditionalFormatting sqref="A9:G9 B10:G14 A10:A16">
    <cfRule type="expression" dxfId="297" priority="142">
      <formula>#REF!=1</formula>
    </cfRule>
    <cfRule type="expression" dxfId="296" priority="145">
      <formula>OR($X9="X",#REF!="X")</formula>
    </cfRule>
  </conditionalFormatting>
  <conditionalFormatting sqref="B17:G20 A17:A61 B21:C21 D21:D23 B22:B23 F22:G23 B24:G61">
    <cfRule type="expression" dxfId="295" priority="21">
      <formula>OR($AF17="X",$AE17="X")</formula>
    </cfRule>
  </conditionalFormatting>
  <conditionalFormatting sqref="B17:G20 A17:A61 B21:D21 B22:B23 D22:D23 F22:G23 B24:G61">
    <cfRule type="expression" dxfId="294" priority="22">
      <formula>AND($AF17=1,$AE17=1)</formula>
    </cfRule>
    <cfRule type="expression" dxfId="293" priority="23">
      <formula>$AF17=1</formula>
    </cfRule>
  </conditionalFormatting>
  <conditionalFormatting sqref="B17:G20 A17:A61 D21:G21 B21:C23 D22:D23 F22:G23 B24:G61">
    <cfRule type="expression" dxfId="292" priority="25">
      <formula>AND(NOT(ISBLANK($X17)),ISBLANK($AE17),ISBLANK($AF17))</formula>
    </cfRule>
  </conditionalFormatting>
  <conditionalFormatting sqref="B17:G21 A17:A61 B22:B23 D22:D23 F22:G23 B24:G61">
    <cfRule type="expression" dxfId="291" priority="24">
      <formula>$AE17=1</formula>
    </cfRule>
  </conditionalFormatting>
  <conditionalFormatting sqref="C9:C11 C17:C20 C24:C61">
    <cfRule type="expression" dxfId="290" priority="4297">
      <formula>AND($M9="X",$B9&lt;&gt;"")</formula>
    </cfRule>
  </conditionalFormatting>
  <conditionalFormatting sqref="C12">
    <cfRule type="expression" dxfId="289" priority="159">
      <formula>OR($AE16="X",$AD16="X")</formula>
    </cfRule>
    <cfRule type="expression" dxfId="288" priority="160">
      <formula>AND($AE16=1,$AD16=1)</formula>
    </cfRule>
    <cfRule type="expression" dxfId="287" priority="161">
      <formula>$AE16=1</formula>
    </cfRule>
    <cfRule type="expression" dxfId="286" priority="162">
      <formula>$AD16=1</formula>
    </cfRule>
    <cfRule type="expression" dxfId="285" priority="163">
      <formula>AND(NOT(ISBLANK($X16)),ISBLANK($AD16),ISBLANK($AE16))</formula>
    </cfRule>
  </conditionalFormatting>
  <conditionalFormatting sqref="C13">
    <cfRule type="expression" dxfId="284" priority="1735">
      <formula>AND(NOT(ISBLANK(#REF!)),ISBLANK(#REF!),ISBLANK(#REF!))</formula>
    </cfRule>
    <cfRule type="expression" dxfId="283" priority="1734">
      <formula>#REF!=1</formula>
    </cfRule>
    <cfRule type="expression" dxfId="282" priority="1733">
      <formula>#REF!=1</formula>
    </cfRule>
    <cfRule type="expression" dxfId="281" priority="1731">
      <formula>OR(#REF!="X",#REF!="X")</formula>
    </cfRule>
    <cfRule type="expression" dxfId="280" priority="1732">
      <formula>AND(#REF!=1,#REF!=1)</formula>
    </cfRule>
  </conditionalFormatting>
  <conditionalFormatting sqref="C14">
    <cfRule type="expression" dxfId="279" priority="1708">
      <formula>AND(#REF!=1,#REF!=1)</formula>
    </cfRule>
    <cfRule type="expression" dxfId="278" priority="1707">
      <formula>OR(#REF!="X",#REF!="X")</formula>
    </cfRule>
    <cfRule type="expression" dxfId="277" priority="1709">
      <formula>#REF!=1</formula>
    </cfRule>
    <cfRule type="expression" dxfId="276" priority="1710">
      <formula>#REF!=1</formula>
    </cfRule>
    <cfRule type="expression" dxfId="275" priority="1711">
      <formula>AND(NOT(ISBLANK(#REF!)),ISBLANK(#REF!),ISBLANK(#REF!))</formula>
    </cfRule>
  </conditionalFormatting>
  <conditionalFormatting sqref="C22:C23">
    <cfRule type="expression" dxfId="274" priority="4306">
      <formula>$AE22=1</formula>
    </cfRule>
    <cfRule type="expression" dxfId="273" priority="4305">
      <formula>$AF22=1</formula>
    </cfRule>
    <cfRule type="expression" dxfId="272" priority="4304">
      <formula>AND($AF22=1,$AE22=1)</formula>
    </cfRule>
    <cfRule type="expression" dxfId="271" priority="4302">
      <formula>AND($M22="X",OR(#REF!&lt;&gt;"",$B22&lt;&gt;""))</formula>
    </cfRule>
    <cfRule type="expression" dxfId="270" priority="4303">
      <formula>OR($AF22="X",$AE22="X")</formula>
    </cfRule>
  </conditionalFormatting>
  <conditionalFormatting sqref="C15:G15">
    <cfRule type="expression" dxfId="269" priority="147">
      <formula>#REF!=1</formula>
    </cfRule>
    <cfRule type="expression" dxfId="268" priority="146">
      <formula>OR($X15="X",#REF!="X")</formula>
    </cfRule>
  </conditionalFormatting>
  <conditionalFormatting sqref="D9:D11 D17:D20 D24:D61">
    <cfRule type="expression" dxfId="267" priority="4307">
      <formula>AND($M9="X",OR($B9&lt;&gt;"",$C9&lt;&gt;""))</formula>
    </cfRule>
  </conditionalFormatting>
  <conditionalFormatting sqref="D12:D14 C21 D21:D23">
    <cfRule type="expression" dxfId="266" priority="4300">
      <formula>AND($M12="X",OR($B12&lt;&gt;"",#REF!&lt;&gt;""))</formula>
    </cfRule>
  </conditionalFormatting>
  <conditionalFormatting sqref="D15">
    <cfRule type="expression" dxfId="265" priority="4310">
      <formula>AND($M15="X",OR($C15&lt;&gt;"",#REF!&lt;&gt;""))</formula>
    </cfRule>
  </conditionalFormatting>
  <conditionalFormatting sqref="D16">
    <cfRule type="expression" dxfId="264" priority="4311">
      <formula>AND($S16="X",OR($C12&lt;&gt;"",#REF!&lt;&gt;""))</formula>
    </cfRule>
  </conditionalFormatting>
  <conditionalFormatting sqref="D21">
    <cfRule type="expression" dxfId="263" priority="4321">
      <formula>AND($M21="X",OR($B21&lt;&gt;"",#REF!&lt;&gt;""))</formula>
    </cfRule>
    <cfRule type="expression" dxfId="262" priority="4313">
      <formula>AND($M21="X",OR($B21&lt;&gt;"",#REF!&lt;&gt;"",$C21&lt;&gt;""))</formula>
    </cfRule>
    <cfRule type="expression" dxfId="261" priority="4314">
      <formula>AND($M21="X",OR($B21&lt;&gt;"",#REF!&lt;&gt;"",$C21&lt;&gt;"",$D21&lt;&gt;""))</formula>
    </cfRule>
    <cfRule type="expression" dxfId="260" priority="4315">
      <formula>AND($M21="X",OR($B21&lt;&gt;"",#REF!&lt;&gt;"",$D21&lt;&gt;"",#REF!&lt;&gt;""))</formula>
    </cfRule>
    <cfRule type="expression" dxfId="259" priority="4316">
      <formula>$AE21=1</formula>
    </cfRule>
    <cfRule type="expression" dxfId="258" priority="4317">
      <formula>AND($M21="X",OR($B21&lt;&gt;"",#REF!&lt;&gt;"",$C21&lt;&gt;""))</formula>
    </cfRule>
    <cfRule type="expression" dxfId="257" priority="4318">
      <formula>AND($AF21=1,$AE21=1)</formula>
    </cfRule>
    <cfRule type="expression" dxfId="256" priority="4319">
      <formula>$AF21=1</formula>
    </cfRule>
    <cfRule type="expression" dxfId="255" priority="4320">
      <formula>AND($M21="X",$B21&lt;&gt;"")</formula>
    </cfRule>
  </conditionalFormatting>
  <conditionalFormatting sqref="D16:G16">
    <cfRule type="expression" dxfId="254" priority="122">
      <formula>AND($AE16=1,$AD16=1)</formula>
    </cfRule>
    <cfRule type="expression" dxfId="253" priority="121">
      <formula>OR($AE16="X",$AD16="X")</formula>
    </cfRule>
    <cfRule type="expression" dxfId="252" priority="125">
      <formula>AND(NOT(ISBLANK($X16)),ISBLANK($AD16),ISBLANK($AE16))</formula>
    </cfRule>
    <cfRule type="expression" dxfId="251" priority="124">
      <formula>$AD16=1</formula>
    </cfRule>
    <cfRule type="expression" dxfId="250" priority="123">
      <formula>$AE16=1</formula>
    </cfRule>
  </conditionalFormatting>
  <conditionalFormatting sqref="D21:G21">
    <cfRule type="expression" dxfId="249" priority="4327">
      <formula>AND($M21="X",OR($B21&lt;&gt;"",$C21&lt;&gt;"",$D21&lt;&gt;"",$E21&lt;&gt;"",$F21&lt;&gt;""))</formula>
    </cfRule>
    <cfRule type="expression" dxfId="248" priority="4328">
      <formula>AND($AF21=1,$AE21=1)</formula>
    </cfRule>
    <cfRule type="expression" dxfId="247" priority="4329">
      <formula>$AF21=1</formula>
    </cfRule>
    <cfRule type="expression" dxfId="246"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45" priority="4331">
      <formula>AND($M9="X",OR($B9&lt;&gt;"",$C9&lt;&gt;"",$D9&lt;&gt;""))</formula>
    </cfRule>
  </conditionalFormatting>
  <conditionalFormatting sqref="E12:E14">
    <cfRule type="expression" dxfId="244" priority="4333">
      <formula>AND($M12="X",OR($B12&lt;&gt;"",#REF!&lt;&gt;"",$D12&lt;&gt;""))</formula>
    </cfRule>
  </conditionalFormatting>
  <conditionalFormatting sqref="E15">
    <cfRule type="expression" dxfId="243" priority="4334">
      <formula>AND($M15="X",OR($C15&lt;&gt;"",#REF!&lt;&gt;"",$D15&lt;&gt;""))</formula>
    </cfRule>
  </conditionalFormatting>
  <conditionalFormatting sqref="E16">
    <cfRule type="expression" dxfId="242" priority="4335">
      <formula>AND($S16="X",OR($C12&lt;&gt;"",#REF!&lt;&gt;"",$D16&lt;&gt;""))</formula>
    </cfRule>
  </conditionalFormatting>
  <conditionalFormatting sqref="E22:E23">
    <cfRule type="expression" dxfId="241" priority="4341">
      <formula>AND(NOT(ISBLANK($X22)),ISBLANK($AE22),ISBLANK($AF22))</formula>
    </cfRule>
    <cfRule type="expression" dxfId="240" priority="4337">
      <formula>OR($AF22="X",$AE22="X")</formula>
    </cfRule>
    <cfRule type="expression" dxfId="239" priority="4338">
      <formula>AND($AF22=1,$AE22=1)</formula>
    </cfRule>
    <cfRule type="expression" dxfId="238" priority="4339">
      <formula>$AF22=1</formula>
    </cfRule>
    <cfRule type="expression" dxfId="237" priority="4340">
      <formula>$AE22=1</formula>
    </cfRule>
    <cfRule type="expression" dxfId="236" priority="4342">
      <formula>AND($M22="X",OR($B22&lt;&gt;"",#REF!&lt;&gt;"",$D22&lt;&gt;"",#REF!&lt;&gt;""))</formula>
    </cfRule>
  </conditionalFormatting>
  <conditionalFormatting sqref="F9:F11 F17:F20 F24:F61">
    <cfRule type="expression" dxfId="235" priority="4343">
      <formula>AND($M9="X",OR($B9&lt;&gt;"",$C9&lt;&gt;"",$D9&lt;&gt;"",$E9&lt;&gt;""))</formula>
    </cfRule>
  </conditionalFormatting>
  <conditionalFormatting sqref="F12:F14">
    <cfRule type="expression" dxfId="234" priority="4345">
      <formula>AND($M12="X",OR($B12&lt;&gt;"",#REF!&lt;&gt;"",$D12&lt;&gt;"",$E12&lt;&gt;""))</formula>
    </cfRule>
  </conditionalFormatting>
  <conditionalFormatting sqref="F15">
    <cfRule type="expression" dxfId="233" priority="4346">
      <formula>AND($M15="X",OR($C15&lt;&gt;"",#REF!&lt;&gt;"",$D15&lt;&gt;"",$E15&lt;&gt;""))</formula>
    </cfRule>
  </conditionalFormatting>
  <conditionalFormatting sqref="F16">
    <cfRule type="expression" dxfId="232" priority="4347">
      <formula>AND($S16="X",OR($C12&lt;&gt;"",#REF!&lt;&gt;"",$D16&lt;&gt;"",$E16&lt;&gt;""))</formula>
    </cfRule>
  </conditionalFormatting>
  <conditionalFormatting sqref="F22:F23">
    <cfRule type="expression" dxfId="231" priority="4349">
      <formula>AND($M22="X",OR($B22&lt;&gt;"",#REF!&lt;&gt;"",$D22&lt;&gt;"",#REF!&lt;&gt;""))</formula>
    </cfRule>
  </conditionalFormatting>
  <conditionalFormatting sqref="G9:G11 G17:G20 G24:G61">
    <cfRule type="expression" dxfId="230" priority="4350">
      <formula>AND($M9="X",OR($B9&lt;&gt;"",$C9&lt;&gt;"",$D9&lt;&gt;"",$E9&lt;&gt;"",$F9&lt;&gt;""))</formula>
    </cfRule>
  </conditionalFormatting>
  <conditionalFormatting sqref="G12:G14">
    <cfRule type="expression" dxfId="229" priority="4352">
      <formula>AND($M12="X",OR($B12&lt;&gt;"",#REF!&lt;&gt;"",$D12&lt;&gt;"",$E12&lt;&gt;"",$F12&lt;&gt;""))</formula>
    </cfRule>
  </conditionalFormatting>
  <conditionalFormatting sqref="G15">
    <cfRule type="expression" dxfId="228" priority="4353">
      <formula>AND($M15="X",OR($C15&lt;&gt;"",#REF!&lt;&gt;"",$D15&lt;&gt;"",$E15&lt;&gt;"",$F15&lt;&gt;""))</formula>
    </cfRule>
  </conditionalFormatting>
  <conditionalFormatting sqref="G16">
    <cfRule type="expression" dxfId="227" priority="4354">
      <formula>AND($S16="X",OR($C12&lt;&gt;"",#REF!&lt;&gt;"",$D16&lt;&gt;"",$E16&lt;&gt;"",$F16&lt;&gt;""))</formula>
    </cfRule>
  </conditionalFormatting>
  <conditionalFormatting sqref="G22:G23">
    <cfRule type="expression" dxfId="226" priority="4356">
      <formula>AND($M22="X",OR($B22&lt;&gt;"",#REF!&lt;&gt;"",$D22&lt;&gt;"",#REF!&lt;&gt;"",$F22&lt;&gt;""))</formula>
    </cfRule>
  </conditionalFormatting>
  <conditionalFormatting sqref="H63:H64 H67:H885">
    <cfRule type="expression" dxfId="225" priority="131">
      <formula>$K63="X"</formula>
    </cfRule>
  </conditionalFormatting>
  <conditionalFormatting sqref="I11:J11">
    <cfRule type="expression" dxfId="224" priority="120">
      <formula>$S16="X"</formula>
    </cfRule>
  </conditionalFormatting>
  <conditionalFormatting sqref="I17:J17 I19:J61">
    <cfRule type="expression" dxfId="223" priority="29">
      <formula>$M17="X"</formula>
    </cfRule>
  </conditionalFormatting>
  <conditionalFormatting sqref="L9:L10">
    <cfRule type="cellIs" dxfId="222" priority="64" operator="equal">
      <formula>"0..1"</formula>
    </cfRule>
    <cfRule type="cellIs" dxfId="221" priority="62" operator="equal">
      <formula>"1..1"</formula>
    </cfRule>
    <cfRule type="cellIs" dxfId="220" priority="63" operator="equal">
      <formula>"0..n"</formula>
    </cfRule>
  </conditionalFormatting>
  <conditionalFormatting sqref="L12 L15">
    <cfRule type="cellIs" dxfId="219" priority="128" operator="equal">
      <formula>"0..1"</formula>
    </cfRule>
    <cfRule type="cellIs" dxfId="218" priority="127" operator="equal">
      <formula>"0..n"</formula>
    </cfRule>
    <cfRule type="cellIs" dxfId="217" priority="126" operator="equal">
      <formula>"1..1"</formula>
    </cfRule>
  </conditionalFormatting>
  <conditionalFormatting sqref="L18:L60 K21:K58 K60">
    <cfRule type="cellIs" dxfId="216" priority="14" operator="equal">
      <formula>"0..1"</formula>
    </cfRule>
    <cfRule type="cellIs" dxfId="215" priority="13" operator="equal">
      <formula>"0..n"</formula>
    </cfRule>
    <cfRule type="cellIs" dxfId="214"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I12" sqref="I12"/>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29"/>
      <c r="F1" s="157"/>
      <c r="G1" s="128"/>
      <c r="H1" s="798"/>
      <c r="I1" s="798"/>
      <c r="X1" s="128"/>
      <c r="ALR1"/>
    </row>
    <row r="2" spans="1:1006" ht="13.5" customHeight="1">
      <c r="A2" s="128" t="s">
        <v>851</v>
      </c>
      <c r="B2" s="128" t="s">
        <v>2294</v>
      </c>
      <c r="C2" s="141"/>
      <c r="D2" s="284"/>
      <c r="E2" s="284"/>
      <c r="F2" s="157"/>
      <c r="G2" s="128"/>
      <c r="H2" s="798"/>
      <c r="I2" s="798"/>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hidden="1"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hidden="1"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hidden="1"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hidden="1"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hidden="1"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hidden="1"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hidden="1"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hidden="1"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hidden="1"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hidden="1"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hidden="1"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hidden="1"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hidden="1"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hidden="1"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hidden="1"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hidden="1"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hidden="1"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hidden="1"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hidden="1"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hidden="1"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hidden="1"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hidden="1"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hidden="1"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hidden="1"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hidden="1"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hidden="1"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hidden="1"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13" priority="131">
      <formula>$X10=1</formula>
    </cfRule>
  </conditionalFormatting>
  <conditionalFormatting sqref="A22:A23">
    <cfRule type="expression" dxfId="212" priority="31">
      <formula>OR($X22="X",#REF!="X")</formula>
    </cfRule>
    <cfRule type="expression" dxfId="211" priority="28">
      <formula>#REF!=1</formula>
    </cfRule>
  </conditionalFormatting>
  <conditionalFormatting sqref="A44:F45 A48:F866">
    <cfRule type="expression" dxfId="210" priority="170">
      <formula>OR($W44="X",$V44="X")</formula>
    </cfRule>
    <cfRule type="expression" dxfId="209" priority="173">
      <formula>$V44=1</formula>
    </cfRule>
    <cfRule type="expression" dxfId="208" priority="171">
      <formula>AND($W44=1,$V44=1)</formula>
    </cfRule>
    <cfRule type="expression" dxfId="207" priority="172">
      <formula>$W44=1</formula>
    </cfRule>
  </conditionalFormatting>
  <conditionalFormatting sqref="A9:G9 C10:G10 A10:A21 B11:G12 A24:A42">
    <cfRule type="expression" dxfId="206" priority="175">
      <formula>AND($X9=1,#REF!=1)</formula>
    </cfRule>
    <cfRule type="expression" dxfId="205" priority="177">
      <formula>OR($X9="X",#REF!="X")</formula>
    </cfRule>
    <cfRule type="expression" dxfId="204" priority="176">
      <formula>AND(NOT(ISBLANK($R9)),ISBLANK(#REF!),ISBLANK($X9))</formula>
    </cfRule>
  </conditionalFormatting>
  <conditionalFormatting sqref="A9:G9 C10:G10 B11:G12 A10:A21 A24:A42">
    <cfRule type="expression" dxfId="203" priority="174">
      <formula>#REF!=1</formula>
    </cfRule>
  </conditionalFormatting>
  <conditionalFormatting sqref="A22:G23">
    <cfRule type="expression" dxfId="202" priority="30">
      <formula>AND(NOT(ISBLANK($R22)),ISBLANK(#REF!),ISBLANK($X22))</formula>
    </cfRule>
    <cfRule type="expression" dxfId="201" priority="27">
      <formula>$X22=1</formula>
    </cfRule>
    <cfRule type="expression" dxfId="200" priority="29">
      <formula>AND($X22=1,#REF!=1)</formula>
    </cfRule>
  </conditionalFormatting>
  <conditionalFormatting sqref="B10">
    <cfRule type="expression" dxfId="199" priority="2">
      <formula>$X10=1</formula>
    </cfRule>
    <cfRule type="expression" dxfId="198" priority="3">
      <formula>#REF!=1</formula>
    </cfRule>
    <cfRule type="expression" dxfId="197" priority="4">
      <formula>AND($X10=1,#REF!=1)</formula>
    </cfRule>
    <cfRule type="expression" dxfId="196" priority="5">
      <formula>AND(NOT(ISBLANK($R10)),ISBLANK(#REF!),ISBLANK($X10))</formula>
    </cfRule>
    <cfRule type="expression" dxfId="195" priority="6">
      <formula>OR($X10="X",#REF!="X")</formula>
    </cfRule>
  </conditionalFormatting>
  <conditionalFormatting sqref="B25 D35:G38 B16:G20 B21:C21 E21:G21 B24:G24 D25:G25 B26:C31 E26:G31 B32:G34 B35:B41 B42:G42">
    <cfRule type="expression" dxfId="194" priority="137">
      <formula>AND($X16=1,#REF!=1)</formula>
    </cfRule>
  </conditionalFormatting>
  <conditionalFormatting sqref="B13:C14">
    <cfRule type="expression" dxfId="193" priority="98">
      <formula>$X36=1</formula>
    </cfRule>
    <cfRule type="expression" dxfId="192" priority="99">
      <formula>AND(NOT(ISBLANK($R36)),ISBLANK(#REF!),ISBLANK($X36))</formula>
    </cfRule>
    <cfRule type="expression" dxfId="191" priority="100">
      <formula>OR($X36="X",#REF!="X")</formula>
    </cfRule>
    <cfRule type="expression" dxfId="190" priority="101">
      <formula>#REF!=1</formula>
    </cfRule>
    <cfRule type="expression" dxfId="189" priority="97">
      <formula>AND($X36=1,#REF!=1)</formula>
    </cfRule>
  </conditionalFormatting>
  <conditionalFormatting sqref="B16:G20 B21:C21 E21:G21 B24:G24 B25 D25:G25 B26:C31 E26:G31 B32:G34 D35:G38 B35:B41 B42:G42">
    <cfRule type="expression" dxfId="188" priority="138">
      <formula>AND(NOT(ISBLANK($R16)),ISBLANK(#REF!),ISBLANK($X16))</formula>
    </cfRule>
  </conditionalFormatting>
  <conditionalFormatting sqref="B16:G20 B21:C21 E21:G21 B24:G24 D25:G25 B25:B31 C26:C31 E26:G31 B32:G34 D35:G38 B35:B41 B42:G42">
    <cfRule type="expression" dxfId="187" priority="140">
      <formula>#REF!=1</formula>
    </cfRule>
    <cfRule type="expression" dxfId="186" priority="139">
      <formula>OR($X16="X",#REF!="X")</formula>
    </cfRule>
  </conditionalFormatting>
  <conditionalFormatting sqref="B16:G20 B21:C21 E21:G21 B24:G24 D25:G25 B26:C31 E26:G31 B32:G34 B35:B41 B42:G42 A9:G9 C10:G10 B11:G12">
    <cfRule type="expression" dxfId="185" priority="164">
      <formula>$X9=1</formula>
    </cfRule>
  </conditionalFormatting>
  <conditionalFormatting sqref="B22:G23">
    <cfRule type="expression" dxfId="184" priority="32">
      <formula>OR($X22="X",#REF!="X")</formula>
    </cfRule>
    <cfRule type="expression" dxfId="183" priority="33">
      <formula>#REF!=1</formula>
    </cfRule>
  </conditionalFormatting>
  <conditionalFormatting sqref="C9:C11 C16:C21 C24:C34 D25 C42">
    <cfRule type="expression" dxfId="182" priority="4502">
      <formula>AND($M9="X",$B9&lt;&gt;"")</formula>
    </cfRule>
  </conditionalFormatting>
  <conditionalFormatting sqref="C12">
    <cfRule type="expression" dxfId="181" priority="1746">
      <formula>AND(#REF!=1,#REF!=1)</formula>
    </cfRule>
    <cfRule type="expression" dxfId="180" priority="1745">
      <formula>OR(#REF!="X",#REF!="X")</formula>
    </cfRule>
    <cfRule type="expression" dxfId="179" priority="1749">
      <formula>AND(NOT(ISBLANK(#REF!)),ISBLANK(#REF!),ISBLANK(#REF!))</formula>
    </cfRule>
    <cfRule type="expression" dxfId="178" priority="1747">
      <formula>#REF!=1</formula>
    </cfRule>
    <cfRule type="expression" dxfId="177" priority="1748">
      <formula>#REF!=1</formula>
    </cfRule>
  </conditionalFormatting>
  <conditionalFormatting sqref="C13:C14">
    <cfRule type="expression" dxfId="176" priority="4572">
      <formula>AND($M36="X",$B13&lt;&gt;"")</formula>
    </cfRule>
  </conditionalFormatting>
  <conditionalFormatting sqref="C22:C23">
    <cfRule type="expression" dxfId="175" priority="34">
      <formula>AND($M22="X",$B22&lt;&gt;"")</formula>
    </cfRule>
  </conditionalFormatting>
  <conditionalFormatting sqref="C25">
    <cfRule type="expression" dxfId="174" priority="122">
      <formula>$X25=1</formula>
    </cfRule>
    <cfRule type="expression" dxfId="173" priority="123">
      <formula>AND($X25=1,#REF!=1)</formula>
    </cfRule>
    <cfRule type="expression" dxfId="172" priority="124">
      <formula>AND(NOT(ISBLANK($R25)),ISBLANK(#REF!),ISBLANK($X25))</formula>
    </cfRule>
    <cfRule type="expression" dxfId="171" priority="125">
      <formula>OR($X25="X",#REF!="X")</formula>
    </cfRule>
    <cfRule type="expression" dxfId="170" priority="126">
      <formula>#REF!=1</formula>
    </cfRule>
  </conditionalFormatting>
  <conditionalFormatting sqref="C35:C38">
    <cfRule type="expression" dxfId="169" priority="4510">
      <formula>#REF!=1</formula>
    </cfRule>
    <cfRule type="expression" dxfId="168" priority="4509">
      <formula>OR($X35="X",#REF!="X")</formula>
    </cfRule>
    <cfRule type="expression" dxfId="167" priority="4511">
      <formula>AND($M35="X",$B35&lt;&gt;"")</formula>
    </cfRule>
    <cfRule type="expression" dxfId="166" priority="4508">
      <formula>AND(NOT(ISBLANK($R35)),ISBLANK(#REF!),ISBLANK($X35))</formula>
    </cfRule>
    <cfRule type="expression" dxfId="165" priority="4506">
      <formula>AND($X35=1,#REF!=1)</formula>
    </cfRule>
    <cfRule type="expression" dxfId="164" priority="4507">
      <formula>$X35=1</formula>
    </cfRule>
  </conditionalFormatting>
  <conditionalFormatting sqref="C39 C40:F40">
    <cfRule type="expression" dxfId="163" priority="120">
      <formula>$AD39=1</formula>
    </cfRule>
  </conditionalFormatting>
  <conditionalFormatting sqref="C39 C40:F41">
    <cfRule type="expression" dxfId="162" priority="118">
      <formula>$AE39=1</formula>
    </cfRule>
    <cfRule type="expression" dxfId="161" priority="119">
      <formula>OR($AE39="X",$AD39="X")</formula>
    </cfRule>
    <cfRule type="expression" dxfId="160" priority="121">
      <formula>AND(NOT(ISBLANK($X39)),ISBLANK($AD39),ISBLANK($AE39))</formula>
    </cfRule>
    <cfRule type="expression" dxfId="159" priority="117">
      <formula>AND($AE39=1,$AD39=1)</formula>
    </cfRule>
  </conditionalFormatting>
  <conditionalFormatting sqref="C39:C41">
    <cfRule type="expression" dxfId="158" priority="4516">
      <formula>AND($S39="X",OR($B39&lt;&gt;"",$C39&lt;&gt;""))</formula>
    </cfRule>
  </conditionalFormatting>
  <conditionalFormatting sqref="D9:D11 D16:D20 D24 D32:D39 D42">
    <cfRule type="expression" dxfId="157" priority="4518">
      <formula>AND($M9="X",OR($B9&lt;&gt;"",$C9&lt;&gt;""))</formula>
    </cfRule>
  </conditionalFormatting>
  <conditionalFormatting sqref="D12">
    <cfRule type="expression" dxfId="156" priority="4519">
      <formula>AND($M12="X",OR($B12&lt;&gt;"",#REF!&lt;&gt;""))</formula>
    </cfRule>
  </conditionalFormatting>
  <conditionalFormatting sqref="D13">
    <cfRule type="expression" dxfId="155" priority="4520">
      <formula>AND($S13="X",OR($C11&lt;&gt;"",#REF!&lt;&gt;""))</formula>
    </cfRule>
  </conditionalFormatting>
  <conditionalFormatting sqref="D14">
    <cfRule type="expression" dxfId="154" priority="102">
      <formula>AND($S14="X",OR(#REF!&lt;&gt;"",#REF!&lt;&gt;""))</formula>
    </cfRule>
  </conditionalFormatting>
  <conditionalFormatting sqref="D15">
    <cfRule type="expression" dxfId="153" priority="4521">
      <formula>AND($S15="X",OR($C11&lt;&gt;"",#REF!&lt;&gt;""))</formula>
    </cfRule>
  </conditionalFormatting>
  <conditionalFormatting sqref="D22:D23">
    <cfRule type="expression" dxfId="152" priority="35">
      <formula>AND($M22="X",OR($B22&lt;&gt;"",$C22&lt;&gt;""))</formula>
    </cfRule>
  </conditionalFormatting>
  <conditionalFormatting sqref="D40:D41">
    <cfRule type="expression" dxfId="151" priority="4526">
      <formula>AND($S40="X",OR($B40&lt;&gt;"",$C40&lt;&gt;"",$D40&lt;&gt;""))</formula>
    </cfRule>
  </conditionalFormatting>
  <conditionalFormatting sqref="D13:G15">
    <cfRule type="expression" dxfId="150" priority="70">
      <formula>AND(NOT(ISBLANK($X13)),ISBLANK($AD13),ISBLANK($AE13))</formula>
    </cfRule>
    <cfRule type="expression" dxfId="149" priority="69">
      <formula>$AD13=1</formula>
    </cfRule>
    <cfRule type="expression" dxfId="148" priority="68">
      <formula>$AE13=1</formula>
    </cfRule>
    <cfRule type="expression" dxfId="147" priority="67">
      <formula>AND($AE13=1,$AD13=1)</formula>
    </cfRule>
    <cfRule type="expression" dxfId="146" priority="66">
      <formula>OR($AE13="X",$AD13="X")</formula>
    </cfRule>
  </conditionalFormatting>
  <conditionalFormatting sqref="D35:G39">
    <cfRule type="expression" dxfId="145" priority="107">
      <formula>$X35=1</formula>
    </cfRule>
  </conditionalFormatting>
  <conditionalFormatting sqref="D39:G39">
    <cfRule type="expression" dxfId="144" priority="110">
      <formula>OR($X39="X",#REF!="X")</formula>
    </cfRule>
    <cfRule type="expression" dxfId="143" priority="109">
      <formula>AND(NOT(ISBLANK($R39)),ISBLANK(#REF!),ISBLANK($X39))</formula>
    </cfRule>
    <cfRule type="expression" dxfId="142" priority="108">
      <formula>AND($X39=1,#REF!=1)</formula>
    </cfRule>
    <cfRule type="expression" dxfId="141" priority="111">
      <formula>#REF!=1</formula>
    </cfRule>
  </conditionalFormatting>
  <conditionalFormatting sqref="E9:E11 E16:E20 E24 E32:E39 E42">
    <cfRule type="expression" dxfId="140" priority="4527">
      <formula>AND($M9="X",OR($B9&lt;&gt;"",$C9&lt;&gt;"",$D9&lt;&gt;""))</formula>
    </cfRule>
  </conditionalFormatting>
  <conditionalFormatting sqref="E12">
    <cfRule type="expression" dxfId="139" priority="4528">
      <formula>AND($M12="X",OR($B12&lt;&gt;"",#REF!&lt;&gt;"",$D12&lt;&gt;""))</formula>
    </cfRule>
  </conditionalFormatting>
  <conditionalFormatting sqref="E13">
    <cfRule type="expression" dxfId="138" priority="4529">
      <formula>AND($S13="X",OR($C11&lt;&gt;"",#REF!&lt;&gt;"",$D13&lt;&gt;""))</formula>
    </cfRule>
  </conditionalFormatting>
  <conditionalFormatting sqref="E14">
    <cfRule type="expression" dxfId="137" priority="4530">
      <formula>AND($S14="X",OR(#REF!&lt;&gt;"",#REF!&lt;&gt;"",$D14&lt;&gt;""))</formula>
    </cfRule>
  </conditionalFormatting>
  <conditionalFormatting sqref="E15">
    <cfRule type="expression" dxfId="136" priority="4531">
      <formula>AND($S15="X",OR($C11&lt;&gt;"",#REF!&lt;&gt;"",$D15&lt;&gt;""))</formula>
    </cfRule>
  </conditionalFormatting>
  <conditionalFormatting sqref="E21 E26:E31">
    <cfRule type="expression" dxfId="135" priority="4537">
      <formula>AND($M21="X",OR($B21&lt;&gt;"",$C21&lt;&gt;"",#REF!&lt;&gt;""))</formula>
    </cfRule>
  </conditionalFormatting>
  <conditionalFormatting sqref="E22:E23">
    <cfRule type="expression" dxfId="134" priority="36">
      <formula>AND($M22="X",OR($B22&lt;&gt;"",$C22&lt;&gt;"",$D22&lt;&gt;""))</formula>
    </cfRule>
  </conditionalFormatting>
  <conditionalFormatting sqref="E25">
    <cfRule type="expression" dxfId="133" priority="4536">
      <formula>AND($M25="X",OR($B25&lt;&gt;"",$D25&lt;&gt;"",#REF!&lt;&gt;""))</formula>
    </cfRule>
  </conditionalFormatting>
  <conditionalFormatting sqref="E40:E41">
    <cfRule type="expression" dxfId="132"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1" priority="4539">
      <formula>AND($M9="X",OR($B9&lt;&gt;"",$C9&lt;&gt;"",$D9&lt;&gt;"",$E9&lt;&gt;""))</formula>
    </cfRule>
  </conditionalFormatting>
  <conditionalFormatting sqref="F12">
    <cfRule type="expression" dxfId="130" priority="4540">
      <formula>AND($M12="X",OR($B12&lt;&gt;"",#REF!&lt;&gt;"",$D12&lt;&gt;"",$E12&lt;&gt;""))</formula>
    </cfRule>
  </conditionalFormatting>
  <conditionalFormatting sqref="F13">
    <cfRule type="expression" dxfId="129" priority="4541">
      <formula>AND($S13="X",OR($C11&lt;&gt;"",#REF!&lt;&gt;"",$D13&lt;&gt;"",$E13&lt;&gt;""))</formula>
    </cfRule>
  </conditionalFormatting>
  <conditionalFormatting sqref="F14">
    <cfRule type="expression" dxfId="128" priority="4542">
      <formula>AND($S14="X",OR(#REF!&lt;&gt;"",#REF!&lt;&gt;"",$D14&lt;&gt;"",$E14&lt;&gt;""))</formula>
    </cfRule>
  </conditionalFormatting>
  <conditionalFormatting sqref="F15">
    <cfRule type="expression" dxfId="127" priority="4543">
      <formula>AND($S15="X",OR($C11&lt;&gt;"",#REF!&lt;&gt;"",$D15&lt;&gt;"",$E15&lt;&gt;""))</formula>
    </cfRule>
  </conditionalFormatting>
  <conditionalFormatting sqref="F21 F26:F31">
    <cfRule type="expression" dxfId="126" priority="4549">
      <formula>AND($M21="X",OR($B21&lt;&gt;"",$C21&lt;&gt;"",#REF!&lt;&gt;"",$E21&lt;&gt;""))</formula>
    </cfRule>
  </conditionalFormatting>
  <conditionalFormatting sqref="F22:F23">
    <cfRule type="expression" dxfId="125" priority="37">
      <formula>AND($M22="X",OR($B22&lt;&gt;"",$C22&lt;&gt;"",$D22&lt;&gt;"",$E22&lt;&gt;""))</formula>
    </cfRule>
  </conditionalFormatting>
  <conditionalFormatting sqref="F25">
    <cfRule type="expression" dxfId="124" priority="4548">
      <formula>AND($M25="X",OR($B25&lt;&gt;"",$D25&lt;&gt;"",#REF!&lt;&gt;"",$E25&lt;&gt;""))</formula>
    </cfRule>
  </conditionalFormatting>
  <conditionalFormatting sqref="F40:F41">
    <cfRule type="expression" dxfId="123" priority="4550">
      <formula>AND($S40="X",OR($B40&lt;&gt;"",$C40&lt;&gt;"",$D40&lt;&gt;"",$E40&lt;&gt;"",$F40&lt;&gt;""))</formula>
    </cfRule>
  </conditionalFormatting>
  <conditionalFormatting sqref="G9:G11 G16:G20 G24 G32:G39 G42">
    <cfRule type="expression" dxfId="122" priority="4551">
      <formula>AND($M9="X",OR($B9&lt;&gt;"",$C9&lt;&gt;"",$D9&lt;&gt;"",$E9&lt;&gt;"",$F9&lt;&gt;""))</formula>
    </cfRule>
  </conditionalFormatting>
  <conditionalFormatting sqref="G12">
    <cfRule type="expression" dxfId="121" priority="4552">
      <formula>AND($M12="X",OR($B12&lt;&gt;"",#REF!&lt;&gt;"",$D12&lt;&gt;"",$E12&lt;&gt;"",$F12&lt;&gt;""))</formula>
    </cfRule>
  </conditionalFormatting>
  <conditionalFormatting sqref="G13">
    <cfRule type="expression" dxfId="120" priority="4553">
      <formula>AND($S13="X",OR($C11&lt;&gt;"",#REF!&lt;&gt;"",$D13&lt;&gt;"",$E13&lt;&gt;"",$F13&lt;&gt;""))</formula>
    </cfRule>
  </conditionalFormatting>
  <conditionalFormatting sqref="G14">
    <cfRule type="expression" dxfId="119" priority="4554">
      <formula>AND($S14="X",OR(#REF!&lt;&gt;"",#REF!&lt;&gt;"",$D14&lt;&gt;"",$E14&lt;&gt;"",$F14&lt;&gt;""))</formula>
    </cfRule>
  </conditionalFormatting>
  <conditionalFormatting sqref="G15">
    <cfRule type="expression" dxfId="118" priority="4555">
      <formula>AND($S15="X",OR($C11&lt;&gt;"",#REF!&lt;&gt;"",$D15&lt;&gt;"",$E15&lt;&gt;"",$F15&lt;&gt;""))</formula>
    </cfRule>
  </conditionalFormatting>
  <conditionalFormatting sqref="G21 G26:G31">
    <cfRule type="expression" dxfId="117" priority="4561">
      <formula>AND($M21="X",OR($B21&lt;&gt;"",$C21&lt;&gt;"",#REF!&lt;&gt;"",$E21&lt;&gt;"",$F21&lt;&gt;""))</formula>
    </cfRule>
  </conditionalFormatting>
  <conditionalFormatting sqref="G22:G23">
    <cfRule type="expression" dxfId="116" priority="38">
      <formula>AND($M22="X",OR($B22&lt;&gt;"",$C22&lt;&gt;"",$D22&lt;&gt;"",$E22&lt;&gt;"",$F22&lt;&gt;""))</formula>
    </cfRule>
  </conditionalFormatting>
  <conditionalFormatting sqref="G25">
    <cfRule type="expression" dxfId="115" priority="4560">
      <formula>AND($M25="X",OR($B25&lt;&gt;"",$D25&lt;&gt;"",#REF!&lt;&gt;"",$E25&lt;&gt;"",$F25&lt;&gt;""))</formula>
    </cfRule>
  </conditionalFormatting>
  <conditionalFormatting sqref="H44:H45 H48:H866">
    <cfRule type="expression" dxfId="114" priority="163">
      <formula>$K44="X"</formula>
    </cfRule>
  </conditionalFormatting>
  <conditionalFormatting sqref="I20:I21">
    <cfRule type="expression" dxfId="113" priority="1">
      <formula>$M20="X"</formula>
    </cfRule>
  </conditionalFormatting>
  <conditionalFormatting sqref="I22">
    <cfRule type="expression" dxfId="112" priority="39">
      <formula>$M23="X"</formula>
    </cfRule>
  </conditionalFormatting>
  <conditionalFormatting sqref="I11:J11">
    <cfRule type="expression" dxfId="111" priority="1750">
      <formula>#REF!="X"</formula>
    </cfRule>
  </conditionalFormatting>
  <conditionalFormatting sqref="I16:J19 I24:J36 J37:J38 I39:J42">
    <cfRule type="expression" dxfId="110" priority="45">
      <formula>$M16="X"</formula>
    </cfRule>
  </conditionalFormatting>
  <conditionalFormatting sqref="I39:J41">
    <cfRule type="expression" dxfId="109" priority="113">
      <formula>$S39="X"</formula>
    </cfRule>
  </conditionalFormatting>
  <conditionalFormatting sqref="J20:J23">
    <cfRule type="expression" dxfId="108" priority="26">
      <formula>$M20="X"</formula>
    </cfRule>
  </conditionalFormatting>
  <conditionalFormatting sqref="L9:L42">
    <cfRule type="cellIs" dxfId="107" priority="8" operator="equal">
      <formula>"1..1"</formula>
    </cfRule>
    <cfRule type="cellIs" dxfId="106" priority="9" operator="equal">
      <formula>"0..n"</formula>
    </cfRule>
    <cfRule type="cellIs" dxfId="105"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topLeftCell="I5" zoomScaleNormal="100" workbookViewId="0">
      <selection activeCell="P14" sqref="P14"/>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01" t="s">
        <v>829</v>
      </c>
      <c r="R7" s="801"/>
      <c r="X7" s="800" t="s">
        <v>830</v>
      </c>
      <c r="Y7" s="800"/>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04" priority="4736">
      <formula>AND(NOT(ISBLANK($S12)),ISBLANK(#REF!),ISBLANK($X12))</formula>
    </cfRule>
    <cfRule type="expression" dxfId="103" priority="4735">
      <formula>AND($X12=1,#REF!=1)</formula>
    </cfRule>
    <cfRule type="expression" dxfId="102" priority="4737">
      <formula>OR($X12="X",#REF!="X")</formula>
    </cfRule>
  </conditionalFormatting>
  <conditionalFormatting sqref="A17:F18 A38:F878">
    <cfRule type="expression" dxfId="101" priority="151">
      <formula>$W17=1</formula>
    </cfRule>
    <cfRule type="expression" dxfId="100" priority="150">
      <formula>$Y17=1</formula>
    </cfRule>
    <cfRule type="expression" dxfId="99" priority="149">
      <formula>AND($Y17=1,$W17=1)</formula>
    </cfRule>
    <cfRule type="expression" dxfId="98" priority="148">
      <formula>OR($Y17="X",$W17="X")</formula>
    </cfRule>
  </conditionalFormatting>
  <conditionalFormatting sqref="A9:G9 A10:A11 C11:G11">
    <cfRule type="expression" dxfId="97" priority="69">
      <formula>AND($X9=1,#REF!=1)</formula>
    </cfRule>
    <cfRule type="expression" dxfId="96" priority="70">
      <formula>AND(NOT(ISBLANK($R9)),ISBLANK(#REF!),ISBLANK($X9))</formula>
    </cfRule>
    <cfRule type="expression" dxfId="95" priority="71">
      <formula>OR($X9="X",#REF!="X")</formula>
    </cfRule>
  </conditionalFormatting>
  <conditionalFormatting sqref="A9:G9 A10:A15 C11:G11">
    <cfRule type="expression" dxfId="94" priority="68">
      <formula>#REF!=1</formula>
    </cfRule>
  </conditionalFormatting>
  <conditionalFormatting sqref="A9:G9 A10:A15">
    <cfRule type="expression" dxfId="93" priority="67">
      <formula>$X9=1</formula>
    </cfRule>
  </conditionalFormatting>
  <conditionalFormatting sqref="B10 D10:G10 C12:C15 E12:G15">
    <cfRule type="expression" dxfId="92" priority="52">
      <formula>#REF!=1</formula>
    </cfRule>
    <cfRule type="expression" dxfId="91" priority="48">
      <formula>AND($X10=1,#REF!=1)</formula>
    </cfRule>
    <cfRule type="expression" dxfId="90" priority="51">
      <formula>OR($X10="X",#REF!="X")</formula>
    </cfRule>
  </conditionalFormatting>
  <conditionalFormatting sqref="B10 D10:G10">
    <cfRule type="expression" dxfId="89" priority="49">
      <formula>AND(NOT(ISBLANK($R10)),ISBLANK(#REF!),ISBLANK($X10))</formula>
    </cfRule>
  </conditionalFormatting>
  <conditionalFormatting sqref="B10">
    <cfRule type="expression" dxfId="88" priority="4703">
      <formula>AND($N10="X",#REF!&lt;&gt;"")</formula>
    </cfRule>
  </conditionalFormatting>
  <conditionalFormatting sqref="B10:B11">
    <cfRule type="expression" dxfId="87" priority="58">
      <formula>$X10=1</formula>
    </cfRule>
  </conditionalFormatting>
  <conditionalFormatting sqref="B11">
    <cfRule type="expression" dxfId="86" priority="59">
      <formula>#REF!=1</formula>
    </cfRule>
    <cfRule type="expression" dxfId="85" priority="61">
      <formula>AND(NOT(ISBLANK($R11)),ISBLANK(#REF!),ISBLANK($X11))</formula>
    </cfRule>
    <cfRule type="expression" dxfId="84" priority="62">
      <formula>OR($X11="X",#REF!="X")</formula>
    </cfRule>
  </conditionalFormatting>
  <conditionalFormatting sqref="B11:B15">
    <cfRule type="expression" dxfId="83" priority="60">
      <formula>AND($X11=1,#REF!=1)</formula>
    </cfRule>
  </conditionalFormatting>
  <conditionalFormatting sqref="B12:B15">
    <cfRule type="expression" dxfId="82" priority="4743">
      <formula>AND(NOT(ISBLANK($S12)),ISBLANK(#REF!),ISBLANK($X12))</formula>
    </cfRule>
    <cfRule type="expression" dxfId="81" priority="4742">
      <formula>$X12=1</formula>
    </cfRule>
    <cfRule type="expression" dxfId="80" priority="4744">
      <formula>OR($X12="X",#REF!="X")</formula>
    </cfRule>
    <cfRule type="expression" dxfId="79" priority="4745">
      <formula>#REF!=1</formula>
    </cfRule>
    <cfRule type="expression" dxfId="78" priority="4746">
      <formula>AND($N12="X",#REF!&lt;&gt;"")</formula>
    </cfRule>
  </conditionalFormatting>
  <conditionalFormatting sqref="C9 C11">
    <cfRule type="expression" dxfId="77" priority="72">
      <formula>AND($M9="X",$B9&lt;&gt;"")</formula>
    </cfRule>
  </conditionalFormatting>
  <conditionalFormatting sqref="C12:C15 E12:G15">
    <cfRule type="expression" dxfId="76" priority="4738">
      <formula>AND(NOT(ISBLANK($S12)),ISBLANK(#REF!),ISBLANK($X12))</formula>
    </cfRule>
  </conditionalFormatting>
  <conditionalFormatting sqref="D9 D11">
    <cfRule type="expression" dxfId="75" priority="73">
      <formula>AND($M9="X",OR($B9&lt;&gt;"",$C9&lt;&gt;""))</formula>
    </cfRule>
  </conditionalFormatting>
  <conditionalFormatting sqref="D10 C12:C15">
    <cfRule type="expression" dxfId="74" priority="4704">
      <formula>AND($N10="X",OR(#REF!&lt;&gt;"",$B10&lt;&gt;""))</formula>
    </cfRule>
  </conditionalFormatting>
  <conditionalFormatting sqref="D10:G10 C12:C15 E12:G15 C11:G11">
    <cfRule type="expression" dxfId="73" priority="66">
      <formula>$X10=1</formula>
    </cfRule>
  </conditionalFormatting>
  <conditionalFormatting sqref="E9 E11">
    <cfRule type="expression" dxfId="72" priority="74">
      <formula>AND($M9="X",OR($B9&lt;&gt;"",$C9&lt;&gt;"",$D9&lt;&gt;""))</formula>
    </cfRule>
  </conditionalFormatting>
  <conditionalFormatting sqref="E10">
    <cfRule type="expression" dxfId="71" priority="4705">
      <formula>AND($N10="X",OR(#REF!&lt;&gt;"",$B10&lt;&gt;"",$D10&lt;&gt;""))</formula>
    </cfRule>
  </conditionalFormatting>
  <conditionalFormatting sqref="E12:E15">
    <cfRule type="expression" dxfId="7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69" priority="75">
      <formula>AND($M9="X",OR($B9&lt;&gt;"",$C9&lt;&gt;"",$D9&lt;&gt;"",$E9&lt;&gt;""))</formula>
    </cfRule>
  </conditionalFormatting>
  <conditionalFormatting sqref="F10">
    <cfRule type="expression" dxfId="68" priority="4706">
      <formula>AND($N10="X",OR(#REF!&lt;&gt;"",$B10&lt;&gt;"",$D10&lt;&gt;"",$E10&lt;&gt;""))</formula>
    </cfRule>
  </conditionalFormatting>
  <conditionalFormatting sqref="F12:F15">
    <cfRule type="expression" dxfId="67" priority="4749">
      <formula>AND($N12="X",OR(#REF!&lt;&gt;"",$B12&lt;&gt;"",$C12&lt;&gt;"",$E12&lt;&gt;""))</formula>
    </cfRule>
  </conditionalFormatting>
  <conditionalFormatting sqref="G9 G11">
    <cfRule type="expression" dxfId="66" priority="76">
      <formula>AND($M9="X",OR($B9&lt;&gt;"",$C9&lt;&gt;"",$D9&lt;&gt;"",$E9&lt;&gt;"",$F9&lt;&gt;""))</formula>
    </cfRule>
  </conditionalFormatting>
  <conditionalFormatting sqref="G10">
    <cfRule type="expression" dxfId="65" priority="4707">
      <formula>AND($N10="X",OR(#REF!&lt;&gt;"",$B10&lt;&gt;"",$D10&lt;&gt;"",$E10&lt;&gt;"",$F10&lt;&gt;""))</formula>
    </cfRule>
  </conditionalFormatting>
  <conditionalFormatting sqref="G12:G15">
    <cfRule type="expression" dxfId="64" priority="4750">
      <formula>AND($N12="X",OR(#REF!&lt;&gt;"",$B12&lt;&gt;"",$C12&lt;&gt;"",$E12&lt;&gt;"",$F12&lt;&gt;""))</formula>
    </cfRule>
  </conditionalFormatting>
  <conditionalFormatting sqref="H17:H18 H38:H878">
    <cfRule type="expression" dxfId="63" priority="147">
      <formula>$L17="X"</formula>
    </cfRule>
  </conditionalFormatting>
  <conditionalFormatting sqref="I10 I12:I15">
    <cfRule type="expression" dxfId="62" priority="4692">
      <formula>$N10="X"</formula>
    </cfRule>
  </conditionalFormatting>
  <conditionalFormatting sqref="L9:L15">
    <cfRule type="cellIs" dxfId="61" priority="1" operator="equal">
      <formula>"1..1"</formula>
    </cfRule>
    <cfRule type="cellIs" dxfId="60" priority="3" operator="equal">
      <formula>"0..1"</formula>
    </cfRule>
    <cfRule type="cellIs" dxfId="59" priority="2" operator="equal">
      <formula>"0..n"</formula>
    </cfRule>
  </conditionalFormatting>
  <conditionalFormatting sqref="O11">
    <cfRule type="cellIs" dxfId="58" priority="141" operator="equal">
      <formula>"0..n"</formula>
    </cfRule>
    <cfRule type="cellIs" dxfId="57" priority="140" operator="equal">
      <formula>"1..1"</formula>
    </cfRule>
    <cfRule type="cellIs" dxfId="5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B1" zoomScaleNormal="100" workbookViewId="0">
      <selection activeCell="U23" sqref="U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hidden="1" customWidth="1"/>
    <col min="18" max="18" width="11" style="277" hidden="1" customWidth="1"/>
    <col min="19" max="19" width="18.5" style="96" hidden="1" customWidth="1"/>
    <col min="20" max="20" width="12.625" style="277" hidden="1"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0" t="s">
        <v>828</v>
      </c>
      <c r="M7" s="800"/>
      <c r="N7" s="800"/>
      <c r="O7" s="800"/>
      <c r="V7" s="702" t="s">
        <v>829</v>
      </c>
      <c r="W7" s="702" t="s">
        <v>829</v>
      </c>
      <c r="X7" s="702" t="s">
        <v>829</v>
      </c>
      <c r="Y7" s="702" t="s">
        <v>829</v>
      </c>
      <c r="AE7" s="800" t="s">
        <v>830</v>
      </c>
      <c r="AF7" s="80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2828</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2829</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2830</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2831</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8" type="noConversion"/>
  <conditionalFormatting sqref="A74:F75 A95:F935">
    <cfRule type="expression" dxfId="55" priority="241">
      <formula>OR($AF74="X",$AD74="X")</formula>
    </cfRule>
    <cfRule type="expression" dxfId="54" priority="242">
      <formula>AND($AF74=1,$AD74=1)</formula>
    </cfRule>
    <cfRule type="expression" dxfId="53" priority="243">
      <formula>$AF74=1</formula>
    </cfRule>
    <cfRule type="expression" dxfId="52"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1" priority="240">
      <formula>$Q74="X"</formula>
    </cfRule>
  </conditionalFormatting>
  <conditionalFormatting sqref="Q9:Q72 J49">
    <cfRule type="cellIs" dxfId="50" priority="108" operator="equal">
      <formula>"1..1"</formula>
    </cfRule>
    <cfRule type="cellIs" dxfId="49" priority="109" operator="equal">
      <formula>"0..n"</formula>
    </cfRule>
    <cfRule type="cellIs" dxfId="48" priority="110" operator="equal">
      <formula>"0..1"</formula>
    </cfRule>
  </conditionalFormatting>
  <conditionalFormatting sqref="T9:T11">
    <cfRule type="cellIs" dxfId="47" priority="111" operator="equal">
      <formula>"1..1"</formula>
    </cfRule>
    <cfRule type="cellIs" dxfId="46" priority="112" operator="equal">
      <formula>"0..n"</formula>
    </cfRule>
    <cfRule type="cellIs" dxfId="45" priority="113" operator="equal">
      <formula>"0..1"</formula>
    </cfRule>
  </conditionalFormatting>
  <conditionalFormatting sqref="T19:T20">
    <cfRule type="cellIs" dxfId="44" priority="64" operator="equal">
      <formula>"1..1"</formula>
    </cfRule>
    <cfRule type="cellIs" dxfId="43" priority="65" operator="equal">
      <formula>"0..n"</formula>
    </cfRule>
    <cfRule type="cellIs" dxfId="4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X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1" priority="269">
      <formula>OR($AD94="X",$AB94="X")</formula>
    </cfRule>
    <cfRule type="expression" dxfId="40" priority="270">
      <formula>AND($AD94=1,$AB94=1)</formula>
    </cfRule>
    <cfRule type="expression" dxfId="39" priority="271">
      <formula>$AD94=1</formula>
    </cfRule>
    <cfRule type="expression" dxfId="38"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$Q94="X"</formula>
    </cfRule>
  </conditionalFormatting>
  <conditionalFormatting sqref="Q9:Q92">
    <cfRule type="cellIs" dxfId="36" priority="1" operator="equal">
      <formula>"1..1"</formula>
    </cfRule>
    <cfRule type="cellIs" dxfId="35" priority="2" operator="equal">
      <formula>"0..n"</formula>
    </cfRule>
    <cfRule type="cellIs" dxfId="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9" t="s">
        <v>816</v>
      </c>
      <c r="R1" s="799"/>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0" t="s">
        <v>828</v>
      </c>
      <c r="O7" s="800"/>
      <c r="P7" s="800"/>
      <c r="Q7" s="800"/>
      <c r="X7" s="801" t="s">
        <v>829</v>
      </c>
      <c r="Y7" s="801"/>
      <c r="AE7" s="800" t="s">
        <v>830</v>
      </c>
      <c r="AF7" s="800"/>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3" priority="259">
      <formula>OR($AF66="X",$AD66="X")</formula>
    </cfRule>
    <cfRule type="expression" dxfId="32" priority="260">
      <formula>AND($AF66=1,$AD66=1)</formula>
    </cfRule>
    <cfRule type="expression" dxfId="31" priority="261">
      <formula>$AF66=1</formula>
    </cfRule>
    <cfRule type="expression" dxfId="30" priority="262">
      <formula>$AD66=1</formula>
    </cfRule>
  </conditionalFormatting>
  <conditionalFormatting sqref="C9:I9 K9:K64">
    <cfRule type="expression" dxfId="29" priority="1">
      <formula>$T9="X"</formula>
    </cfRule>
  </conditionalFormatting>
  <conditionalFormatting sqref="C18:J18">
    <cfRule type="expression" dxfId="28" priority="2">
      <formula>$T18="X"</formula>
    </cfRule>
  </conditionalFormatting>
  <conditionalFormatting sqref="J66:J67 J87:J927">
    <cfRule type="expression" dxfId="27" priority="258">
      <formula>$S66="X"</formula>
    </cfRule>
  </conditionalFormatting>
  <conditionalFormatting sqref="S9:S64">
    <cfRule type="cellIs" dxfId="26" priority="168" operator="equal">
      <formula>"1..1"</formula>
    </cfRule>
    <cfRule type="cellIs" dxfId="25" priority="169" operator="equal">
      <formula>"0..n"</formula>
    </cfRule>
    <cfRule type="cellIs" dxfId="2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9" t="s">
        <v>816</v>
      </c>
      <c r="P1" s="799"/>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2" t="s">
        <v>829</v>
      </c>
      <c r="W7" s="702"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2671</v>
      </c>
      <c r="B1" s="272"/>
      <c r="C1" s="129" t="s">
        <v>813</v>
      </c>
      <c r="D1" s="128"/>
      <c r="E1" s="807" t="s">
        <v>814</v>
      </c>
      <c r="F1" s="807"/>
      <c r="G1" s="128"/>
      <c r="H1" s="803" t="s">
        <v>1725</v>
      </c>
      <c r="I1" s="803"/>
      <c r="J1" s="803"/>
      <c r="K1" s="96"/>
      <c r="L1" s="96"/>
      <c r="M1" s="96"/>
      <c r="N1" s="96"/>
      <c r="O1" s="808" t="s">
        <v>816</v>
      </c>
      <c r="P1" s="80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4" t="s">
        <v>819</v>
      </c>
      <c r="F2" s="814"/>
      <c r="G2" s="128"/>
      <c r="H2" s="803"/>
      <c r="I2" s="803"/>
      <c r="J2" s="80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3" t="s">
        <v>822</v>
      </c>
      <c r="F3" s="81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1" t="s">
        <v>825</v>
      </c>
      <c r="F4" s="812"/>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9" t="s">
        <v>912</v>
      </c>
      <c r="F5" s="810"/>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U7" s="96"/>
      <c r="V7" s="410" t="s">
        <v>829</v>
      </c>
      <c r="W7" s="410" t="s">
        <v>829</v>
      </c>
      <c r="Y7" s="96"/>
      <c r="Z7" s="96"/>
      <c r="AA7" s="96"/>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2693</v>
      </c>
      <c r="B1" s="128"/>
      <c r="C1" s="129" t="s">
        <v>813</v>
      </c>
      <c r="D1" s="128"/>
      <c r="E1" s="293" t="s">
        <v>814</v>
      </c>
      <c r="F1" s="128"/>
      <c r="G1" s="128"/>
      <c r="H1" s="803" t="s">
        <v>1725</v>
      </c>
      <c r="I1" s="803"/>
      <c r="J1" s="96"/>
      <c r="K1" s="96"/>
      <c r="L1" s="96"/>
      <c r="M1" s="96"/>
      <c r="N1" s="96"/>
      <c r="O1" s="808" t="s">
        <v>816</v>
      </c>
      <c r="P1" s="80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3"/>
      <c r="I2" s="80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5">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5" t="s">
        <v>2715</v>
      </c>
      <c r="C9" s="815"/>
      <c r="D9" s="815"/>
      <c r="E9" s="815"/>
      <c r="F9" s="815"/>
    </row>
    <row r="10" spans="2:6" ht="14.25" customHeight="1">
      <c r="B10" s="816" t="s">
        <v>2716</v>
      </c>
      <c r="C10" s="816"/>
      <c r="D10" s="816"/>
      <c r="E10" s="816"/>
      <c r="F10" s="81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http://schemas.microsoft.com/office/2006/documentManagement/types"/>
    <ds:schemaRef ds:uri="http://schemas.microsoft.com/office/2006/metadata/properties"/>
    <ds:schemaRef ds:uri="http://schemas.openxmlformats.org/package/2006/metadata/core-properties"/>
    <ds:schemaRef ds:uri="http://purl.org/dc/terms/"/>
    <ds:schemaRef ds:uri="http://purl.org/dc/elements/1.1/"/>
    <ds:schemaRef ds:uri="1720d4e8-2b1e-4bd1-aad5-1b4debf9b56d"/>
    <ds:schemaRef ds:uri="http://purl.org/dc/dcmitype/"/>
    <ds:schemaRef ds:uri="http://schemas.microsoft.com/office/infopath/2007/PartnerControls"/>
    <ds:schemaRef ds:uri="f6ca01e7-bd19-41f1-999c-e032ef5104c3"/>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2024-07-01T13:35:59Z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