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workbookProtection workbookAlgorithmName="SHA-512" workbookHashValue="aYzFHlEKqtaqq9APsfsFPnNFA2Hz/uokWp2/RbUrapkuzlPgRHbMpdulNVP848P/x36hQFj6heqzdT3LzD1q2Q==" workbookSaltValue="OZCYY4Hmu0Gpy3slAtfntg==" workbookSpinCount="100000" lockStructure="1"/>
  <bookViews>
    <workbookView xWindow="0" yWindow="0" windowWidth="21540" windowHeight="8940"/>
  </bookViews>
  <sheets>
    <sheet name="Total Outlets" sheetId="3" r:id="rId1"/>
    <sheet name="Business Projection" sheetId="1" r:id="rId2"/>
    <sheet name="Investment - Payback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2" l="1"/>
  <c r="C39" i="2"/>
  <c r="C38" i="2"/>
  <c r="C37" i="2"/>
  <c r="C36" i="2"/>
  <c r="C35" i="2"/>
  <c r="C34" i="2"/>
  <c r="C33" i="2"/>
  <c r="C32" i="2"/>
  <c r="C31" i="2"/>
  <c r="C30" i="2"/>
  <c r="E6" i="3"/>
  <c r="E7" i="3"/>
  <c r="C7" i="3"/>
  <c r="D7" i="3"/>
  <c r="B7" i="3"/>
  <c r="D6" i="3"/>
  <c r="C6" i="3"/>
  <c r="B6" i="3"/>
  <c r="E5" i="3"/>
  <c r="C5" i="3"/>
  <c r="D5" i="3"/>
  <c r="B5" i="3"/>
  <c r="AD21" i="1"/>
  <c r="G21" i="1"/>
  <c r="H21" i="1"/>
  <c r="I21" i="1"/>
  <c r="J21" i="1"/>
  <c r="K21" i="1" s="1"/>
  <c r="L21" i="1" s="1"/>
  <c r="M21" i="1" s="1"/>
  <c r="N21" i="1" s="1"/>
  <c r="O21" i="1" s="1"/>
  <c r="P21" i="1" s="1"/>
  <c r="F21" i="1"/>
  <c r="AE14" i="1" l="1"/>
  <c r="AE19" i="1"/>
  <c r="AC19" i="1" l="1"/>
  <c r="Z19" i="1"/>
  <c r="AA19" i="1" s="1"/>
  <c r="AB19" i="1" s="1"/>
  <c r="Y19" i="1"/>
  <c r="W19" i="1"/>
  <c r="S19" i="1"/>
  <c r="T19" i="1" s="1"/>
  <c r="U19" i="1" s="1"/>
  <c r="V19" i="1" s="1"/>
  <c r="N19" i="1"/>
  <c r="O19" i="1" s="1"/>
  <c r="P19" i="1" s="1"/>
  <c r="L19" i="1"/>
  <c r="AQ19" i="1" s="1"/>
  <c r="AR19" i="1" l="1"/>
  <c r="B6" i="2" l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AP28" i="1"/>
  <c r="AP27" i="1"/>
  <c r="AP18" i="1"/>
  <c r="AP17" i="1"/>
  <c r="AP15" i="1"/>
  <c r="AP14" i="1"/>
  <c r="AP11" i="1"/>
  <c r="AP16" i="1" s="1"/>
  <c r="AP6" i="1"/>
  <c r="AP8" i="1" s="1"/>
  <c r="AS3" i="1"/>
  <c r="AR3" i="1"/>
  <c r="AQ3" i="1"/>
  <c r="AQ4" i="1" s="1"/>
  <c r="AN14" i="1"/>
  <c r="AM14" i="1"/>
  <c r="AL14" i="1"/>
  <c r="AK14" i="1"/>
  <c r="AJ14" i="1"/>
  <c r="AI14" i="1"/>
  <c r="AH14" i="1"/>
  <c r="AG14" i="1"/>
  <c r="AF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AC16" i="1"/>
  <c r="W16" i="1"/>
  <c r="Q16" i="1"/>
  <c r="K16" i="1"/>
  <c r="AN11" i="1"/>
  <c r="AN16" i="1" s="1"/>
  <c r="AM11" i="1"/>
  <c r="AM16" i="1" s="1"/>
  <c r="AL11" i="1"/>
  <c r="AL16" i="1" s="1"/>
  <c r="AK11" i="1"/>
  <c r="AK16" i="1" s="1"/>
  <c r="AJ11" i="1"/>
  <c r="AJ16" i="1" s="1"/>
  <c r="AI11" i="1"/>
  <c r="AI16" i="1" s="1"/>
  <c r="AH11" i="1"/>
  <c r="AH16" i="1" s="1"/>
  <c r="AG11" i="1"/>
  <c r="AG16" i="1" s="1"/>
  <c r="AF11" i="1"/>
  <c r="AF16" i="1" s="1"/>
  <c r="AE11" i="1"/>
  <c r="AE16" i="1" s="1"/>
  <c r="AD11" i="1"/>
  <c r="AD16" i="1" s="1"/>
  <c r="AB11" i="1"/>
  <c r="AB16" i="1" s="1"/>
  <c r="AA11" i="1"/>
  <c r="AA16" i="1" s="1"/>
  <c r="Z11" i="1"/>
  <c r="Z16" i="1" s="1"/>
  <c r="Y11" i="1"/>
  <c r="Y16" i="1" s="1"/>
  <c r="X11" i="1"/>
  <c r="X16" i="1" s="1"/>
  <c r="V11" i="1"/>
  <c r="V16" i="1" s="1"/>
  <c r="U11" i="1"/>
  <c r="U16" i="1" s="1"/>
  <c r="T11" i="1"/>
  <c r="T16" i="1" s="1"/>
  <c r="S11" i="1"/>
  <c r="S16" i="1" s="1"/>
  <c r="R11" i="1"/>
  <c r="R16" i="1" s="1"/>
  <c r="P16" i="1"/>
  <c r="O11" i="1"/>
  <c r="O16" i="1" s="1"/>
  <c r="N11" i="1"/>
  <c r="N16" i="1" s="1"/>
  <c r="M11" i="1"/>
  <c r="M16" i="1" s="1"/>
  <c r="L16" i="1"/>
  <c r="J11" i="1"/>
  <c r="J16" i="1" s="1"/>
  <c r="I11" i="1"/>
  <c r="I16" i="1" s="1"/>
  <c r="H11" i="1"/>
  <c r="H16" i="1" s="1"/>
  <c r="G11" i="1"/>
  <c r="G16" i="1" s="1"/>
  <c r="F16" i="1"/>
  <c r="E11" i="1"/>
  <c r="E12" i="1" s="1"/>
  <c r="E13" i="1" s="1"/>
  <c r="E4" i="1"/>
  <c r="E5" i="1" s="1"/>
  <c r="F2" i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F4" i="1" l="1"/>
  <c r="E20" i="1"/>
  <c r="AR4" i="1"/>
  <c r="AS4" i="1" s="1"/>
  <c r="AR16" i="1"/>
  <c r="AQ14" i="1"/>
  <c r="AR14" i="1"/>
  <c r="AQ11" i="1"/>
  <c r="AQ12" i="1" s="1"/>
  <c r="AR11" i="1"/>
  <c r="AS11" i="1"/>
  <c r="J17" i="1"/>
  <c r="E17" i="1"/>
  <c r="E16" i="1"/>
  <c r="AQ16" i="1" s="1"/>
  <c r="J18" i="1"/>
  <c r="J15" i="1"/>
  <c r="E18" i="1"/>
  <c r="E15" i="1"/>
  <c r="F12" i="1"/>
  <c r="J5" i="1"/>
  <c r="J20" i="1" s="1"/>
  <c r="F17" i="1" l="1"/>
  <c r="F18" i="1"/>
  <c r="F5" i="1"/>
  <c r="F20" i="1" s="1"/>
  <c r="F15" i="1"/>
  <c r="G4" i="1"/>
  <c r="R21" i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AE21" i="1" s="1"/>
  <c r="J6" i="1"/>
  <c r="J27" i="1"/>
  <c r="J28" i="1"/>
  <c r="E27" i="1"/>
  <c r="E28" i="1"/>
  <c r="AR12" i="1"/>
  <c r="AS12" i="1" s="1"/>
  <c r="E6" i="1"/>
  <c r="F13" i="1"/>
  <c r="G12" i="1"/>
  <c r="F27" i="1" l="1"/>
  <c r="F6" i="1"/>
  <c r="F22" i="1" s="1"/>
  <c r="F23" i="1" s="1"/>
  <c r="F28" i="1"/>
  <c r="H4" i="1"/>
  <c r="I4" i="1" s="1"/>
  <c r="G5" i="1"/>
  <c r="G18" i="1"/>
  <c r="G15" i="1"/>
  <c r="G17" i="1"/>
  <c r="AQ21" i="1"/>
  <c r="AR21" i="1"/>
  <c r="J22" i="1"/>
  <c r="C10" i="2" s="1"/>
  <c r="E22" i="1"/>
  <c r="C5" i="2" s="1"/>
  <c r="D5" i="2" s="1"/>
  <c r="J8" i="1"/>
  <c r="E8" i="1"/>
  <c r="H12" i="1"/>
  <c r="G13" i="1"/>
  <c r="F8" i="1" l="1"/>
  <c r="F25" i="1" s="1"/>
  <c r="F30" i="1" s="1"/>
  <c r="G20" i="1"/>
  <c r="G28" i="1"/>
  <c r="G6" i="1"/>
  <c r="G27" i="1"/>
  <c r="C6" i="2"/>
  <c r="D6" i="2" s="1"/>
  <c r="H5" i="1"/>
  <c r="H17" i="1"/>
  <c r="H15" i="1"/>
  <c r="H18" i="1"/>
  <c r="E23" i="1"/>
  <c r="E25" i="1" s="1"/>
  <c r="E30" i="1" s="1"/>
  <c r="I12" i="1"/>
  <c r="H13" i="1"/>
  <c r="G22" i="1" l="1"/>
  <c r="G8" i="1"/>
  <c r="H20" i="1"/>
  <c r="H27" i="1"/>
  <c r="H6" i="1"/>
  <c r="H28" i="1"/>
  <c r="K4" i="1"/>
  <c r="I5" i="1"/>
  <c r="I17" i="1"/>
  <c r="I18" i="1"/>
  <c r="I15" i="1"/>
  <c r="J12" i="1"/>
  <c r="J13" i="1" s="1"/>
  <c r="I13" i="1"/>
  <c r="H8" i="1" l="1"/>
  <c r="H22" i="1"/>
  <c r="I20" i="1"/>
  <c r="I6" i="1"/>
  <c r="I27" i="1"/>
  <c r="I28" i="1"/>
  <c r="L4" i="1"/>
  <c r="K18" i="1"/>
  <c r="K17" i="1"/>
  <c r="K5" i="1"/>
  <c r="K15" i="1"/>
  <c r="C7" i="2"/>
  <c r="D7" i="2" s="1"/>
  <c r="G23" i="1"/>
  <c r="G25" i="1" s="1"/>
  <c r="G30" i="1" s="1"/>
  <c r="K12" i="1"/>
  <c r="J23" i="1"/>
  <c r="K20" i="1" l="1"/>
  <c r="K6" i="1"/>
  <c r="K27" i="1"/>
  <c r="K28" i="1"/>
  <c r="I22" i="1"/>
  <c r="I8" i="1"/>
  <c r="M4" i="1"/>
  <c r="L5" i="1"/>
  <c r="L17" i="1"/>
  <c r="L15" i="1"/>
  <c r="L18" i="1"/>
  <c r="C8" i="2"/>
  <c r="D8" i="2" s="1"/>
  <c r="H23" i="1"/>
  <c r="H25" i="1" s="1"/>
  <c r="H30" i="1" s="1"/>
  <c r="J25" i="1"/>
  <c r="J30" i="1" s="1"/>
  <c r="L12" i="1"/>
  <c r="K13" i="1"/>
  <c r="C9" i="2" l="1"/>
  <c r="D9" i="2" s="1"/>
  <c r="D10" i="2" s="1"/>
  <c r="I23" i="1"/>
  <c r="I25" i="1" s="1"/>
  <c r="I30" i="1" s="1"/>
  <c r="K22" i="1"/>
  <c r="C11" i="2" s="1"/>
  <c r="K8" i="1"/>
  <c r="L20" i="1"/>
  <c r="L6" i="1"/>
  <c r="L28" i="1"/>
  <c r="L27" i="1"/>
  <c r="N4" i="1"/>
  <c r="M15" i="1"/>
  <c r="M5" i="1"/>
  <c r="M18" i="1"/>
  <c r="M17" i="1"/>
  <c r="M12" i="1"/>
  <c r="L13" i="1"/>
  <c r="D11" i="2" l="1"/>
  <c r="L22" i="1"/>
  <c r="L8" i="1"/>
  <c r="M20" i="1"/>
  <c r="M27" i="1"/>
  <c r="M6" i="1"/>
  <c r="M28" i="1"/>
  <c r="K23" i="1"/>
  <c r="K25" i="1" s="1"/>
  <c r="K30" i="1" s="1"/>
  <c r="O4" i="1"/>
  <c r="N5" i="1"/>
  <c r="N17" i="1"/>
  <c r="N18" i="1"/>
  <c r="N15" i="1"/>
  <c r="N12" i="1"/>
  <c r="M13" i="1"/>
  <c r="P4" i="1" l="1"/>
  <c r="O18" i="1"/>
  <c r="O17" i="1"/>
  <c r="O15" i="1"/>
  <c r="O5" i="1"/>
  <c r="C12" i="2"/>
  <c r="D12" i="2" s="1"/>
  <c r="N20" i="1"/>
  <c r="N27" i="1"/>
  <c r="N6" i="1"/>
  <c r="N28" i="1"/>
  <c r="L23" i="1"/>
  <c r="L25" i="1" s="1"/>
  <c r="L30" i="1" s="1"/>
  <c r="M22" i="1"/>
  <c r="C13" i="2" s="1"/>
  <c r="M8" i="1"/>
  <c r="O12" i="1"/>
  <c r="N13" i="1"/>
  <c r="M23" i="1" l="1"/>
  <c r="M25" i="1" s="1"/>
  <c r="M30" i="1" s="1"/>
  <c r="D13" i="2"/>
  <c r="O20" i="1"/>
  <c r="O6" i="1"/>
  <c r="O28" i="1"/>
  <c r="O27" i="1"/>
  <c r="N22" i="1"/>
  <c r="C14" i="2" s="1"/>
  <c r="N8" i="1"/>
  <c r="Q4" i="1"/>
  <c r="P18" i="1"/>
  <c r="AQ18" i="1" s="1"/>
  <c r="P5" i="1"/>
  <c r="AQ5" i="1" s="1"/>
  <c r="P17" i="1"/>
  <c r="AQ17" i="1" s="1"/>
  <c r="P15" i="1"/>
  <c r="AQ15" i="1" s="1"/>
  <c r="P12" i="1"/>
  <c r="O13" i="1"/>
  <c r="N23" i="1" l="1"/>
  <c r="N25" i="1" s="1"/>
  <c r="N30" i="1" s="1"/>
  <c r="D14" i="2"/>
  <c r="R4" i="1"/>
  <c r="Q17" i="1"/>
  <c r="Q15" i="1"/>
  <c r="Q18" i="1"/>
  <c r="Q5" i="1"/>
  <c r="O22" i="1"/>
  <c r="O23" i="1" s="1"/>
  <c r="O8" i="1"/>
  <c r="P20" i="1"/>
  <c r="AQ20" i="1" s="1"/>
  <c r="P28" i="1"/>
  <c r="AQ28" i="1" s="1"/>
  <c r="P27" i="1"/>
  <c r="AQ27" i="1" s="1"/>
  <c r="P6" i="1"/>
  <c r="AQ6" i="1" s="1"/>
  <c r="Q12" i="1"/>
  <c r="P13" i="1"/>
  <c r="O25" i="1" l="1"/>
  <c r="O30" i="1" s="1"/>
  <c r="S4" i="1"/>
  <c r="R17" i="1"/>
  <c r="R15" i="1"/>
  <c r="R5" i="1"/>
  <c r="R18" i="1"/>
  <c r="C15" i="2"/>
  <c r="D15" i="2" s="1"/>
  <c r="Q20" i="1"/>
  <c r="Q28" i="1"/>
  <c r="Q27" i="1"/>
  <c r="Q6" i="1"/>
  <c r="P22" i="1"/>
  <c r="C16" i="2" s="1"/>
  <c r="P8" i="1"/>
  <c r="AQ8" i="1" s="1"/>
  <c r="AQ13" i="1"/>
  <c r="R12" i="1"/>
  <c r="Q13" i="1"/>
  <c r="AQ22" i="1" l="1"/>
  <c r="P23" i="1"/>
  <c r="AQ23" i="1" s="1"/>
  <c r="R20" i="1"/>
  <c r="R6" i="1"/>
  <c r="R27" i="1"/>
  <c r="R28" i="1"/>
  <c r="T4" i="1"/>
  <c r="S17" i="1"/>
  <c r="S5" i="1"/>
  <c r="S15" i="1"/>
  <c r="S18" i="1"/>
  <c r="D16" i="2"/>
  <c r="Q22" i="1"/>
  <c r="Q8" i="1"/>
  <c r="S12" i="1"/>
  <c r="R13" i="1"/>
  <c r="P25" i="1" l="1"/>
  <c r="AQ25" i="1" s="1"/>
  <c r="Q23" i="1"/>
  <c r="Q25" i="1" s="1"/>
  <c r="Q30" i="1" s="1"/>
  <c r="C17" i="2"/>
  <c r="D17" i="2" s="1"/>
  <c r="S20" i="1"/>
  <c r="S6" i="1"/>
  <c r="S27" i="1"/>
  <c r="S28" i="1"/>
  <c r="R22" i="1"/>
  <c r="C18" i="2" s="1"/>
  <c r="R8" i="1"/>
  <c r="U4" i="1"/>
  <c r="T5" i="1"/>
  <c r="T17" i="1"/>
  <c r="T18" i="1"/>
  <c r="T15" i="1"/>
  <c r="T12" i="1"/>
  <c r="S13" i="1"/>
  <c r="P30" i="1" l="1"/>
  <c r="AQ30" i="1" s="1"/>
  <c r="D18" i="2"/>
  <c r="V4" i="1"/>
  <c r="U18" i="1"/>
  <c r="U5" i="1"/>
  <c r="U17" i="1"/>
  <c r="U15" i="1"/>
  <c r="R23" i="1"/>
  <c r="R25" i="1" s="1"/>
  <c r="R30" i="1" s="1"/>
  <c r="T20" i="1"/>
  <c r="T27" i="1"/>
  <c r="T6" i="1"/>
  <c r="T28" i="1"/>
  <c r="S22" i="1"/>
  <c r="C19" i="2" s="1"/>
  <c r="S8" i="1"/>
  <c r="U12" i="1"/>
  <c r="T13" i="1"/>
  <c r="S23" i="1" l="1"/>
  <c r="S25" i="1" s="1"/>
  <c r="S30" i="1" s="1"/>
  <c r="D19" i="2"/>
  <c r="T22" i="1"/>
  <c r="T23" i="1" s="1"/>
  <c r="T8" i="1"/>
  <c r="U20" i="1"/>
  <c r="U6" i="1"/>
  <c r="U28" i="1"/>
  <c r="U27" i="1"/>
  <c r="W4" i="1"/>
  <c r="V17" i="1"/>
  <c r="V15" i="1"/>
  <c r="V5" i="1"/>
  <c r="V18" i="1"/>
  <c r="V12" i="1"/>
  <c r="U13" i="1"/>
  <c r="T25" i="1" l="1"/>
  <c r="T30" i="1" s="1"/>
  <c r="X4" i="1"/>
  <c r="W18" i="1"/>
  <c r="W15" i="1"/>
  <c r="W5" i="1"/>
  <c r="W17" i="1"/>
  <c r="C20" i="2"/>
  <c r="D20" i="2" s="1"/>
  <c r="V20" i="1"/>
  <c r="V28" i="1"/>
  <c r="V6" i="1"/>
  <c r="V27" i="1"/>
  <c r="U22" i="1"/>
  <c r="C21" i="2" s="1"/>
  <c r="U8" i="1"/>
  <c r="W12" i="1"/>
  <c r="V13" i="1"/>
  <c r="D21" i="2" l="1"/>
  <c r="V22" i="1"/>
  <c r="V23" i="1" s="1"/>
  <c r="V8" i="1"/>
  <c r="Y4" i="1"/>
  <c r="X18" i="1"/>
  <c r="X5" i="1"/>
  <c r="X17" i="1"/>
  <c r="X15" i="1"/>
  <c r="W20" i="1"/>
  <c r="W27" i="1"/>
  <c r="W6" i="1"/>
  <c r="W28" i="1"/>
  <c r="U23" i="1"/>
  <c r="U25" i="1" s="1"/>
  <c r="U30" i="1" s="1"/>
  <c r="X12" i="1"/>
  <c r="W13" i="1"/>
  <c r="V25" i="1" l="1"/>
  <c r="V30" i="1" s="1"/>
  <c r="X20" i="1"/>
  <c r="X27" i="1"/>
  <c r="X6" i="1"/>
  <c r="X28" i="1"/>
  <c r="W22" i="1"/>
  <c r="C23" i="2" s="1"/>
  <c r="W8" i="1"/>
  <c r="C22" i="2"/>
  <c r="D22" i="2" s="1"/>
  <c r="Z4" i="1"/>
  <c r="Y5" i="1"/>
  <c r="Y15" i="1"/>
  <c r="Y18" i="1"/>
  <c r="Y17" i="1"/>
  <c r="Y12" i="1"/>
  <c r="X13" i="1"/>
  <c r="D23" i="2" l="1"/>
  <c r="W23" i="1"/>
  <c r="W25" i="1" s="1"/>
  <c r="W30" i="1" s="1"/>
  <c r="X22" i="1"/>
  <c r="X23" i="1" s="1"/>
  <c r="X8" i="1"/>
  <c r="Y20" i="1"/>
  <c r="Y6" i="1"/>
  <c r="Y27" i="1"/>
  <c r="Y28" i="1"/>
  <c r="AA4" i="1"/>
  <c r="Z17" i="1"/>
  <c r="Z18" i="1"/>
  <c r="Z15" i="1"/>
  <c r="Z5" i="1"/>
  <c r="Z12" i="1"/>
  <c r="Y13" i="1"/>
  <c r="X25" i="1" l="1"/>
  <c r="X30" i="1" s="1"/>
  <c r="Z20" i="1"/>
  <c r="Z27" i="1"/>
  <c r="Z6" i="1"/>
  <c r="Z28" i="1"/>
  <c r="C24" i="2"/>
  <c r="D24" i="2" s="1"/>
  <c r="Y22" i="1"/>
  <c r="C25" i="2" s="1"/>
  <c r="Y8" i="1"/>
  <c r="AB4" i="1"/>
  <c r="AA5" i="1"/>
  <c r="AA17" i="1"/>
  <c r="AA18" i="1"/>
  <c r="AA15" i="1"/>
  <c r="AA12" i="1"/>
  <c r="Z13" i="1"/>
  <c r="Y23" i="1" l="1"/>
  <c r="Y25" i="1" s="1"/>
  <c r="Y30" i="1" s="1"/>
  <c r="D25" i="2"/>
  <c r="AA20" i="1"/>
  <c r="AA6" i="1"/>
  <c r="AA27" i="1"/>
  <c r="AA28" i="1"/>
  <c r="Z22" i="1"/>
  <c r="C26" i="2" s="1"/>
  <c r="Z8" i="1"/>
  <c r="AC4" i="1"/>
  <c r="AB18" i="1"/>
  <c r="AR18" i="1" s="1"/>
  <c r="AB15" i="1"/>
  <c r="AR15" i="1" s="1"/>
  <c r="AB17" i="1"/>
  <c r="AR17" i="1" s="1"/>
  <c r="AB5" i="1"/>
  <c r="AB12" i="1"/>
  <c r="AA13" i="1"/>
  <c r="AB20" i="1" l="1"/>
  <c r="AR20" i="1" s="1"/>
  <c r="AB28" i="1"/>
  <c r="AR28" i="1" s="1"/>
  <c r="AB27" i="1"/>
  <c r="AR27" i="1" s="1"/>
  <c r="AB6" i="1"/>
  <c r="AR5" i="1"/>
  <c r="AA8" i="1"/>
  <c r="AA22" i="1"/>
  <c r="C27" i="2" s="1"/>
  <c r="D26" i="2"/>
  <c r="AD4" i="1"/>
  <c r="AC15" i="1"/>
  <c r="AC17" i="1"/>
  <c r="AC18" i="1"/>
  <c r="AC5" i="1"/>
  <c r="Z23" i="1"/>
  <c r="Z25" i="1" s="1"/>
  <c r="Z30" i="1" s="1"/>
  <c r="AC12" i="1"/>
  <c r="AD12" i="1" s="1"/>
  <c r="AB13" i="1"/>
  <c r="AA23" i="1" l="1"/>
  <c r="AA25" i="1" s="1"/>
  <c r="AA30" i="1" s="1"/>
  <c r="AE4" i="1"/>
  <c r="AD15" i="1"/>
  <c r="AD5" i="1"/>
  <c r="AD18" i="1"/>
  <c r="AD17" i="1"/>
  <c r="AC20" i="1"/>
  <c r="AC6" i="1"/>
  <c r="AC28" i="1"/>
  <c r="AC27" i="1"/>
  <c r="AB8" i="1"/>
  <c r="AR8" i="1" s="1"/>
  <c r="AB22" i="1"/>
  <c r="AR6" i="1"/>
  <c r="D27" i="2"/>
  <c r="AR13" i="1"/>
  <c r="AC13" i="1"/>
  <c r="AE18" i="1" l="1"/>
  <c r="AE15" i="1"/>
  <c r="AE17" i="1"/>
  <c r="C28" i="2"/>
  <c r="D28" i="2" s="1"/>
  <c r="AR22" i="1"/>
  <c r="AD20" i="1"/>
  <c r="AD28" i="1"/>
  <c r="AD27" i="1"/>
  <c r="AD6" i="1"/>
  <c r="AF4" i="1"/>
  <c r="AE5" i="1"/>
  <c r="AE20" i="1" s="1"/>
  <c r="AB23" i="1"/>
  <c r="AR23" i="1" s="1"/>
  <c r="AC22" i="1"/>
  <c r="AC23" i="1" s="1"/>
  <c r="AC8" i="1"/>
  <c r="AE12" i="1"/>
  <c r="AE13" i="1" s="1"/>
  <c r="AD13" i="1"/>
  <c r="AB25" i="1" l="1"/>
  <c r="AR25" i="1" s="1"/>
  <c r="AE28" i="1"/>
  <c r="AE27" i="1"/>
  <c r="AE6" i="1"/>
  <c r="AE22" i="1" s="1"/>
  <c r="AG4" i="1"/>
  <c r="AF17" i="1"/>
  <c r="AF5" i="1"/>
  <c r="AF18" i="1"/>
  <c r="AF15" i="1"/>
  <c r="C29" i="2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AD22" i="1"/>
  <c r="AD23" i="1" s="1"/>
  <c r="AD8" i="1"/>
  <c r="AC25" i="1"/>
  <c r="AC30" i="1" s="1"/>
  <c r="AF12" i="1"/>
  <c r="AS14" i="1" l="1"/>
  <c r="AB30" i="1"/>
  <c r="AR30" i="1" s="1"/>
  <c r="AD25" i="1"/>
  <c r="AD30" i="1" s="1"/>
  <c r="AE8" i="1"/>
  <c r="AF20" i="1"/>
  <c r="AF27" i="1"/>
  <c r="AF6" i="1"/>
  <c r="AF28" i="1"/>
  <c r="AH4" i="1"/>
  <c r="AG18" i="1"/>
  <c r="AG15" i="1"/>
  <c r="AG5" i="1"/>
  <c r="AG17" i="1"/>
  <c r="AG12" i="1"/>
  <c r="AF13" i="1"/>
  <c r="AS16" i="1" l="1"/>
  <c r="AI4" i="1"/>
  <c r="AH17" i="1"/>
  <c r="AH5" i="1"/>
  <c r="AH18" i="1"/>
  <c r="AH15" i="1"/>
  <c r="AG20" i="1"/>
  <c r="AG6" i="1"/>
  <c r="AG27" i="1"/>
  <c r="AG28" i="1"/>
  <c r="AF22" i="1"/>
  <c r="AF8" i="1"/>
  <c r="AH12" i="1"/>
  <c r="AG13" i="1"/>
  <c r="AJ4" i="1" l="1"/>
  <c r="AI17" i="1"/>
  <c r="AI5" i="1"/>
  <c r="AI18" i="1"/>
  <c r="AI15" i="1"/>
  <c r="AH20" i="1"/>
  <c r="AH6" i="1"/>
  <c r="AH27" i="1"/>
  <c r="AH28" i="1"/>
  <c r="AG22" i="1"/>
  <c r="AG8" i="1"/>
  <c r="AI12" i="1"/>
  <c r="AH13" i="1"/>
  <c r="AF19" i="1" l="1"/>
  <c r="AI20" i="1"/>
  <c r="AI6" i="1"/>
  <c r="AI27" i="1"/>
  <c r="AI28" i="1"/>
  <c r="AK4" i="1"/>
  <c r="AJ18" i="1"/>
  <c r="AJ15" i="1"/>
  <c r="AJ5" i="1"/>
  <c r="AJ17" i="1"/>
  <c r="AH22" i="1"/>
  <c r="AH8" i="1"/>
  <c r="AJ12" i="1"/>
  <c r="AI13" i="1"/>
  <c r="AG19" i="1" l="1"/>
  <c r="AF21" i="1"/>
  <c r="AG21" i="1" s="1"/>
  <c r="AH21" i="1" s="1"/>
  <c r="AI21" i="1" s="1"/>
  <c r="AJ21" i="1" s="1"/>
  <c r="AK21" i="1" s="1"/>
  <c r="AL21" i="1" s="1"/>
  <c r="AM21" i="1" s="1"/>
  <c r="AN21" i="1" s="1"/>
  <c r="AP21" i="1" s="1"/>
  <c r="AE23" i="1"/>
  <c r="AE25" i="1" s="1"/>
  <c r="AE30" i="1" s="1"/>
  <c r="AL4" i="1"/>
  <c r="AK17" i="1"/>
  <c r="AK5" i="1"/>
  <c r="AK15" i="1"/>
  <c r="AK18" i="1"/>
  <c r="AI22" i="1"/>
  <c r="AI8" i="1"/>
  <c r="AJ20" i="1"/>
  <c r="AJ27" i="1"/>
  <c r="AJ6" i="1"/>
  <c r="AJ28" i="1"/>
  <c r="AK12" i="1"/>
  <c r="AJ13" i="1"/>
  <c r="AF23" i="1" l="1"/>
  <c r="AF25" i="1" s="1"/>
  <c r="AF30" i="1" s="1"/>
  <c r="AS21" i="1"/>
  <c r="AH19" i="1"/>
  <c r="AG23" i="1"/>
  <c r="AG25" i="1" s="1"/>
  <c r="AG30" i="1" s="1"/>
  <c r="AJ22" i="1"/>
  <c r="AJ8" i="1"/>
  <c r="AM4" i="1"/>
  <c r="AL17" i="1"/>
  <c r="AL15" i="1"/>
  <c r="AL18" i="1"/>
  <c r="AL5" i="1"/>
  <c r="AK20" i="1"/>
  <c r="AK6" i="1"/>
  <c r="AK28" i="1"/>
  <c r="AK27" i="1"/>
  <c r="AL12" i="1"/>
  <c r="AK13" i="1"/>
  <c r="AI19" i="1" l="1"/>
  <c r="AH23" i="1"/>
  <c r="AH25" i="1" s="1"/>
  <c r="AH30" i="1" s="1"/>
  <c r="AL20" i="1"/>
  <c r="AL27" i="1"/>
  <c r="AL6" i="1"/>
  <c r="AL28" i="1"/>
  <c r="AN4" i="1"/>
  <c r="AM17" i="1"/>
  <c r="AM15" i="1"/>
  <c r="AM18" i="1"/>
  <c r="AM5" i="1"/>
  <c r="AK22" i="1"/>
  <c r="AK8" i="1"/>
  <c r="AM12" i="1"/>
  <c r="AL13" i="1"/>
  <c r="AJ19" i="1" l="1"/>
  <c r="AI23" i="1"/>
  <c r="AI25" i="1" s="1"/>
  <c r="AI30" i="1" s="1"/>
  <c r="AL22" i="1"/>
  <c r="AL8" i="1"/>
  <c r="AN5" i="1"/>
  <c r="AN15" i="1"/>
  <c r="AS15" i="1" s="1"/>
  <c r="AN18" i="1"/>
  <c r="AS18" i="1" s="1"/>
  <c r="AN17" i="1"/>
  <c r="AS17" i="1" s="1"/>
  <c r="AM20" i="1"/>
  <c r="AM27" i="1"/>
  <c r="AM6" i="1"/>
  <c r="AM28" i="1"/>
  <c r="AN12" i="1"/>
  <c r="AP23" i="1" s="1"/>
  <c r="AP25" i="1" s="1"/>
  <c r="AP30" i="1" s="1"/>
  <c r="AM13" i="1"/>
  <c r="AK19" i="1" l="1"/>
  <c r="AJ23" i="1"/>
  <c r="AJ25" i="1" s="1"/>
  <c r="AJ30" i="1" s="1"/>
  <c r="AN6" i="1"/>
  <c r="AN27" i="1"/>
  <c r="AS27" i="1" s="1"/>
  <c r="AN28" i="1"/>
  <c r="AS28" i="1" s="1"/>
  <c r="AN20" i="1"/>
  <c r="AS20" i="1" s="1"/>
  <c r="AS5" i="1"/>
  <c r="AM22" i="1"/>
  <c r="AM8" i="1"/>
  <c r="AN13" i="1"/>
  <c r="AS13" i="1" s="1"/>
  <c r="AL19" i="1" l="1"/>
  <c r="AK23" i="1"/>
  <c r="AK25" i="1" s="1"/>
  <c r="AK30" i="1" s="1"/>
  <c r="AN8" i="1"/>
  <c r="AS8" i="1" s="1"/>
  <c r="AN22" i="1"/>
  <c r="AS22" i="1" s="1"/>
  <c r="AS6" i="1"/>
  <c r="AM19" i="1" l="1"/>
  <c r="AL23" i="1"/>
  <c r="AL25" i="1" s="1"/>
  <c r="AL30" i="1" s="1"/>
  <c r="AN19" i="1" l="1"/>
  <c r="AN23" i="1" s="1"/>
  <c r="AN25" i="1" s="1"/>
  <c r="AN30" i="1" s="1"/>
  <c r="AM23" i="1"/>
  <c r="AM25" i="1" s="1"/>
  <c r="AM30" i="1" s="1"/>
  <c r="AS30" i="1" l="1"/>
  <c r="AS25" i="1"/>
  <c r="AS19" i="1"/>
  <c r="AS23" i="1"/>
</calcChain>
</file>

<file path=xl/sharedStrings.xml><?xml version="1.0" encoding="utf-8"?>
<sst xmlns="http://schemas.openxmlformats.org/spreadsheetml/2006/main" count="41" uniqueCount="41">
  <si>
    <t>No. of Outlet</t>
  </si>
  <si>
    <t>2023-24</t>
  </si>
  <si>
    <t>2024-25</t>
  </si>
  <si>
    <t>2025-26</t>
  </si>
  <si>
    <t>Cumm Outlets</t>
  </si>
  <si>
    <t>Gross Turnover/Sales (in Lacs)</t>
  </si>
  <si>
    <t>Commission Margin</t>
  </si>
  <si>
    <t>Exp.</t>
  </si>
  <si>
    <t>Rent (Rs. In Lacs)</t>
  </si>
  <si>
    <t>Salaries (Rs. In Lacs)</t>
  </si>
  <si>
    <t>No. of Employees</t>
  </si>
  <si>
    <t>Cumm</t>
  </si>
  <si>
    <t>Total Expenses</t>
  </si>
  <si>
    <t>Computer/Laptop Exp. (Rs. In Lacs)</t>
  </si>
  <si>
    <t>Internet/Brodband (Rs. In Lacs)</t>
  </si>
  <si>
    <t>One time Center Set up Cost (Rs. In Lacs)</t>
  </si>
  <si>
    <t>Other Misc.(Rs. In Lacs)</t>
  </si>
  <si>
    <t>Months</t>
  </si>
  <si>
    <t>Avg.</t>
  </si>
  <si>
    <t>GST</t>
  </si>
  <si>
    <t>TDS</t>
  </si>
  <si>
    <t>Profit BEFORE INTERST &amp; TAXES</t>
  </si>
  <si>
    <t>Referral Fee/Marketing Cost (in Lacs)</t>
  </si>
  <si>
    <t>Investors Fee (Rs. In Lacs)</t>
  </si>
  <si>
    <t>Profit After Interest &amp; Taxes</t>
  </si>
  <si>
    <t>2022-23</t>
  </si>
  <si>
    <t>Total Income (Rs. In Lacs)</t>
  </si>
  <si>
    <t>Return</t>
  </si>
  <si>
    <t>Investment (Rs. In Lacs)</t>
  </si>
  <si>
    <t>Monthwise</t>
  </si>
  <si>
    <t xml:space="preserve">Cumm </t>
  </si>
  <si>
    <t xml:space="preserve">Ghumiye Travel Expansion- Maharastra - Next 3 year plan </t>
  </si>
  <si>
    <t>FY 2023-24</t>
  </si>
  <si>
    <t>FY 2024-25</t>
  </si>
  <si>
    <t>FY 2025-26</t>
  </si>
  <si>
    <t xml:space="preserve">Total </t>
  </si>
  <si>
    <t xml:space="preserve">Hardware &amp; Software - VR </t>
  </si>
  <si>
    <t>Management Cost  (Rs. In Lacs)</t>
  </si>
  <si>
    <t>Number of outlets</t>
  </si>
  <si>
    <t xml:space="preserve">Cum Outlet </t>
  </si>
  <si>
    <t>GMV (In Lacs)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</si>
</sst>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%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7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/>
    <xf numFmtId="0" fontId="2" fillId="0" borderId="1" xfId="0" applyFont="1" applyBorder="1"/>
    <xf numFmtId="164" fontId="0" fillId="0" borderId="1" xfId="1" applyNumberFormat="1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/>
    <xf numFmtId="0" fontId="1" fillId="0" borderId="1" xfId="0" applyFont="1" applyBorder="1" applyAlignment="1">
      <alignment horizontal="left"/>
    </xf>
    <xf numFmtId="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6" borderId="1" xfId="0" applyFont="1" applyFill="1" applyBorder="1"/>
    <xf numFmtId="0" fontId="0" fillId="6" borderId="1" xfId="0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6" borderId="1" xfId="0" applyNumberFormat="1" applyFont="1" applyFill="1" applyBorder="1"/>
    <xf numFmtId="0" fontId="0" fillId="4" borderId="1" xfId="0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0" xfId="0" applyFill="1"/>
    <xf numFmtId="43" fontId="0" fillId="0" borderId="1" xfId="2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2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"/>
  <sheetViews>
    <sheetView tabSelected="1" workbookViewId="0">
      <selection activeCell="C10" sqref="C10"/>
    </sheetView>
  </sheetViews>
  <sheetFormatPr defaultRowHeight="15" x14ac:dyDescent="0.25"/>
  <cols>
    <col min="1" max="1" width="17.5703125" bestFit="1" customWidth="1"/>
    <col min="2" max="2" width="17" customWidth="1"/>
    <col min="3" max="3" width="16" customWidth="1"/>
    <col min="4" max="4" width="15.42578125" customWidth="1"/>
    <col min="5" max="5" width="11.5703125" customWidth="1"/>
  </cols>
  <sheetData>
    <row r="3" spans="1:5" x14ac:dyDescent="0.25">
      <c r="A3" s="11"/>
      <c r="B3" s="45" t="s">
        <v>31</v>
      </c>
      <c r="C3" s="45"/>
      <c r="D3" s="45"/>
      <c r="E3" s="45"/>
    </row>
    <row r="4" spans="1:5" x14ac:dyDescent="0.25">
      <c r="A4" s="11"/>
      <c r="B4" s="44" t="s">
        <v>32</v>
      </c>
      <c r="C4" s="44" t="s">
        <v>33</v>
      </c>
      <c r="D4" s="44" t="s">
        <v>34</v>
      </c>
      <c r="E4" s="44" t="s">
        <v>35</v>
      </c>
    </row>
    <row r="5" spans="1:5" x14ac:dyDescent="0.25">
      <c r="A5" s="11" t="s">
        <v>38</v>
      </c>
      <c r="B5" s="12">
        <f>'Business Projection'!AQ3</f>
        <v>17</v>
      </c>
      <c r="C5" s="12">
        <f>'Business Projection'!AR3</f>
        <v>18</v>
      </c>
      <c r="D5" s="12">
        <f>'Business Projection'!AS3</f>
        <v>15</v>
      </c>
      <c r="E5" s="12">
        <f>SUM(B5:D5)</f>
        <v>50</v>
      </c>
    </row>
    <row r="6" spans="1:5" x14ac:dyDescent="0.25">
      <c r="A6" s="11" t="s">
        <v>39</v>
      </c>
      <c r="B6" s="12">
        <f>B5</f>
        <v>17</v>
      </c>
      <c r="C6" s="12">
        <f>B6+C5</f>
        <v>35</v>
      </c>
      <c r="D6" s="12">
        <f>C6+D5</f>
        <v>50</v>
      </c>
      <c r="E6" s="12">
        <f>D6</f>
        <v>50</v>
      </c>
    </row>
    <row r="7" spans="1:5" x14ac:dyDescent="0.25">
      <c r="A7" s="11" t="s">
        <v>40</v>
      </c>
      <c r="B7" s="47">
        <f>'Business Projection'!AQ5</f>
        <v>2208</v>
      </c>
      <c r="C7" s="47">
        <f>'Business Projection'!AR5</f>
        <v>10290</v>
      </c>
      <c r="D7" s="47">
        <f>'Business Projection'!AS5</f>
        <v>17745</v>
      </c>
      <c r="E7" s="47">
        <f t="shared" ref="E6:E7" si="0">SUM(B7:D7)</f>
        <v>30243</v>
      </c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S30"/>
  <sheetViews>
    <sheetView zoomScale="90" zoomScaleNormal="90" workbookViewId="0">
      <pane xSplit="4" ySplit="2" topLeftCell="AA3" activePane="bottomRight" state="frozen"/>
      <selection pane="topRight" activeCell="E1" sqref="E1"/>
      <selection pane="bottomLeft" activeCell="A3" sqref="A3"/>
      <selection pane="bottomRight" activeCell="AU1" sqref="AU1"/>
    </sheetView>
  </sheetViews>
  <sheetFormatPr defaultRowHeight="15" x14ac:dyDescent="0.25"/>
  <cols>
    <col min="3" max="3" width="35.140625" customWidth="1"/>
    <col min="4" max="4" width="5.140625" customWidth="1"/>
    <col min="5" max="5" width="6.85546875" customWidth="1"/>
    <col min="6" max="6" width="7.5703125" bestFit="1" customWidth="1"/>
    <col min="7" max="8" width="6.85546875" customWidth="1"/>
    <col min="9" max="9" width="7.28515625" bestFit="1" customWidth="1"/>
    <col min="10" max="11" width="6.85546875" customWidth="1"/>
    <col min="12" max="12" width="7.42578125" bestFit="1" customWidth="1"/>
    <col min="13" max="15" width="6.85546875" customWidth="1"/>
    <col min="16" max="16" width="7.42578125" bestFit="1" customWidth="1"/>
    <col min="17" max="17" width="6.85546875" customWidth="1"/>
    <col min="18" max="18" width="7.42578125" customWidth="1"/>
    <col min="19" max="20" width="6.85546875" customWidth="1"/>
    <col min="21" max="21" width="7.28515625" bestFit="1" customWidth="1"/>
    <col min="22" max="23" width="6.85546875" customWidth="1"/>
    <col min="24" max="24" width="7.42578125" bestFit="1" customWidth="1"/>
    <col min="25" max="27" width="6.85546875" customWidth="1"/>
    <col min="28" max="28" width="7.42578125" bestFit="1" customWidth="1"/>
    <col min="29" max="29" width="6.85546875" customWidth="1"/>
    <col min="30" max="30" width="7.5703125" bestFit="1" customWidth="1"/>
    <col min="31" max="32" width="6.85546875" customWidth="1"/>
    <col min="33" max="33" width="7.28515625" bestFit="1" customWidth="1"/>
    <col min="34" max="35" width="6.85546875" customWidth="1"/>
    <col min="36" max="36" width="7.42578125" bestFit="1" customWidth="1"/>
    <col min="37" max="39" width="6.85546875" customWidth="1"/>
    <col min="40" max="40" width="7.42578125" bestFit="1" customWidth="1"/>
    <col min="41" max="41" width="6.85546875" customWidth="1"/>
    <col min="42" max="42" width="9.140625" style="42"/>
  </cols>
  <sheetData>
    <row r="2" spans="3:45" x14ac:dyDescent="0.25">
      <c r="C2" s="8" t="s">
        <v>17</v>
      </c>
      <c r="D2" s="9" t="s">
        <v>18</v>
      </c>
      <c r="E2" s="10">
        <v>45017</v>
      </c>
      <c r="F2" s="10">
        <f>EOMONTH(E2,1)</f>
        <v>45077</v>
      </c>
      <c r="G2" s="10">
        <f t="shared" ref="G2:AN2" si="0">EOMONTH(F2,1)</f>
        <v>45107</v>
      </c>
      <c r="H2" s="10">
        <f t="shared" si="0"/>
        <v>45138</v>
      </c>
      <c r="I2" s="10">
        <f t="shared" si="0"/>
        <v>45169</v>
      </c>
      <c r="J2" s="10">
        <f t="shared" si="0"/>
        <v>45199</v>
      </c>
      <c r="K2" s="10">
        <f t="shared" si="0"/>
        <v>45230</v>
      </c>
      <c r="L2" s="10">
        <f t="shared" si="0"/>
        <v>45260</v>
      </c>
      <c r="M2" s="10">
        <f t="shared" si="0"/>
        <v>45291</v>
      </c>
      <c r="N2" s="10">
        <f t="shared" si="0"/>
        <v>45322</v>
      </c>
      <c r="O2" s="10">
        <f t="shared" si="0"/>
        <v>45351</v>
      </c>
      <c r="P2" s="10">
        <f t="shared" si="0"/>
        <v>45382</v>
      </c>
      <c r="Q2" s="10">
        <f t="shared" si="0"/>
        <v>45412</v>
      </c>
      <c r="R2" s="10">
        <f t="shared" si="0"/>
        <v>45443</v>
      </c>
      <c r="S2" s="10">
        <f t="shared" si="0"/>
        <v>45473</v>
      </c>
      <c r="T2" s="10">
        <f t="shared" si="0"/>
        <v>45504</v>
      </c>
      <c r="U2" s="10">
        <f t="shared" si="0"/>
        <v>45535</v>
      </c>
      <c r="V2" s="10">
        <f t="shared" si="0"/>
        <v>45565</v>
      </c>
      <c r="W2" s="10">
        <f t="shared" si="0"/>
        <v>45596</v>
      </c>
      <c r="X2" s="10">
        <f t="shared" si="0"/>
        <v>45626</v>
      </c>
      <c r="Y2" s="10">
        <f t="shared" si="0"/>
        <v>45657</v>
      </c>
      <c r="Z2" s="10">
        <f t="shared" si="0"/>
        <v>45688</v>
      </c>
      <c r="AA2" s="10">
        <f t="shared" si="0"/>
        <v>45716</v>
      </c>
      <c r="AB2" s="10">
        <f t="shared" si="0"/>
        <v>45747</v>
      </c>
      <c r="AC2" s="10">
        <f t="shared" si="0"/>
        <v>45777</v>
      </c>
      <c r="AD2" s="10">
        <f t="shared" si="0"/>
        <v>45808</v>
      </c>
      <c r="AE2" s="10">
        <f t="shared" si="0"/>
        <v>45838</v>
      </c>
      <c r="AF2" s="10">
        <f t="shared" si="0"/>
        <v>45869</v>
      </c>
      <c r="AG2" s="10">
        <f t="shared" si="0"/>
        <v>45900</v>
      </c>
      <c r="AH2" s="10">
        <f t="shared" si="0"/>
        <v>45930</v>
      </c>
      <c r="AI2" s="10">
        <f t="shared" si="0"/>
        <v>45961</v>
      </c>
      <c r="AJ2" s="10">
        <f t="shared" si="0"/>
        <v>45991</v>
      </c>
      <c r="AK2" s="10">
        <f t="shared" si="0"/>
        <v>46022</v>
      </c>
      <c r="AL2" s="10">
        <f t="shared" si="0"/>
        <v>46053</v>
      </c>
      <c r="AM2" s="10">
        <f t="shared" si="0"/>
        <v>46081</v>
      </c>
      <c r="AN2" s="10">
        <f t="shared" si="0"/>
        <v>46112</v>
      </c>
      <c r="AO2" s="10"/>
      <c r="AP2" s="17" t="s">
        <v>25</v>
      </c>
      <c r="AQ2" s="9" t="s">
        <v>1</v>
      </c>
      <c r="AR2" s="9" t="s">
        <v>2</v>
      </c>
      <c r="AS2" s="9" t="s">
        <v>3</v>
      </c>
    </row>
    <row r="3" spans="3:45" ht="13.5" customHeight="1" x14ac:dyDescent="0.25">
      <c r="C3" s="11" t="s">
        <v>0</v>
      </c>
      <c r="D3" s="12"/>
      <c r="E3" s="12">
        <v>1</v>
      </c>
      <c r="F3" s="12">
        <v>0</v>
      </c>
      <c r="G3" s="12">
        <v>1</v>
      </c>
      <c r="H3" s="12">
        <v>0</v>
      </c>
      <c r="I3" s="12">
        <v>2</v>
      </c>
      <c r="J3" s="12">
        <v>0</v>
      </c>
      <c r="K3" s="12">
        <v>2</v>
      </c>
      <c r="L3" s="13">
        <v>2</v>
      </c>
      <c r="M3" s="12">
        <v>2</v>
      </c>
      <c r="N3" s="12">
        <v>2</v>
      </c>
      <c r="O3" s="12">
        <v>2</v>
      </c>
      <c r="P3" s="12">
        <v>3</v>
      </c>
      <c r="Q3" s="12">
        <v>1</v>
      </c>
      <c r="R3" s="12">
        <v>2</v>
      </c>
      <c r="S3" s="12">
        <v>1</v>
      </c>
      <c r="T3" s="12">
        <v>2</v>
      </c>
      <c r="U3" s="12">
        <v>1</v>
      </c>
      <c r="V3" s="12">
        <v>2</v>
      </c>
      <c r="W3" s="12">
        <v>1</v>
      </c>
      <c r="X3" s="12">
        <v>2</v>
      </c>
      <c r="Y3" s="12">
        <v>1</v>
      </c>
      <c r="Z3" s="12">
        <v>2</v>
      </c>
      <c r="AA3" s="12">
        <v>1</v>
      </c>
      <c r="AB3" s="12">
        <v>2</v>
      </c>
      <c r="AC3" s="12">
        <v>2</v>
      </c>
      <c r="AD3" s="12">
        <v>2</v>
      </c>
      <c r="AE3" s="12">
        <v>2</v>
      </c>
      <c r="AF3" s="12">
        <v>1</v>
      </c>
      <c r="AG3" s="12">
        <v>1</v>
      </c>
      <c r="AH3" s="12">
        <v>1</v>
      </c>
      <c r="AI3" s="12">
        <v>1</v>
      </c>
      <c r="AJ3" s="12">
        <v>1</v>
      </c>
      <c r="AK3" s="12">
        <v>1</v>
      </c>
      <c r="AL3" s="12">
        <v>1</v>
      </c>
      <c r="AM3" s="12">
        <v>1</v>
      </c>
      <c r="AN3" s="12">
        <v>1</v>
      </c>
      <c r="AO3" s="11"/>
      <c r="AP3" s="40">
        <v>0</v>
      </c>
      <c r="AQ3" s="12">
        <f>SUM(E3:P3)</f>
        <v>17</v>
      </c>
      <c r="AR3" s="12">
        <f>SUM(Q3:AB3)</f>
        <v>18</v>
      </c>
      <c r="AS3" s="12">
        <f>SUM(AC3:AN3)</f>
        <v>15</v>
      </c>
    </row>
    <row r="4" spans="3:45" ht="13.5" customHeight="1" x14ac:dyDescent="0.25">
      <c r="C4" s="11" t="s">
        <v>4</v>
      </c>
      <c r="D4" s="12"/>
      <c r="E4" s="12">
        <f>E3</f>
        <v>1</v>
      </c>
      <c r="F4" s="12">
        <f>E4+F3</f>
        <v>1</v>
      </c>
      <c r="G4" s="12">
        <f t="shared" ref="G4:AN4" si="1">F4+G3</f>
        <v>2</v>
      </c>
      <c r="H4" s="12">
        <f t="shared" si="1"/>
        <v>2</v>
      </c>
      <c r="I4" s="12">
        <f t="shared" si="1"/>
        <v>4</v>
      </c>
      <c r="J4" s="12">
        <v>2</v>
      </c>
      <c r="K4" s="12">
        <f t="shared" si="1"/>
        <v>4</v>
      </c>
      <c r="L4" s="12">
        <f t="shared" si="1"/>
        <v>6</v>
      </c>
      <c r="M4" s="12">
        <f t="shared" si="1"/>
        <v>8</v>
      </c>
      <c r="N4" s="12">
        <f t="shared" si="1"/>
        <v>10</v>
      </c>
      <c r="O4" s="12">
        <f t="shared" si="1"/>
        <v>12</v>
      </c>
      <c r="P4" s="12">
        <f t="shared" si="1"/>
        <v>15</v>
      </c>
      <c r="Q4" s="12">
        <f t="shared" si="1"/>
        <v>16</v>
      </c>
      <c r="R4" s="12">
        <f t="shared" si="1"/>
        <v>18</v>
      </c>
      <c r="S4" s="12">
        <f t="shared" si="1"/>
        <v>19</v>
      </c>
      <c r="T4" s="12">
        <f t="shared" si="1"/>
        <v>21</v>
      </c>
      <c r="U4" s="12">
        <f t="shared" si="1"/>
        <v>22</v>
      </c>
      <c r="V4" s="12">
        <f t="shared" si="1"/>
        <v>24</v>
      </c>
      <c r="W4" s="12">
        <f t="shared" si="1"/>
        <v>25</v>
      </c>
      <c r="X4" s="12">
        <f t="shared" si="1"/>
        <v>27</v>
      </c>
      <c r="Y4" s="12">
        <f t="shared" si="1"/>
        <v>28</v>
      </c>
      <c r="Z4" s="12">
        <f t="shared" si="1"/>
        <v>30</v>
      </c>
      <c r="AA4" s="12">
        <f t="shared" si="1"/>
        <v>31</v>
      </c>
      <c r="AB4" s="12">
        <f t="shared" si="1"/>
        <v>33</v>
      </c>
      <c r="AC4" s="12">
        <f t="shared" si="1"/>
        <v>35</v>
      </c>
      <c r="AD4" s="12">
        <f t="shared" si="1"/>
        <v>37</v>
      </c>
      <c r="AE4" s="12">
        <f t="shared" si="1"/>
        <v>39</v>
      </c>
      <c r="AF4" s="12">
        <f t="shared" si="1"/>
        <v>40</v>
      </c>
      <c r="AG4" s="12">
        <f t="shared" si="1"/>
        <v>41</v>
      </c>
      <c r="AH4" s="12">
        <f t="shared" si="1"/>
        <v>42</v>
      </c>
      <c r="AI4" s="12">
        <f t="shared" si="1"/>
        <v>43</v>
      </c>
      <c r="AJ4" s="12">
        <f t="shared" si="1"/>
        <v>44</v>
      </c>
      <c r="AK4" s="12">
        <f t="shared" si="1"/>
        <v>45</v>
      </c>
      <c r="AL4" s="12">
        <f t="shared" si="1"/>
        <v>46</v>
      </c>
      <c r="AM4" s="12">
        <f t="shared" si="1"/>
        <v>47</v>
      </c>
      <c r="AN4" s="12">
        <f t="shared" si="1"/>
        <v>48</v>
      </c>
      <c r="AO4" s="11"/>
      <c r="AP4" s="40">
        <v>0</v>
      </c>
      <c r="AQ4" s="12">
        <f>AQ3</f>
        <v>17</v>
      </c>
      <c r="AR4" s="12">
        <f>AQ4+AR3</f>
        <v>35</v>
      </c>
      <c r="AS4" s="12">
        <f>AR4+AS3</f>
        <v>50</v>
      </c>
    </row>
    <row r="5" spans="3:45" x14ac:dyDescent="0.25">
      <c r="C5" s="11" t="s">
        <v>5</v>
      </c>
      <c r="D5" s="12">
        <v>35</v>
      </c>
      <c r="E5" s="14">
        <f>E4*5</f>
        <v>5</v>
      </c>
      <c r="F5" s="14">
        <f>F4*8</f>
        <v>8</v>
      </c>
      <c r="G5" s="14">
        <f>G4*12</f>
        <v>24</v>
      </c>
      <c r="H5" s="14">
        <f>H4*18</f>
        <v>36</v>
      </c>
      <c r="I5" s="14">
        <f>I4*D5</f>
        <v>140</v>
      </c>
      <c r="J5" s="14">
        <f t="shared" ref="I5:AP6" si="2">J4*$D5</f>
        <v>70</v>
      </c>
      <c r="K5" s="14">
        <f t="shared" si="2"/>
        <v>140</v>
      </c>
      <c r="L5" s="14">
        <f t="shared" si="2"/>
        <v>210</v>
      </c>
      <c r="M5" s="14">
        <f t="shared" si="2"/>
        <v>280</v>
      </c>
      <c r="N5" s="14">
        <f t="shared" si="2"/>
        <v>350</v>
      </c>
      <c r="O5" s="14">
        <f t="shared" si="2"/>
        <v>420</v>
      </c>
      <c r="P5" s="14">
        <f t="shared" si="2"/>
        <v>525</v>
      </c>
      <c r="Q5" s="14">
        <f t="shared" si="2"/>
        <v>560</v>
      </c>
      <c r="R5" s="14">
        <f t="shared" si="2"/>
        <v>630</v>
      </c>
      <c r="S5" s="14">
        <f t="shared" si="2"/>
        <v>665</v>
      </c>
      <c r="T5" s="14">
        <f t="shared" si="2"/>
        <v>735</v>
      </c>
      <c r="U5" s="14">
        <f t="shared" si="2"/>
        <v>770</v>
      </c>
      <c r="V5" s="14">
        <f t="shared" si="2"/>
        <v>840</v>
      </c>
      <c r="W5" s="14">
        <f t="shared" si="2"/>
        <v>875</v>
      </c>
      <c r="X5" s="14">
        <f t="shared" si="2"/>
        <v>945</v>
      </c>
      <c r="Y5" s="14">
        <f t="shared" si="2"/>
        <v>980</v>
      </c>
      <c r="Z5" s="14">
        <f t="shared" si="2"/>
        <v>1050</v>
      </c>
      <c r="AA5" s="14">
        <f t="shared" si="2"/>
        <v>1085</v>
      </c>
      <c r="AB5" s="14">
        <f t="shared" si="2"/>
        <v>1155</v>
      </c>
      <c r="AC5" s="14">
        <f t="shared" si="2"/>
        <v>1225</v>
      </c>
      <c r="AD5" s="14">
        <f t="shared" si="2"/>
        <v>1295</v>
      </c>
      <c r="AE5" s="14">
        <f t="shared" si="2"/>
        <v>1365</v>
      </c>
      <c r="AF5" s="14">
        <f t="shared" si="2"/>
        <v>1400</v>
      </c>
      <c r="AG5" s="14">
        <f t="shared" si="2"/>
        <v>1435</v>
      </c>
      <c r="AH5" s="14">
        <f t="shared" si="2"/>
        <v>1470</v>
      </c>
      <c r="AI5" s="14">
        <f t="shared" si="2"/>
        <v>1505</v>
      </c>
      <c r="AJ5" s="14">
        <f t="shared" si="2"/>
        <v>1540</v>
      </c>
      <c r="AK5" s="14">
        <f t="shared" si="2"/>
        <v>1575</v>
      </c>
      <c r="AL5" s="14">
        <f t="shared" si="2"/>
        <v>1610</v>
      </c>
      <c r="AM5" s="14">
        <f t="shared" si="2"/>
        <v>1645</v>
      </c>
      <c r="AN5" s="14">
        <f t="shared" si="2"/>
        <v>1680</v>
      </c>
      <c r="AO5" s="15"/>
      <c r="AP5" s="40">
        <v>90</v>
      </c>
      <c r="AQ5" s="14">
        <f>SUM(E5:P5)</f>
        <v>2208</v>
      </c>
      <c r="AR5" s="14">
        <f>SUM(Q5:AB5)</f>
        <v>10290</v>
      </c>
      <c r="AS5" s="14">
        <f>SUM(AC5:AN5)</f>
        <v>17745</v>
      </c>
    </row>
    <row r="6" spans="3:45" x14ac:dyDescent="0.25">
      <c r="C6" s="11" t="s">
        <v>6</v>
      </c>
      <c r="D6" s="16">
        <v>0.18</v>
      </c>
      <c r="E6" s="14">
        <f>E5*$D6</f>
        <v>0.89999999999999991</v>
      </c>
      <c r="F6" s="14">
        <f t="shared" ref="F6:H6" si="3">F5*$D6</f>
        <v>1.44</v>
      </c>
      <c r="G6" s="14">
        <f t="shared" si="3"/>
        <v>4.32</v>
      </c>
      <c r="H6" s="14">
        <f t="shared" si="3"/>
        <v>6.4799999999999995</v>
      </c>
      <c r="I6" s="14">
        <f t="shared" si="2"/>
        <v>25.2</v>
      </c>
      <c r="J6" s="14">
        <f t="shared" si="2"/>
        <v>12.6</v>
      </c>
      <c r="K6" s="14">
        <f t="shared" si="2"/>
        <v>25.2</v>
      </c>
      <c r="L6" s="14">
        <f t="shared" si="2"/>
        <v>37.799999999999997</v>
      </c>
      <c r="M6" s="14">
        <f t="shared" si="2"/>
        <v>50.4</v>
      </c>
      <c r="N6" s="14">
        <f t="shared" si="2"/>
        <v>63</v>
      </c>
      <c r="O6" s="14">
        <f t="shared" si="2"/>
        <v>75.599999999999994</v>
      </c>
      <c r="P6" s="14">
        <f t="shared" si="2"/>
        <v>94.5</v>
      </c>
      <c r="Q6" s="14">
        <f t="shared" si="2"/>
        <v>100.8</v>
      </c>
      <c r="R6" s="14">
        <f t="shared" si="2"/>
        <v>113.39999999999999</v>
      </c>
      <c r="S6" s="14">
        <f t="shared" si="2"/>
        <v>119.69999999999999</v>
      </c>
      <c r="T6" s="14">
        <f t="shared" si="2"/>
        <v>132.29999999999998</v>
      </c>
      <c r="U6" s="14">
        <f t="shared" si="2"/>
        <v>138.6</v>
      </c>
      <c r="V6" s="14">
        <f t="shared" si="2"/>
        <v>151.19999999999999</v>
      </c>
      <c r="W6" s="14">
        <f t="shared" si="2"/>
        <v>157.5</v>
      </c>
      <c r="X6" s="14">
        <f t="shared" si="2"/>
        <v>170.1</v>
      </c>
      <c r="Y6" s="14">
        <f t="shared" si="2"/>
        <v>176.4</v>
      </c>
      <c r="Z6" s="14">
        <f t="shared" si="2"/>
        <v>189</v>
      </c>
      <c r="AA6" s="14">
        <f t="shared" si="2"/>
        <v>195.29999999999998</v>
      </c>
      <c r="AB6" s="14">
        <f t="shared" si="2"/>
        <v>207.9</v>
      </c>
      <c r="AC6" s="14">
        <f t="shared" si="2"/>
        <v>220.5</v>
      </c>
      <c r="AD6" s="14">
        <f t="shared" si="2"/>
        <v>233.1</v>
      </c>
      <c r="AE6" s="14">
        <f t="shared" si="2"/>
        <v>245.7</v>
      </c>
      <c r="AF6" s="14">
        <f t="shared" si="2"/>
        <v>252</v>
      </c>
      <c r="AG6" s="14">
        <f t="shared" si="2"/>
        <v>258.3</v>
      </c>
      <c r="AH6" s="14">
        <f t="shared" si="2"/>
        <v>264.59999999999997</v>
      </c>
      <c r="AI6" s="14">
        <f t="shared" si="2"/>
        <v>270.89999999999998</v>
      </c>
      <c r="AJ6" s="14">
        <f t="shared" si="2"/>
        <v>277.2</v>
      </c>
      <c r="AK6" s="14">
        <f t="shared" si="2"/>
        <v>283.5</v>
      </c>
      <c r="AL6" s="14">
        <f t="shared" si="2"/>
        <v>289.8</v>
      </c>
      <c r="AM6" s="14">
        <f t="shared" si="2"/>
        <v>296.09999999999997</v>
      </c>
      <c r="AN6" s="14">
        <f t="shared" si="2"/>
        <v>302.39999999999998</v>
      </c>
      <c r="AO6" s="15"/>
      <c r="AP6" s="41">
        <f t="shared" si="2"/>
        <v>16.2</v>
      </c>
      <c r="AQ6" s="14">
        <f>SUM(E6:P6)</f>
        <v>397.44</v>
      </c>
      <c r="AR6" s="14">
        <f>SUM(Q6:AB6)</f>
        <v>1852.2</v>
      </c>
      <c r="AS6" s="14">
        <f>SUM(AC6:AN6)</f>
        <v>3194.1000000000004</v>
      </c>
    </row>
    <row r="7" spans="3:45" x14ac:dyDescent="0.25">
      <c r="C7" s="11"/>
      <c r="D7" s="12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5"/>
      <c r="AP7" s="40"/>
      <c r="AQ7" s="14"/>
      <c r="AR7" s="14"/>
      <c r="AS7" s="14"/>
    </row>
    <row r="8" spans="3:45" x14ac:dyDescent="0.25">
      <c r="C8" s="17" t="s">
        <v>26</v>
      </c>
      <c r="D8" s="18"/>
      <c r="E8" s="19">
        <f>E6+E7</f>
        <v>0.89999999999999991</v>
      </c>
      <c r="F8" s="19">
        <f t="shared" ref="F8:AP8" si="4">F6+F7</f>
        <v>1.44</v>
      </c>
      <c r="G8" s="19">
        <f t="shared" si="4"/>
        <v>4.32</v>
      </c>
      <c r="H8" s="19">
        <f t="shared" si="4"/>
        <v>6.4799999999999995</v>
      </c>
      <c r="I8" s="19">
        <f t="shared" si="4"/>
        <v>25.2</v>
      </c>
      <c r="J8" s="19">
        <f t="shared" si="4"/>
        <v>12.6</v>
      </c>
      <c r="K8" s="19">
        <f t="shared" si="4"/>
        <v>25.2</v>
      </c>
      <c r="L8" s="19">
        <f t="shared" si="4"/>
        <v>37.799999999999997</v>
      </c>
      <c r="M8" s="19">
        <f t="shared" si="4"/>
        <v>50.4</v>
      </c>
      <c r="N8" s="19">
        <f t="shared" si="4"/>
        <v>63</v>
      </c>
      <c r="O8" s="19">
        <f t="shared" si="4"/>
        <v>75.599999999999994</v>
      </c>
      <c r="P8" s="19">
        <f t="shared" si="4"/>
        <v>94.5</v>
      </c>
      <c r="Q8" s="19">
        <f t="shared" si="4"/>
        <v>100.8</v>
      </c>
      <c r="R8" s="19">
        <f t="shared" si="4"/>
        <v>113.39999999999999</v>
      </c>
      <c r="S8" s="19">
        <f t="shared" si="4"/>
        <v>119.69999999999999</v>
      </c>
      <c r="T8" s="19">
        <f t="shared" si="4"/>
        <v>132.29999999999998</v>
      </c>
      <c r="U8" s="19">
        <f t="shared" si="4"/>
        <v>138.6</v>
      </c>
      <c r="V8" s="19">
        <f t="shared" si="4"/>
        <v>151.19999999999999</v>
      </c>
      <c r="W8" s="19">
        <f t="shared" si="4"/>
        <v>157.5</v>
      </c>
      <c r="X8" s="19">
        <f t="shared" si="4"/>
        <v>170.1</v>
      </c>
      <c r="Y8" s="19">
        <f t="shared" si="4"/>
        <v>176.4</v>
      </c>
      <c r="Z8" s="19">
        <f t="shared" si="4"/>
        <v>189</v>
      </c>
      <c r="AA8" s="19">
        <f t="shared" si="4"/>
        <v>195.29999999999998</v>
      </c>
      <c r="AB8" s="19">
        <f t="shared" si="4"/>
        <v>207.9</v>
      </c>
      <c r="AC8" s="19">
        <f t="shared" si="4"/>
        <v>220.5</v>
      </c>
      <c r="AD8" s="19">
        <f t="shared" si="4"/>
        <v>233.1</v>
      </c>
      <c r="AE8" s="19">
        <f t="shared" si="4"/>
        <v>245.7</v>
      </c>
      <c r="AF8" s="19">
        <f t="shared" si="4"/>
        <v>252</v>
      </c>
      <c r="AG8" s="19">
        <f t="shared" si="4"/>
        <v>258.3</v>
      </c>
      <c r="AH8" s="19">
        <f t="shared" si="4"/>
        <v>264.59999999999997</v>
      </c>
      <c r="AI8" s="19">
        <f t="shared" si="4"/>
        <v>270.89999999999998</v>
      </c>
      <c r="AJ8" s="19">
        <f t="shared" si="4"/>
        <v>277.2</v>
      </c>
      <c r="AK8" s="19">
        <f t="shared" si="4"/>
        <v>283.5</v>
      </c>
      <c r="AL8" s="19">
        <f t="shared" si="4"/>
        <v>289.8</v>
      </c>
      <c r="AM8" s="19">
        <f t="shared" si="4"/>
        <v>296.09999999999997</v>
      </c>
      <c r="AN8" s="19">
        <f t="shared" si="4"/>
        <v>302.39999999999998</v>
      </c>
      <c r="AO8" s="20"/>
      <c r="AP8" s="19">
        <f t="shared" si="4"/>
        <v>16.2</v>
      </c>
      <c r="AQ8" s="19">
        <f>SUM(E8:P8)</f>
        <v>397.44</v>
      </c>
      <c r="AR8" s="19">
        <f>SUM(Q8:AB8)</f>
        <v>1852.2</v>
      </c>
      <c r="AS8" s="19">
        <f>SUM(AC8:AN8)</f>
        <v>3194.1000000000004</v>
      </c>
    </row>
    <row r="9" spans="3:45" ht="11.45" customHeight="1" x14ac:dyDescent="0.25"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1"/>
      <c r="AP9" s="40"/>
      <c r="AQ9" s="12"/>
      <c r="AR9" s="12"/>
      <c r="AS9" s="12"/>
    </row>
    <row r="10" spans="3:45" x14ac:dyDescent="0.25">
      <c r="C10" s="21" t="s">
        <v>7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1"/>
      <c r="AP10" s="40"/>
      <c r="AQ10" s="12"/>
      <c r="AR10" s="12"/>
      <c r="AS10" s="12"/>
    </row>
    <row r="11" spans="3:45" ht="13.5" customHeight="1" x14ac:dyDescent="0.25">
      <c r="C11" s="9" t="s">
        <v>10</v>
      </c>
      <c r="D11" s="12"/>
      <c r="E11" s="12">
        <f>E3</f>
        <v>1</v>
      </c>
      <c r="F11" s="12">
        <v>1</v>
      </c>
      <c r="G11" s="12">
        <f t="shared" ref="G11:AN11" si="5">G3</f>
        <v>1</v>
      </c>
      <c r="H11" s="12">
        <f t="shared" si="5"/>
        <v>0</v>
      </c>
      <c r="I11" s="12">
        <f t="shared" si="5"/>
        <v>2</v>
      </c>
      <c r="J11" s="12">
        <f t="shared" si="5"/>
        <v>0</v>
      </c>
      <c r="K11" s="12">
        <v>1</v>
      </c>
      <c r="L11" s="13">
        <v>2</v>
      </c>
      <c r="M11" s="12">
        <f t="shared" si="5"/>
        <v>2</v>
      </c>
      <c r="N11" s="12">
        <f t="shared" si="5"/>
        <v>2</v>
      </c>
      <c r="O11" s="12">
        <f t="shared" si="5"/>
        <v>2</v>
      </c>
      <c r="P11" s="12">
        <v>2</v>
      </c>
      <c r="Q11" s="13">
        <v>2</v>
      </c>
      <c r="R11" s="12">
        <f t="shared" si="5"/>
        <v>2</v>
      </c>
      <c r="S11" s="12">
        <f t="shared" si="5"/>
        <v>1</v>
      </c>
      <c r="T11" s="12">
        <f t="shared" si="5"/>
        <v>2</v>
      </c>
      <c r="U11" s="12">
        <f t="shared" si="5"/>
        <v>1</v>
      </c>
      <c r="V11" s="12">
        <f t="shared" si="5"/>
        <v>2</v>
      </c>
      <c r="W11" s="13">
        <v>2</v>
      </c>
      <c r="X11" s="12">
        <f t="shared" si="5"/>
        <v>2</v>
      </c>
      <c r="Y11" s="12">
        <f t="shared" si="5"/>
        <v>1</v>
      </c>
      <c r="Z11" s="12">
        <f t="shared" si="5"/>
        <v>2</v>
      </c>
      <c r="AA11" s="12">
        <f t="shared" si="5"/>
        <v>1</v>
      </c>
      <c r="AB11" s="12">
        <f t="shared" si="5"/>
        <v>2</v>
      </c>
      <c r="AC11" s="13">
        <v>2</v>
      </c>
      <c r="AD11" s="12">
        <f t="shared" si="5"/>
        <v>2</v>
      </c>
      <c r="AE11" s="12">
        <f t="shared" si="5"/>
        <v>2</v>
      </c>
      <c r="AF11" s="12">
        <f t="shared" si="5"/>
        <v>1</v>
      </c>
      <c r="AG11" s="12">
        <f t="shared" si="5"/>
        <v>1</v>
      </c>
      <c r="AH11" s="12">
        <f t="shared" si="5"/>
        <v>1</v>
      </c>
      <c r="AI11" s="12">
        <f t="shared" si="5"/>
        <v>1</v>
      </c>
      <c r="AJ11" s="12">
        <f t="shared" si="5"/>
        <v>1</v>
      </c>
      <c r="AK11" s="12">
        <f t="shared" si="5"/>
        <v>1</v>
      </c>
      <c r="AL11" s="12">
        <f t="shared" si="5"/>
        <v>1</v>
      </c>
      <c r="AM11" s="12">
        <f t="shared" si="5"/>
        <v>1</v>
      </c>
      <c r="AN11" s="12">
        <f t="shared" si="5"/>
        <v>1</v>
      </c>
      <c r="AO11" s="11"/>
      <c r="AP11" s="40">
        <f t="shared" ref="AP11" si="6">AP3</f>
        <v>0</v>
      </c>
      <c r="AQ11" s="12">
        <f>SUM(E11:P11)</f>
        <v>16</v>
      </c>
      <c r="AR11" s="12">
        <f>SUM(Q11:AB11)</f>
        <v>20</v>
      </c>
      <c r="AS11" s="12">
        <f>SUM(AC11:AN11)</f>
        <v>15</v>
      </c>
    </row>
    <row r="12" spans="3:45" x14ac:dyDescent="0.25">
      <c r="C12" s="9" t="s">
        <v>11</v>
      </c>
      <c r="D12" s="12"/>
      <c r="E12" s="12">
        <f>E11</f>
        <v>1</v>
      </c>
      <c r="F12" s="12">
        <f>E12+F11</f>
        <v>2</v>
      </c>
      <c r="G12" s="12">
        <f t="shared" ref="G12:AN12" si="7">F12+G11</f>
        <v>3</v>
      </c>
      <c r="H12" s="12">
        <f t="shared" si="7"/>
        <v>3</v>
      </c>
      <c r="I12" s="12">
        <f t="shared" si="7"/>
        <v>5</v>
      </c>
      <c r="J12" s="12">
        <f t="shared" si="7"/>
        <v>5</v>
      </c>
      <c r="K12" s="12">
        <f t="shared" si="7"/>
        <v>6</v>
      </c>
      <c r="L12" s="12">
        <f t="shared" si="7"/>
        <v>8</v>
      </c>
      <c r="M12" s="12">
        <f t="shared" si="7"/>
        <v>10</v>
      </c>
      <c r="N12" s="12">
        <f t="shared" si="7"/>
        <v>12</v>
      </c>
      <c r="O12" s="12">
        <f t="shared" si="7"/>
        <v>14</v>
      </c>
      <c r="P12" s="12">
        <f t="shared" si="7"/>
        <v>16</v>
      </c>
      <c r="Q12" s="12">
        <f t="shared" si="7"/>
        <v>18</v>
      </c>
      <c r="R12" s="12">
        <f t="shared" si="7"/>
        <v>20</v>
      </c>
      <c r="S12" s="12">
        <f t="shared" si="7"/>
        <v>21</v>
      </c>
      <c r="T12" s="12">
        <f t="shared" si="7"/>
        <v>23</v>
      </c>
      <c r="U12" s="12">
        <f t="shared" si="7"/>
        <v>24</v>
      </c>
      <c r="V12" s="12">
        <f t="shared" si="7"/>
        <v>26</v>
      </c>
      <c r="W12" s="12">
        <f t="shared" si="7"/>
        <v>28</v>
      </c>
      <c r="X12" s="12">
        <f t="shared" si="7"/>
        <v>30</v>
      </c>
      <c r="Y12" s="12">
        <f t="shared" si="7"/>
        <v>31</v>
      </c>
      <c r="Z12" s="12">
        <f t="shared" si="7"/>
        <v>33</v>
      </c>
      <c r="AA12" s="12">
        <f t="shared" si="7"/>
        <v>34</v>
      </c>
      <c r="AB12" s="12">
        <f t="shared" si="7"/>
        <v>36</v>
      </c>
      <c r="AC12" s="12">
        <f t="shared" si="7"/>
        <v>38</v>
      </c>
      <c r="AD12" s="12">
        <f t="shared" si="7"/>
        <v>40</v>
      </c>
      <c r="AE12" s="12">
        <f t="shared" si="7"/>
        <v>42</v>
      </c>
      <c r="AF12" s="12">
        <f t="shared" si="7"/>
        <v>43</v>
      </c>
      <c r="AG12" s="12">
        <f t="shared" si="7"/>
        <v>44</v>
      </c>
      <c r="AH12" s="12">
        <f t="shared" si="7"/>
        <v>45</v>
      </c>
      <c r="AI12" s="12">
        <f t="shared" si="7"/>
        <v>46</v>
      </c>
      <c r="AJ12" s="12">
        <f t="shared" si="7"/>
        <v>47</v>
      </c>
      <c r="AK12" s="12">
        <f t="shared" si="7"/>
        <v>48</v>
      </c>
      <c r="AL12" s="12">
        <f t="shared" si="7"/>
        <v>49</v>
      </c>
      <c r="AM12" s="12">
        <f t="shared" si="7"/>
        <v>50</v>
      </c>
      <c r="AN12" s="12">
        <f t="shared" si="7"/>
        <v>51</v>
      </c>
      <c r="AO12" s="11"/>
      <c r="AP12" s="40">
        <v>0</v>
      </c>
      <c r="AQ12" s="12">
        <f>AQ11</f>
        <v>16</v>
      </c>
      <c r="AR12" s="12">
        <f>AQ12+AR11</f>
        <v>36</v>
      </c>
      <c r="AS12" s="12">
        <f>AR12+AS11</f>
        <v>51</v>
      </c>
    </row>
    <row r="13" spans="3:45" x14ac:dyDescent="0.25">
      <c r="C13" s="9" t="s">
        <v>9</v>
      </c>
      <c r="D13" s="14">
        <v>0.3</v>
      </c>
      <c r="E13" s="14">
        <f>E12*$D13</f>
        <v>0.3</v>
      </c>
      <c r="F13" s="14">
        <f t="shared" ref="F13:AN13" si="8">F12*$D13</f>
        <v>0.6</v>
      </c>
      <c r="G13" s="14">
        <f t="shared" si="8"/>
        <v>0.89999999999999991</v>
      </c>
      <c r="H13" s="14">
        <f t="shared" si="8"/>
        <v>0.89999999999999991</v>
      </c>
      <c r="I13" s="14">
        <f t="shared" si="8"/>
        <v>1.5</v>
      </c>
      <c r="J13" s="14">
        <f>J12*$D13</f>
        <v>1.5</v>
      </c>
      <c r="K13" s="14">
        <f t="shared" si="8"/>
        <v>1.7999999999999998</v>
      </c>
      <c r="L13" s="14">
        <f t="shared" si="8"/>
        <v>2.4</v>
      </c>
      <c r="M13" s="14">
        <f t="shared" si="8"/>
        <v>3</v>
      </c>
      <c r="N13" s="14">
        <f t="shared" si="8"/>
        <v>3.5999999999999996</v>
      </c>
      <c r="O13" s="14">
        <f t="shared" si="8"/>
        <v>4.2</v>
      </c>
      <c r="P13" s="14">
        <f t="shared" si="8"/>
        <v>4.8</v>
      </c>
      <c r="Q13" s="14">
        <f t="shared" si="8"/>
        <v>5.3999999999999995</v>
      </c>
      <c r="R13" s="14">
        <f t="shared" si="8"/>
        <v>6</v>
      </c>
      <c r="S13" s="14">
        <f t="shared" si="8"/>
        <v>6.3</v>
      </c>
      <c r="T13" s="14">
        <f t="shared" si="8"/>
        <v>6.8999999999999995</v>
      </c>
      <c r="U13" s="14">
        <f t="shared" si="8"/>
        <v>7.1999999999999993</v>
      </c>
      <c r="V13" s="14">
        <f t="shared" si="8"/>
        <v>7.8</v>
      </c>
      <c r="W13" s="14">
        <f t="shared" si="8"/>
        <v>8.4</v>
      </c>
      <c r="X13" s="14">
        <f t="shared" si="8"/>
        <v>9</v>
      </c>
      <c r="Y13" s="14">
        <f t="shared" si="8"/>
        <v>9.2999999999999989</v>
      </c>
      <c r="Z13" s="14">
        <f t="shared" si="8"/>
        <v>9.9</v>
      </c>
      <c r="AA13" s="14">
        <f t="shared" si="8"/>
        <v>10.199999999999999</v>
      </c>
      <c r="AB13" s="14">
        <f t="shared" si="8"/>
        <v>10.799999999999999</v>
      </c>
      <c r="AC13" s="14">
        <f t="shared" si="8"/>
        <v>11.4</v>
      </c>
      <c r="AD13" s="14">
        <f t="shared" si="8"/>
        <v>12</v>
      </c>
      <c r="AE13" s="14">
        <f t="shared" si="8"/>
        <v>12.6</v>
      </c>
      <c r="AF13" s="14">
        <f t="shared" si="8"/>
        <v>12.9</v>
      </c>
      <c r="AG13" s="14">
        <f t="shared" si="8"/>
        <v>13.2</v>
      </c>
      <c r="AH13" s="14">
        <f t="shared" si="8"/>
        <v>13.5</v>
      </c>
      <c r="AI13" s="14">
        <f t="shared" si="8"/>
        <v>13.799999999999999</v>
      </c>
      <c r="AJ13" s="14">
        <f t="shared" si="8"/>
        <v>14.1</v>
      </c>
      <c r="AK13" s="14">
        <f t="shared" si="8"/>
        <v>14.399999999999999</v>
      </c>
      <c r="AL13" s="14">
        <f t="shared" si="8"/>
        <v>14.7</v>
      </c>
      <c r="AM13" s="14">
        <f t="shared" si="8"/>
        <v>15</v>
      </c>
      <c r="AN13" s="14">
        <f t="shared" si="8"/>
        <v>15.299999999999999</v>
      </c>
      <c r="AO13" s="15"/>
      <c r="AP13" s="41">
        <v>0</v>
      </c>
      <c r="AQ13" s="14">
        <f t="shared" ref="AQ13:AQ18" si="9">SUM(E13:P13)</f>
        <v>25.5</v>
      </c>
      <c r="AR13" s="14">
        <f t="shared" ref="AR13:AR18" si="10">SUM(Q13:AB13)</f>
        <v>97.2</v>
      </c>
      <c r="AS13" s="14">
        <f t="shared" ref="AS13:AS18" si="11">SUM(AC13:AN13)</f>
        <v>162.89999999999998</v>
      </c>
    </row>
    <row r="14" spans="3:45" x14ac:dyDescent="0.25">
      <c r="C14" s="9" t="s">
        <v>15</v>
      </c>
      <c r="D14" s="14">
        <v>2</v>
      </c>
      <c r="E14" s="14">
        <f>E3*$D14</f>
        <v>2</v>
      </c>
      <c r="F14" s="14">
        <f t="shared" ref="F14:AN14" si="12">F3*$D14</f>
        <v>0</v>
      </c>
      <c r="G14" s="14">
        <f t="shared" si="12"/>
        <v>2</v>
      </c>
      <c r="H14" s="14">
        <f t="shared" si="12"/>
        <v>0</v>
      </c>
      <c r="I14" s="14">
        <f t="shared" si="12"/>
        <v>4</v>
      </c>
      <c r="J14" s="14">
        <f t="shared" si="12"/>
        <v>0</v>
      </c>
      <c r="K14" s="14">
        <f t="shared" si="12"/>
        <v>4</v>
      </c>
      <c r="L14" s="14">
        <f t="shared" si="12"/>
        <v>4</v>
      </c>
      <c r="M14" s="14">
        <f t="shared" si="12"/>
        <v>4</v>
      </c>
      <c r="N14" s="14">
        <f t="shared" si="12"/>
        <v>4</v>
      </c>
      <c r="O14" s="14">
        <f t="shared" si="12"/>
        <v>4</v>
      </c>
      <c r="P14" s="14">
        <f t="shared" si="12"/>
        <v>6</v>
      </c>
      <c r="Q14" s="14">
        <f t="shared" si="12"/>
        <v>2</v>
      </c>
      <c r="R14" s="14">
        <f t="shared" si="12"/>
        <v>4</v>
      </c>
      <c r="S14" s="14">
        <f t="shared" si="12"/>
        <v>2</v>
      </c>
      <c r="T14" s="14">
        <f t="shared" si="12"/>
        <v>4</v>
      </c>
      <c r="U14" s="14">
        <f t="shared" si="12"/>
        <v>2</v>
      </c>
      <c r="V14" s="14">
        <f t="shared" si="12"/>
        <v>4</v>
      </c>
      <c r="W14" s="14">
        <f t="shared" si="12"/>
        <v>2</v>
      </c>
      <c r="X14" s="14">
        <f t="shared" si="12"/>
        <v>4</v>
      </c>
      <c r="Y14" s="14">
        <f t="shared" si="12"/>
        <v>2</v>
      </c>
      <c r="Z14" s="14">
        <f t="shared" si="12"/>
        <v>4</v>
      </c>
      <c r="AA14" s="14">
        <f t="shared" si="12"/>
        <v>2</v>
      </c>
      <c r="AB14" s="14">
        <f t="shared" si="12"/>
        <v>4</v>
      </c>
      <c r="AC14" s="14">
        <f t="shared" si="12"/>
        <v>4</v>
      </c>
      <c r="AD14" s="14">
        <f t="shared" si="12"/>
        <v>4</v>
      </c>
      <c r="AE14" s="14">
        <f t="shared" si="12"/>
        <v>4</v>
      </c>
      <c r="AF14" s="14">
        <f t="shared" si="12"/>
        <v>2</v>
      </c>
      <c r="AG14" s="14">
        <f t="shared" si="12"/>
        <v>2</v>
      </c>
      <c r="AH14" s="14">
        <f t="shared" si="12"/>
        <v>2</v>
      </c>
      <c r="AI14" s="14">
        <f t="shared" si="12"/>
        <v>2</v>
      </c>
      <c r="AJ14" s="14">
        <f t="shared" si="12"/>
        <v>2</v>
      </c>
      <c r="AK14" s="14">
        <f t="shared" si="12"/>
        <v>2</v>
      </c>
      <c r="AL14" s="14">
        <f t="shared" si="12"/>
        <v>2</v>
      </c>
      <c r="AM14" s="14">
        <f t="shared" si="12"/>
        <v>2</v>
      </c>
      <c r="AN14" s="14">
        <f t="shared" si="12"/>
        <v>2</v>
      </c>
      <c r="AO14" s="15"/>
      <c r="AP14" s="41">
        <f t="shared" ref="AP14" si="13">AP3*$D14</f>
        <v>0</v>
      </c>
      <c r="AQ14" s="14">
        <f t="shared" si="9"/>
        <v>34</v>
      </c>
      <c r="AR14" s="14">
        <f t="shared" si="10"/>
        <v>36</v>
      </c>
      <c r="AS14" s="14">
        <f t="shared" si="11"/>
        <v>30</v>
      </c>
    </row>
    <row r="15" spans="3:45" x14ac:dyDescent="0.25">
      <c r="C15" s="9" t="s">
        <v>8</v>
      </c>
      <c r="D15" s="14">
        <v>0.35</v>
      </c>
      <c r="E15" s="14">
        <f>E4*$D15</f>
        <v>0.35</v>
      </c>
      <c r="F15" s="14">
        <f>F4*$D15</f>
        <v>0.35</v>
      </c>
      <c r="G15" s="14">
        <f t="shared" ref="G15:AN15" si="14">G4*$D15</f>
        <v>0.7</v>
      </c>
      <c r="H15" s="14">
        <f t="shared" si="14"/>
        <v>0.7</v>
      </c>
      <c r="I15" s="14">
        <f t="shared" si="14"/>
        <v>1.4</v>
      </c>
      <c r="J15" s="14">
        <f t="shared" si="14"/>
        <v>0.7</v>
      </c>
      <c r="K15" s="14">
        <f t="shared" si="14"/>
        <v>1.4</v>
      </c>
      <c r="L15" s="14">
        <f t="shared" si="14"/>
        <v>2.0999999999999996</v>
      </c>
      <c r="M15" s="14">
        <f t="shared" si="14"/>
        <v>2.8</v>
      </c>
      <c r="N15" s="14">
        <f t="shared" si="14"/>
        <v>3.5</v>
      </c>
      <c r="O15" s="14">
        <f t="shared" si="14"/>
        <v>4.1999999999999993</v>
      </c>
      <c r="P15" s="14">
        <f t="shared" si="14"/>
        <v>5.25</v>
      </c>
      <c r="Q15" s="14">
        <f t="shared" si="14"/>
        <v>5.6</v>
      </c>
      <c r="R15" s="14">
        <f t="shared" si="14"/>
        <v>6.3</v>
      </c>
      <c r="S15" s="14">
        <f t="shared" si="14"/>
        <v>6.6499999999999995</v>
      </c>
      <c r="T15" s="14">
        <f t="shared" si="14"/>
        <v>7.35</v>
      </c>
      <c r="U15" s="14">
        <f t="shared" si="14"/>
        <v>7.6999999999999993</v>
      </c>
      <c r="V15" s="14">
        <f t="shared" si="14"/>
        <v>8.3999999999999986</v>
      </c>
      <c r="W15" s="14">
        <f t="shared" si="14"/>
        <v>8.75</v>
      </c>
      <c r="X15" s="14">
        <f t="shared" si="14"/>
        <v>9.4499999999999993</v>
      </c>
      <c r="Y15" s="14">
        <f t="shared" si="14"/>
        <v>9.7999999999999989</v>
      </c>
      <c r="Z15" s="14">
        <f t="shared" si="14"/>
        <v>10.5</v>
      </c>
      <c r="AA15" s="14">
        <f t="shared" si="14"/>
        <v>10.85</v>
      </c>
      <c r="AB15" s="14">
        <f t="shared" si="14"/>
        <v>11.549999999999999</v>
      </c>
      <c r="AC15" s="14">
        <f t="shared" si="14"/>
        <v>12.25</v>
      </c>
      <c r="AD15" s="14">
        <f t="shared" si="14"/>
        <v>12.95</v>
      </c>
      <c r="AE15" s="14">
        <f t="shared" si="14"/>
        <v>13.649999999999999</v>
      </c>
      <c r="AF15" s="14">
        <f t="shared" si="14"/>
        <v>14</v>
      </c>
      <c r="AG15" s="14">
        <f t="shared" si="14"/>
        <v>14.35</v>
      </c>
      <c r="AH15" s="14">
        <f t="shared" si="14"/>
        <v>14.7</v>
      </c>
      <c r="AI15" s="14">
        <f t="shared" si="14"/>
        <v>15.049999999999999</v>
      </c>
      <c r="AJ15" s="14">
        <f t="shared" si="14"/>
        <v>15.399999999999999</v>
      </c>
      <c r="AK15" s="14">
        <f t="shared" si="14"/>
        <v>15.749999999999998</v>
      </c>
      <c r="AL15" s="14">
        <f t="shared" si="14"/>
        <v>16.099999999999998</v>
      </c>
      <c r="AM15" s="14">
        <f t="shared" si="14"/>
        <v>16.45</v>
      </c>
      <c r="AN15" s="14">
        <f t="shared" si="14"/>
        <v>16.799999999999997</v>
      </c>
      <c r="AO15" s="15"/>
      <c r="AP15" s="41">
        <f t="shared" ref="AP15" si="15">AP4*$D15</f>
        <v>0</v>
      </c>
      <c r="AQ15" s="14">
        <f t="shared" si="9"/>
        <v>23.45</v>
      </c>
      <c r="AR15" s="14">
        <f t="shared" si="10"/>
        <v>102.89999999999998</v>
      </c>
      <c r="AS15" s="14">
        <f t="shared" si="11"/>
        <v>177.45</v>
      </c>
    </row>
    <row r="16" spans="3:45" x14ac:dyDescent="0.25">
      <c r="C16" s="9" t="s">
        <v>13</v>
      </c>
      <c r="D16" s="14">
        <v>0.3</v>
      </c>
      <c r="E16" s="14">
        <f>E11*$D16</f>
        <v>0.3</v>
      </c>
      <c r="F16" s="14">
        <f t="shared" ref="F16:AN16" si="16">F11*$D16</f>
        <v>0.3</v>
      </c>
      <c r="G16" s="14">
        <f t="shared" si="16"/>
        <v>0.3</v>
      </c>
      <c r="H16" s="14">
        <f t="shared" si="16"/>
        <v>0</v>
      </c>
      <c r="I16" s="14">
        <f t="shared" si="16"/>
        <v>0.6</v>
      </c>
      <c r="J16" s="14">
        <f t="shared" si="16"/>
        <v>0</v>
      </c>
      <c r="K16" s="14">
        <f t="shared" si="16"/>
        <v>0.3</v>
      </c>
      <c r="L16" s="14">
        <f t="shared" si="16"/>
        <v>0.6</v>
      </c>
      <c r="M16" s="14">
        <f t="shared" si="16"/>
        <v>0.6</v>
      </c>
      <c r="N16" s="14">
        <f t="shared" si="16"/>
        <v>0.6</v>
      </c>
      <c r="O16" s="14">
        <f t="shared" si="16"/>
        <v>0.6</v>
      </c>
      <c r="P16" s="14">
        <f t="shared" si="16"/>
        <v>0.6</v>
      </c>
      <c r="Q16" s="14">
        <f t="shared" si="16"/>
        <v>0.6</v>
      </c>
      <c r="R16" s="14">
        <f t="shared" si="16"/>
        <v>0.6</v>
      </c>
      <c r="S16" s="14">
        <f t="shared" si="16"/>
        <v>0.3</v>
      </c>
      <c r="T16" s="14">
        <f t="shared" si="16"/>
        <v>0.6</v>
      </c>
      <c r="U16" s="14">
        <f t="shared" si="16"/>
        <v>0.3</v>
      </c>
      <c r="V16" s="14">
        <f t="shared" si="16"/>
        <v>0.6</v>
      </c>
      <c r="W16" s="14">
        <f t="shared" si="16"/>
        <v>0.6</v>
      </c>
      <c r="X16" s="14">
        <f t="shared" si="16"/>
        <v>0.6</v>
      </c>
      <c r="Y16" s="14">
        <f t="shared" si="16"/>
        <v>0.3</v>
      </c>
      <c r="Z16" s="14">
        <f t="shared" si="16"/>
        <v>0.6</v>
      </c>
      <c r="AA16" s="14">
        <f t="shared" si="16"/>
        <v>0.3</v>
      </c>
      <c r="AB16" s="14">
        <f t="shared" si="16"/>
        <v>0.6</v>
      </c>
      <c r="AC16" s="14">
        <f t="shared" si="16"/>
        <v>0.6</v>
      </c>
      <c r="AD16" s="14">
        <f t="shared" si="16"/>
        <v>0.6</v>
      </c>
      <c r="AE16" s="14">
        <f t="shared" si="16"/>
        <v>0.6</v>
      </c>
      <c r="AF16" s="14">
        <f t="shared" si="16"/>
        <v>0.3</v>
      </c>
      <c r="AG16" s="14">
        <f t="shared" si="16"/>
        <v>0.3</v>
      </c>
      <c r="AH16" s="14">
        <f t="shared" si="16"/>
        <v>0.3</v>
      </c>
      <c r="AI16" s="14">
        <f t="shared" si="16"/>
        <v>0.3</v>
      </c>
      <c r="AJ16" s="14">
        <f t="shared" si="16"/>
        <v>0.3</v>
      </c>
      <c r="AK16" s="14">
        <f t="shared" si="16"/>
        <v>0.3</v>
      </c>
      <c r="AL16" s="14">
        <f t="shared" si="16"/>
        <v>0.3</v>
      </c>
      <c r="AM16" s="14">
        <f t="shared" si="16"/>
        <v>0.3</v>
      </c>
      <c r="AN16" s="14">
        <f t="shared" si="16"/>
        <v>0.3</v>
      </c>
      <c r="AO16" s="15"/>
      <c r="AP16" s="41">
        <f t="shared" ref="AP16" si="17">AP11*$D16</f>
        <v>0</v>
      </c>
      <c r="AQ16" s="14">
        <f t="shared" si="9"/>
        <v>4.8</v>
      </c>
      <c r="AR16" s="14">
        <f t="shared" si="10"/>
        <v>5.9999999999999991</v>
      </c>
      <c r="AS16" s="14">
        <f t="shared" si="11"/>
        <v>4.4999999999999982</v>
      </c>
    </row>
    <row r="17" spans="3:45" x14ac:dyDescent="0.25">
      <c r="C17" s="9" t="s">
        <v>14</v>
      </c>
      <c r="D17" s="14">
        <v>5.0000000000000001E-3</v>
      </c>
      <c r="E17" s="14">
        <f>E4*$D17</f>
        <v>5.0000000000000001E-3</v>
      </c>
      <c r="F17" s="14">
        <f t="shared" ref="F17:AN17" si="18">F4*$D17</f>
        <v>5.0000000000000001E-3</v>
      </c>
      <c r="G17" s="14">
        <f t="shared" si="18"/>
        <v>0.01</v>
      </c>
      <c r="H17" s="14">
        <f t="shared" si="18"/>
        <v>0.01</v>
      </c>
      <c r="I17" s="14">
        <f t="shared" si="18"/>
        <v>0.02</v>
      </c>
      <c r="J17" s="14">
        <f t="shared" si="18"/>
        <v>0.01</v>
      </c>
      <c r="K17" s="14">
        <f t="shared" si="18"/>
        <v>0.02</v>
      </c>
      <c r="L17" s="14">
        <f t="shared" si="18"/>
        <v>0.03</v>
      </c>
      <c r="M17" s="14">
        <f t="shared" si="18"/>
        <v>0.04</v>
      </c>
      <c r="N17" s="14">
        <f t="shared" si="18"/>
        <v>0.05</v>
      </c>
      <c r="O17" s="14">
        <f t="shared" si="18"/>
        <v>0.06</v>
      </c>
      <c r="P17" s="14">
        <f t="shared" si="18"/>
        <v>7.4999999999999997E-2</v>
      </c>
      <c r="Q17" s="14">
        <f t="shared" si="18"/>
        <v>0.08</v>
      </c>
      <c r="R17" s="14">
        <f t="shared" si="18"/>
        <v>0.09</v>
      </c>
      <c r="S17" s="14">
        <f t="shared" si="18"/>
        <v>9.5000000000000001E-2</v>
      </c>
      <c r="T17" s="14">
        <f t="shared" si="18"/>
        <v>0.105</v>
      </c>
      <c r="U17" s="14">
        <f t="shared" si="18"/>
        <v>0.11</v>
      </c>
      <c r="V17" s="14">
        <f t="shared" si="18"/>
        <v>0.12</v>
      </c>
      <c r="W17" s="14">
        <f t="shared" si="18"/>
        <v>0.125</v>
      </c>
      <c r="X17" s="14">
        <f t="shared" si="18"/>
        <v>0.13500000000000001</v>
      </c>
      <c r="Y17" s="14">
        <f t="shared" si="18"/>
        <v>0.14000000000000001</v>
      </c>
      <c r="Z17" s="14">
        <f t="shared" si="18"/>
        <v>0.15</v>
      </c>
      <c r="AA17" s="14">
        <f t="shared" si="18"/>
        <v>0.155</v>
      </c>
      <c r="AB17" s="14">
        <f t="shared" si="18"/>
        <v>0.16500000000000001</v>
      </c>
      <c r="AC17" s="14">
        <f t="shared" si="18"/>
        <v>0.17500000000000002</v>
      </c>
      <c r="AD17" s="14">
        <f t="shared" si="18"/>
        <v>0.185</v>
      </c>
      <c r="AE17" s="14">
        <f t="shared" si="18"/>
        <v>0.19500000000000001</v>
      </c>
      <c r="AF17" s="14">
        <f t="shared" si="18"/>
        <v>0.2</v>
      </c>
      <c r="AG17" s="14">
        <f t="shared" si="18"/>
        <v>0.20500000000000002</v>
      </c>
      <c r="AH17" s="14">
        <f t="shared" si="18"/>
        <v>0.21</v>
      </c>
      <c r="AI17" s="14">
        <f t="shared" si="18"/>
        <v>0.215</v>
      </c>
      <c r="AJ17" s="14">
        <f t="shared" si="18"/>
        <v>0.22</v>
      </c>
      <c r="AK17" s="14">
        <f t="shared" si="18"/>
        <v>0.22500000000000001</v>
      </c>
      <c r="AL17" s="14">
        <f t="shared" si="18"/>
        <v>0.23</v>
      </c>
      <c r="AM17" s="14">
        <f t="shared" si="18"/>
        <v>0.23500000000000001</v>
      </c>
      <c r="AN17" s="14">
        <f t="shared" si="18"/>
        <v>0.24</v>
      </c>
      <c r="AO17" s="15"/>
      <c r="AP17" s="41">
        <f t="shared" ref="AP17" si="19">AP4*$D17</f>
        <v>0</v>
      </c>
      <c r="AQ17" s="14">
        <f t="shared" si="9"/>
        <v>0.33500000000000002</v>
      </c>
      <c r="AR17" s="14">
        <f t="shared" si="10"/>
        <v>1.47</v>
      </c>
      <c r="AS17" s="14">
        <f t="shared" si="11"/>
        <v>2.5350000000000001</v>
      </c>
    </row>
    <row r="18" spans="3:45" x14ac:dyDescent="0.25">
      <c r="C18" s="9" t="s">
        <v>16</v>
      </c>
      <c r="D18" s="14">
        <v>0.1</v>
      </c>
      <c r="E18" s="14">
        <f>E4*$D18</f>
        <v>0.1</v>
      </c>
      <c r="F18" s="14">
        <f>F4*$D18</f>
        <v>0.1</v>
      </c>
      <c r="G18" s="14">
        <f t="shared" ref="G18:AN18" si="20">G4*$D18</f>
        <v>0.2</v>
      </c>
      <c r="H18" s="14">
        <f t="shared" si="20"/>
        <v>0.2</v>
      </c>
      <c r="I18" s="14">
        <f t="shared" si="20"/>
        <v>0.4</v>
      </c>
      <c r="J18" s="14">
        <f t="shared" si="20"/>
        <v>0.2</v>
      </c>
      <c r="K18" s="14">
        <f t="shared" si="20"/>
        <v>0.4</v>
      </c>
      <c r="L18" s="14">
        <f t="shared" si="20"/>
        <v>0.60000000000000009</v>
      </c>
      <c r="M18" s="14">
        <f t="shared" si="20"/>
        <v>0.8</v>
      </c>
      <c r="N18" s="14">
        <f t="shared" si="20"/>
        <v>1</v>
      </c>
      <c r="O18" s="14">
        <f t="shared" si="20"/>
        <v>1.2000000000000002</v>
      </c>
      <c r="P18" s="14">
        <f t="shared" si="20"/>
        <v>1.5</v>
      </c>
      <c r="Q18" s="14">
        <f t="shared" si="20"/>
        <v>1.6</v>
      </c>
      <c r="R18" s="14">
        <f t="shared" si="20"/>
        <v>1.8</v>
      </c>
      <c r="S18" s="14">
        <f t="shared" si="20"/>
        <v>1.9000000000000001</v>
      </c>
      <c r="T18" s="14">
        <f t="shared" si="20"/>
        <v>2.1</v>
      </c>
      <c r="U18" s="14">
        <f t="shared" si="20"/>
        <v>2.2000000000000002</v>
      </c>
      <c r="V18" s="14">
        <f t="shared" si="20"/>
        <v>2.4000000000000004</v>
      </c>
      <c r="W18" s="14">
        <f t="shared" si="20"/>
        <v>2.5</v>
      </c>
      <c r="X18" s="14">
        <f t="shared" si="20"/>
        <v>2.7</v>
      </c>
      <c r="Y18" s="14">
        <f t="shared" si="20"/>
        <v>2.8000000000000003</v>
      </c>
      <c r="Z18" s="14">
        <f t="shared" si="20"/>
        <v>3</v>
      </c>
      <c r="AA18" s="14">
        <f t="shared" si="20"/>
        <v>3.1</v>
      </c>
      <c r="AB18" s="14">
        <f t="shared" si="20"/>
        <v>3.3000000000000003</v>
      </c>
      <c r="AC18" s="14">
        <f t="shared" si="20"/>
        <v>3.5</v>
      </c>
      <c r="AD18" s="14">
        <f t="shared" si="20"/>
        <v>3.7</v>
      </c>
      <c r="AE18" s="14">
        <f t="shared" si="20"/>
        <v>3.9000000000000004</v>
      </c>
      <c r="AF18" s="14">
        <f t="shared" si="20"/>
        <v>4</v>
      </c>
      <c r="AG18" s="14">
        <f t="shared" si="20"/>
        <v>4.1000000000000005</v>
      </c>
      <c r="AH18" s="14">
        <f t="shared" si="20"/>
        <v>4.2</v>
      </c>
      <c r="AI18" s="14">
        <f t="shared" si="20"/>
        <v>4.3</v>
      </c>
      <c r="AJ18" s="14">
        <f t="shared" si="20"/>
        <v>4.4000000000000004</v>
      </c>
      <c r="AK18" s="14">
        <f t="shared" si="20"/>
        <v>4.5</v>
      </c>
      <c r="AL18" s="14">
        <f t="shared" si="20"/>
        <v>4.6000000000000005</v>
      </c>
      <c r="AM18" s="14">
        <f t="shared" si="20"/>
        <v>4.7</v>
      </c>
      <c r="AN18" s="14">
        <f t="shared" si="20"/>
        <v>4.8000000000000007</v>
      </c>
      <c r="AO18" s="15"/>
      <c r="AP18" s="41">
        <f t="shared" ref="AP18" si="21">AP4*$D18</f>
        <v>0</v>
      </c>
      <c r="AQ18" s="14">
        <f t="shared" si="9"/>
        <v>6.7</v>
      </c>
      <c r="AR18" s="14">
        <f t="shared" si="10"/>
        <v>29.400000000000006</v>
      </c>
      <c r="AS18" s="14">
        <f t="shared" si="11"/>
        <v>50.7</v>
      </c>
    </row>
    <row r="19" spans="3:45" x14ac:dyDescent="0.25">
      <c r="C19" s="9" t="s">
        <v>36</v>
      </c>
      <c r="D19" s="14">
        <v>0.6</v>
      </c>
      <c r="E19" s="14"/>
      <c r="F19" s="14"/>
      <c r="G19" s="14"/>
      <c r="H19" s="14"/>
      <c r="I19" s="14"/>
      <c r="J19" s="14"/>
      <c r="K19" s="14"/>
      <c r="L19" s="14">
        <f>D19</f>
        <v>0.6</v>
      </c>
      <c r="M19" s="14">
        <v>0.05</v>
      </c>
      <c r="N19" s="14">
        <f>M19</f>
        <v>0.05</v>
      </c>
      <c r="O19" s="14">
        <f t="shared" ref="O19:P19" si="22">N19</f>
        <v>0.05</v>
      </c>
      <c r="P19" s="14">
        <f t="shared" si="22"/>
        <v>0.05</v>
      </c>
      <c r="Q19" s="14">
        <v>0.65</v>
      </c>
      <c r="R19" s="14">
        <v>0.1</v>
      </c>
      <c r="S19" s="14">
        <f>R19</f>
        <v>0.1</v>
      </c>
      <c r="T19" s="14">
        <f t="shared" ref="T19:V19" si="23">S19</f>
        <v>0.1</v>
      </c>
      <c r="U19" s="14">
        <f t="shared" si="23"/>
        <v>0.1</v>
      </c>
      <c r="V19" s="14">
        <f t="shared" si="23"/>
        <v>0.1</v>
      </c>
      <c r="W19" s="14">
        <f>0.7</f>
        <v>0.7</v>
      </c>
      <c r="X19" s="14">
        <v>0.15</v>
      </c>
      <c r="Y19" s="14">
        <f>X19</f>
        <v>0.15</v>
      </c>
      <c r="Z19" s="14">
        <f t="shared" ref="Z19:AB19" si="24">Y19</f>
        <v>0.15</v>
      </c>
      <c r="AA19" s="14">
        <f t="shared" si="24"/>
        <v>0.15</v>
      </c>
      <c r="AB19" s="14">
        <f t="shared" si="24"/>
        <v>0.15</v>
      </c>
      <c r="AC19" s="14">
        <f>0.75</f>
        <v>0.75</v>
      </c>
      <c r="AD19" s="14">
        <v>0.2</v>
      </c>
      <c r="AE19" s="14">
        <f>AD19</f>
        <v>0.2</v>
      </c>
      <c r="AF19" s="14">
        <f t="shared" ref="AF19:AN19" si="25">AE19</f>
        <v>0.2</v>
      </c>
      <c r="AG19" s="14">
        <f t="shared" si="25"/>
        <v>0.2</v>
      </c>
      <c r="AH19" s="14">
        <f t="shared" si="25"/>
        <v>0.2</v>
      </c>
      <c r="AI19" s="14">
        <f t="shared" si="25"/>
        <v>0.2</v>
      </c>
      <c r="AJ19" s="14">
        <f t="shared" si="25"/>
        <v>0.2</v>
      </c>
      <c r="AK19" s="14">
        <f t="shared" si="25"/>
        <v>0.2</v>
      </c>
      <c r="AL19" s="14">
        <f t="shared" si="25"/>
        <v>0.2</v>
      </c>
      <c r="AM19" s="14">
        <f t="shared" si="25"/>
        <v>0.2</v>
      </c>
      <c r="AN19" s="14">
        <f t="shared" si="25"/>
        <v>0.2</v>
      </c>
      <c r="AO19" s="15"/>
      <c r="AP19" s="41">
        <v>0</v>
      </c>
      <c r="AQ19" s="14">
        <f t="shared" ref="AQ19" si="26">SUM(E19:P19)</f>
        <v>0.80000000000000016</v>
      </c>
      <c r="AR19" s="14">
        <f t="shared" ref="AR19" si="27">SUM(Q19:AB19)</f>
        <v>2.5999999999999996</v>
      </c>
      <c r="AS19" s="14">
        <f t="shared" ref="AS19" si="28">SUM(AC19:AN19)</f>
        <v>2.9500000000000006</v>
      </c>
    </row>
    <row r="20" spans="3:45" x14ac:dyDescent="0.25">
      <c r="C20" s="9" t="s">
        <v>22</v>
      </c>
      <c r="D20" s="22">
        <v>2.5000000000000001E-2</v>
      </c>
      <c r="E20" s="14">
        <f>E5*$D20</f>
        <v>0.125</v>
      </c>
      <c r="F20" s="14">
        <f>F5*$D20</f>
        <v>0.2</v>
      </c>
      <c r="G20" s="14">
        <f t="shared" ref="G20:AN20" si="29">G5*$D20</f>
        <v>0.60000000000000009</v>
      </c>
      <c r="H20" s="14">
        <f t="shared" si="29"/>
        <v>0.9</v>
      </c>
      <c r="I20" s="14">
        <f t="shared" si="29"/>
        <v>3.5</v>
      </c>
      <c r="J20" s="14">
        <f t="shared" si="29"/>
        <v>1.75</v>
      </c>
      <c r="K20" s="14">
        <f t="shared" si="29"/>
        <v>3.5</v>
      </c>
      <c r="L20" s="14">
        <f t="shared" si="29"/>
        <v>5.25</v>
      </c>
      <c r="M20" s="14">
        <f t="shared" si="29"/>
        <v>7</v>
      </c>
      <c r="N20" s="14">
        <f t="shared" si="29"/>
        <v>8.75</v>
      </c>
      <c r="O20" s="14">
        <f t="shared" si="29"/>
        <v>10.5</v>
      </c>
      <c r="P20" s="14">
        <f t="shared" si="29"/>
        <v>13.125</v>
      </c>
      <c r="Q20" s="14">
        <f t="shared" si="29"/>
        <v>14</v>
      </c>
      <c r="R20" s="14">
        <f t="shared" si="29"/>
        <v>15.75</v>
      </c>
      <c r="S20" s="14">
        <f t="shared" si="29"/>
        <v>16.625</v>
      </c>
      <c r="T20" s="14">
        <f t="shared" si="29"/>
        <v>18.375</v>
      </c>
      <c r="U20" s="14">
        <f t="shared" si="29"/>
        <v>19.25</v>
      </c>
      <c r="V20" s="14">
        <f t="shared" si="29"/>
        <v>21</v>
      </c>
      <c r="W20" s="14">
        <f t="shared" si="29"/>
        <v>21.875</v>
      </c>
      <c r="X20" s="14">
        <f t="shared" si="29"/>
        <v>23.625</v>
      </c>
      <c r="Y20" s="14">
        <f t="shared" si="29"/>
        <v>24.5</v>
      </c>
      <c r="Z20" s="14">
        <f t="shared" si="29"/>
        <v>26.25</v>
      </c>
      <c r="AA20" s="14">
        <f t="shared" si="29"/>
        <v>27.125</v>
      </c>
      <c r="AB20" s="14">
        <f t="shared" si="29"/>
        <v>28.875</v>
      </c>
      <c r="AC20" s="14">
        <f t="shared" si="29"/>
        <v>30.625</v>
      </c>
      <c r="AD20" s="14">
        <f t="shared" si="29"/>
        <v>32.375</v>
      </c>
      <c r="AE20" s="14">
        <f t="shared" si="29"/>
        <v>34.125</v>
      </c>
      <c r="AF20" s="14">
        <f t="shared" si="29"/>
        <v>35</v>
      </c>
      <c r="AG20" s="14">
        <f t="shared" si="29"/>
        <v>35.875</v>
      </c>
      <c r="AH20" s="14">
        <f t="shared" si="29"/>
        <v>36.75</v>
      </c>
      <c r="AI20" s="14">
        <f t="shared" si="29"/>
        <v>37.625</v>
      </c>
      <c r="AJ20" s="14">
        <f t="shared" si="29"/>
        <v>38.5</v>
      </c>
      <c r="AK20" s="14">
        <f t="shared" si="29"/>
        <v>39.375</v>
      </c>
      <c r="AL20" s="14">
        <f t="shared" si="29"/>
        <v>40.25</v>
      </c>
      <c r="AM20" s="14">
        <f t="shared" si="29"/>
        <v>41.125</v>
      </c>
      <c r="AN20" s="14">
        <f t="shared" si="29"/>
        <v>42</v>
      </c>
      <c r="AO20" s="15"/>
      <c r="AP20" s="41">
        <v>0</v>
      </c>
      <c r="AQ20" s="14">
        <f t="shared" ref="AQ20:AQ22" si="30">SUM(E20:P20)</f>
        <v>55.2</v>
      </c>
      <c r="AR20" s="14">
        <f t="shared" ref="AR20:AR22" si="31">SUM(Q20:AB20)</f>
        <v>257.25</v>
      </c>
      <c r="AS20" s="14">
        <f t="shared" ref="AS20:AS22" si="32">SUM(AC20:AN20)</f>
        <v>443.625</v>
      </c>
    </row>
    <row r="21" spans="3:45" x14ac:dyDescent="0.25">
      <c r="C21" s="9" t="s">
        <v>37</v>
      </c>
      <c r="D21" s="14">
        <v>2.5</v>
      </c>
      <c r="E21" s="43">
        <v>2.5</v>
      </c>
      <c r="F21" s="43">
        <f>E21</f>
        <v>2.5</v>
      </c>
      <c r="G21" s="43">
        <f t="shared" ref="G21:P21" si="33">F21</f>
        <v>2.5</v>
      </c>
      <c r="H21" s="43">
        <f t="shared" si="33"/>
        <v>2.5</v>
      </c>
      <c r="I21" s="43">
        <f t="shared" si="33"/>
        <v>2.5</v>
      </c>
      <c r="J21" s="43">
        <f t="shared" si="33"/>
        <v>2.5</v>
      </c>
      <c r="K21" s="43">
        <f t="shared" si="33"/>
        <v>2.5</v>
      </c>
      <c r="L21" s="43">
        <f t="shared" si="33"/>
        <v>2.5</v>
      </c>
      <c r="M21" s="43">
        <f t="shared" si="33"/>
        <v>2.5</v>
      </c>
      <c r="N21" s="43">
        <f t="shared" si="33"/>
        <v>2.5</v>
      </c>
      <c r="O21" s="43">
        <f t="shared" si="33"/>
        <v>2.5</v>
      </c>
      <c r="P21" s="43">
        <f t="shared" si="33"/>
        <v>2.5</v>
      </c>
      <c r="Q21" s="14">
        <v>3</v>
      </c>
      <c r="R21" s="14">
        <f t="shared" ref="J21:AN21" si="34">Q21</f>
        <v>3</v>
      </c>
      <c r="S21" s="14">
        <f t="shared" si="34"/>
        <v>3</v>
      </c>
      <c r="T21" s="14">
        <f t="shared" si="34"/>
        <v>3</v>
      </c>
      <c r="U21" s="14">
        <f t="shared" si="34"/>
        <v>3</v>
      </c>
      <c r="V21" s="14">
        <f t="shared" si="34"/>
        <v>3</v>
      </c>
      <c r="W21" s="14">
        <f t="shared" si="34"/>
        <v>3</v>
      </c>
      <c r="X21" s="14">
        <f t="shared" si="34"/>
        <v>3</v>
      </c>
      <c r="Y21" s="14">
        <f t="shared" si="34"/>
        <v>3</v>
      </c>
      <c r="Z21" s="14">
        <f t="shared" si="34"/>
        <v>3</v>
      </c>
      <c r="AA21" s="14">
        <f t="shared" si="34"/>
        <v>3</v>
      </c>
      <c r="AB21" s="14">
        <f t="shared" si="34"/>
        <v>3</v>
      </c>
      <c r="AC21" s="14">
        <v>4</v>
      </c>
      <c r="AD21" s="14">
        <f t="shared" si="34"/>
        <v>4</v>
      </c>
      <c r="AE21" s="14">
        <f t="shared" si="34"/>
        <v>4</v>
      </c>
      <c r="AF21" s="14">
        <f t="shared" si="34"/>
        <v>4</v>
      </c>
      <c r="AG21" s="14">
        <f t="shared" si="34"/>
        <v>4</v>
      </c>
      <c r="AH21" s="14">
        <f t="shared" si="34"/>
        <v>4</v>
      </c>
      <c r="AI21" s="14">
        <f t="shared" si="34"/>
        <v>4</v>
      </c>
      <c r="AJ21" s="14">
        <f t="shared" si="34"/>
        <v>4</v>
      </c>
      <c r="AK21" s="14">
        <f t="shared" si="34"/>
        <v>4</v>
      </c>
      <c r="AL21" s="14">
        <f t="shared" si="34"/>
        <v>4</v>
      </c>
      <c r="AM21" s="14">
        <f t="shared" si="34"/>
        <v>4</v>
      </c>
      <c r="AN21" s="14">
        <f t="shared" si="34"/>
        <v>4</v>
      </c>
      <c r="AO21" s="15"/>
      <c r="AP21" s="41">
        <f>AN21</f>
        <v>4</v>
      </c>
      <c r="AQ21" s="14">
        <f t="shared" si="30"/>
        <v>30</v>
      </c>
      <c r="AR21" s="14">
        <f t="shared" si="31"/>
        <v>36</v>
      </c>
      <c r="AS21" s="14">
        <f t="shared" si="32"/>
        <v>48</v>
      </c>
    </row>
    <row r="22" spans="3:45" x14ac:dyDescent="0.25">
      <c r="C22" s="9" t="s">
        <v>23</v>
      </c>
      <c r="D22" s="23">
        <v>2.5000000000000001E-2</v>
      </c>
      <c r="E22" s="43">
        <f>E6*0</f>
        <v>0</v>
      </c>
      <c r="F22" s="43">
        <f>F6*0</f>
        <v>0</v>
      </c>
      <c r="G22" s="43">
        <f>G6*0</f>
        <v>0</v>
      </c>
      <c r="H22" s="43">
        <f>H6*0</f>
        <v>0</v>
      </c>
      <c r="I22" s="43">
        <f>I6*0</f>
        <v>0</v>
      </c>
      <c r="J22" s="43">
        <f>J6*0</f>
        <v>0</v>
      </c>
      <c r="K22" s="12">
        <f>K6*$D22</f>
        <v>0.63</v>
      </c>
      <c r="L22" s="12">
        <f>L6*$D22</f>
        <v>0.94499999999999995</v>
      </c>
      <c r="M22" s="12">
        <f>M6*$D22</f>
        <v>1.26</v>
      </c>
      <c r="N22" s="12">
        <f>N6*$D22</f>
        <v>1.5750000000000002</v>
      </c>
      <c r="O22" s="12">
        <f>O6*$D22</f>
        <v>1.89</v>
      </c>
      <c r="P22" s="12">
        <f>P6*$D22</f>
        <v>2.3625000000000003</v>
      </c>
      <c r="Q22" s="12">
        <f>Q6*$D22</f>
        <v>2.52</v>
      </c>
      <c r="R22" s="12">
        <f>R6*$D22</f>
        <v>2.835</v>
      </c>
      <c r="S22" s="12">
        <f>S6*$D22</f>
        <v>2.9924999999999997</v>
      </c>
      <c r="T22" s="12">
        <f>T6*$D22</f>
        <v>3.3074999999999997</v>
      </c>
      <c r="U22" s="12">
        <f>U6*$D22</f>
        <v>3.4649999999999999</v>
      </c>
      <c r="V22" s="12">
        <f>V6*$D22</f>
        <v>3.78</v>
      </c>
      <c r="W22" s="12">
        <f>W6*$D22</f>
        <v>3.9375</v>
      </c>
      <c r="X22" s="12">
        <f>X6*$D22</f>
        <v>4.2525000000000004</v>
      </c>
      <c r="Y22" s="12">
        <f>Y6*$D22</f>
        <v>4.41</v>
      </c>
      <c r="Z22" s="12">
        <f>Z6*D22</f>
        <v>4.7250000000000005</v>
      </c>
      <c r="AA22" s="12">
        <f>AA6*D22</f>
        <v>4.8825000000000003</v>
      </c>
      <c r="AB22" s="12">
        <f>AB6*D22</f>
        <v>5.1975000000000007</v>
      </c>
      <c r="AC22" s="12">
        <f>AC6*D22</f>
        <v>5.5125000000000002</v>
      </c>
      <c r="AD22" s="12">
        <f>AD6*D22</f>
        <v>5.8275000000000006</v>
      </c>
      <c r="AE22" s="12">
        <f>AE6*D22</f>
        <v>6.1425000000000001</v>
      </c>
      <c r="AF22" s="12">
        <f>AF6*$D22</f>
        <v>6.3000000000000007</v>
      </c>
      <c r="AG22" s="12">
        <f>AG6*$D22</f>
        <v>6.4575000000000005</v>
      </c>
      <c r="AH22" s="12">
        <f>AH6*$D22</f>
        <v>6.6149999999999993</v>
      </c>
      <c r="AI22" s="12">
        <f>AI6*$D22</f>
        <v>6.7725</v>
      </c>
      <c r="AJ22" s="12">
        <f>AJ6*$D22</f>
        <v>6.93</v>
      </c>
      <c r="AK22" s="12">
        <f>AK6*$D22</f>
        <v>7.0875000000000004</v>
      </c>
      <c r="AL22" s="12">
        <f>AL6*$D22</f>
        <v>7.245000000000001</v>
      </c>
      <c r="AM22" s="12">
        <f>AM6*$D22</f>
        <v>7.4024999999999999</v>
      </c>
      <c r="AN22" s="12">
        <f>AN6*$D22</f>
        <v>7.56</v>
      </c>
      <c r="AO22" s="11"/>
      <c r="AP22" s="40">
        <v>0</v>
      </c>
      <c r="AQ22" s="14">
        <f t="shared" si="30"/>
        <v>8.6624999999999996</v>
      </c>
      <c r="AR22" s="14">
        <f t="shared" si="31"/>
        <v>46.305</v>
      </c>
      <c r="AS22" s="14">
        <f t="shared" si="32"/>
        <v>79.852500000000006</v>
      </c>
    </row>
    <row r="23" spans="3:45" x14ac:dyDescent="0.25">
      <c r="C23" s="24" t="s">
        <v>12</v>
      </c>
      <c r="D23" s="25"/>
      <c r="E23" s="26">
        <f>SUM(E13:E22)</f>
        <v>5.68</v>
      </c>
      <c r="F23" s="26">
        <f>SUM(F13:F22)</f>
        <v>4.0549999999999997</v>
      </c>
      <c r="G23" s="26">
        <f>SUM(G13:G22)</f>
        <v>7.2099999999999991</v>
      </c>
      <c r="H23" s="26">
        <f>SUM(H13:H22)</f>
        <v>5.21</v>
      </c>
      <c r="I23" s="26">
        <f>SUM(I13:I22)</f>
        <v>13.92</v>
      </c>
      <c r="J23" s="26">
        <f>SUM(J13:J22)</f>
        <v>6.66</v>
      </c>
      <c r="K23" s="26">
        <f>SUM(K13:K22)</f>
        <v>14.549999999999999</v>
      </c>
      <c r="L23" s="26">
        <f>SUM(L13:L22)</f>
        <v>19.024999999999999</v>
      </c>
      <c r="M23" s="26">
        <f>SUM(M13:M22)</f>
        <v>22.05</v>
      </c>
      <c r="N23" s="26">
        <f>SUM(N13:N22)</f>
        <v>25.625</v>
      </c>
      <c r="O23" s="26">
        <f>SUM(O13:O22)</f>
        <v>29.2</v>
      </c>
      <c r="P23" s="26">
        <f>SUM(P13:P22)</f>
        <v>36.262500000000003</v>
      </c>
      <c r="Q23" s="26">
        <f>SUM(Q13:Q22)</f>
        <v>35.450000000000003</v>
      </c>
      <c r="R23" s="26">
        <f>SUM(R13:R22)</f>
        <v>40.475000000000001</v>
      </c>
      <c r="S23" s="26">
        <f>SUM(S13:S22)</f>
        <v>39.962499999999999</v>
      </c>
      <c r="T23" s="26">
        <f>SUM(T13:T22)</f>
        <v>45.837499999999999</v>
      </c>
      <c r="U23" s="26">
        <f>SUM(U13:U22)</f>
        <v>45.325000000000003</v>
      </c>
      <c r="V23" s="26">
        <f>SUM(V13:V22)</f>
        <v>51.2</v>
      </c>
      <c r="W23" s="26">
        <f>SUM(W13:W22)</f>
        <v>51.887500000000003</v>
      </c>
      <c r="X23" s="26">
        <f>SUM(X13:X22)</f>
        <v>56.912499999999994</v>
      </c>
      <c r="Y23" s="26">
        <f>SUM(Y13:Y22)</f>
        <v>56.399999999999991</v>
      </c>
      <c r="Z23" s="26">
        <f>SUM(Z13:Z22)</f>
        <v>62.274999999999999</v>
      </c>
      <c r="AA23" s="26">
        <f>SUM(AA13:AA22)</f>
        <v>61.762499999999996</v>
      </c>
      <c r="AB23" s="26">
        <f>SUM(AB13:AB22)</f>
        <v>67.637500000000003</v>
      </c>
      <c r="AC23" s="26">
        <f>SUM(AC13:AC22)</f>
        <v>72.8125</v>
      </c>
      <c r="AD23" s="26">
        <f>SUM(AD13:AD22)</f>
        <v>75.837500000000006</v>
      </c>
      <c r="AE23" s="26">
        <f>SUM(AE13:AE22)</f>
        <v>79.412500000000009</v>
      </c>
      <c r="AF23" s="26">
        <f>SUM(AF13:AF22)</f>
        <v>78.899999999999991</v>
      </c>
      <c r="AG23" s="26">
        <f>SUM(AG13:AG22)</f>
        <v>80.687499999999986</v>
      </c>
      <c r="AH23" s="26">
        <f>SUM(AH13:AH22)</f>
        <v>82.475000000000009</v>
      </c>
      <c r="AI23" s="26">
        <f>SUM(AI13:AI22)</f>
        <v>84.262500000000003</v>
      </c>
      <c r="AJ23" s="26">
        <f>SUM(AJ13:AJ22)</f>
        <v>86.050000000000011</v>
      </c>
      <c r="AK23" s="26">
        <f>SUM(AK13:AK22)</f>
        <v>87.837500000000006</v>
      </c>
      <c r="AL23" s="26">
        <f>SUM(AL13:AL22)</f>
        <v>89.625</v>
      </c>
      <c r="AM23" s="26">
        <f>SUM(AM13:AM22)</f>
        <v>91.412500000000009</v>
      </c>
      <c r="AN23" s="26">
        <f>SUM(AN13:AN22)</f>
        <v>93.2</v>
      </c>
      <c r="AO23" s="27"/>
      <c r="AP23" s="19">
        <f>SUM(AP13:AP22)</f>
        <v>4</v>
      </c>
      <c r="AQ23" s="26">
        <f>SUM(E23:P23)</f>
        <v>189.44749999999999</v>
      </c>
      <c r="AR23" s="26">
        <f>SUM(Q23:AB23)</f>
        <v>615.125</v>
      </c>
      <c r="AS23" s="26">
        <f>SUM(AC23:AN23)</f>
        <v>1002.5125</v>
      </c>
    </row>
    <row r="24" spans="3:45" ht="6" customHeight="1" x14ac:dyDescent="0.25"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40"/>
      <c r="AQ24" s="12"/>
      <c r="AR24" s="12"/>
      <c r="AS24" s="12"/>
    </row>
    <row r="25" spans="3:45" x14ac:dyDescent="0.25">
      <c r="C25" s="28" t="s">
        <v>21</v>
      </c>
      <c r="D25" s="29"/>
      <c r="E25" s="30">
        <f>E8-E23</f>
        <v>-4.7799999999999994</v>
      </c>
      <c r="F25" s="30">
        <f>F8-F23</f>
        <v>-2.6149999999999998</v>
      </c>
      <c r="G25" s="30">
        <f>G8-G23</f>
        <v>-2.8899999999999988</v>
      </c>
      <c r="H25" s="30">
        <f>H8-H23</f>
        <v>1.2699999999999996</v>
      </c>
      <c r="I25" s="30">
        <f>I8-I23</f>
        <v>11.28</v>
      </c>
      <c r="J25" s="30">
        <f>J8-J23</f>
        <v>5.9399999999999995</v>
      </c>
      <c r="K25" s="30">
        <f>K8-K23</f>
        <v>10.65</v>
      </c>
      <c r="L25" s="30">
        <f>L8-L23</f>
        <v>18.774999999999999</v>
      </c>
      <c r="M25" s="30">
        <f>M8-M23</f>
        <v>28.349999999999998</v>
      </c>
      <c r="N25" s="30">
        <f>N8-N23</f>
        <v>37.375</v>
      </c>
      <c r="O25" s="30">
        <f>O8-O23</f>
        <v>46.399999999999991</v>
      </c>
      <c r="P25" s="30">
        <f>P8-P23</f>
        <v>58.237499999999997</v>
      </c>
      <c r="Q25" s="30">
        <f>Q8-Q23</f>
        <v>65.349999999999994</v>
      </c>
      <c r="R25" s="30">
        <f>R8-R23</f>
        <v>72.924999999999983</v>
      </c>
      <c r="S25" s="30">
        <f>S8-S23</f>
        <v>79.737499999999983</v>
      </c>
      <c r="T25" s="30">
        <f>T8-T23</f>
        <v>86.462499999999977</v>
      </c>
      <c r="U25" s="30">
        <f>U8-U23</f>
        <v>93.274999999999991</v>
      </c>
      <c r="V25" s="30">
        <f>V8-V23</f>
        <v>99.999999999999986</v>
      </c>
      <c r="W25" s="30">
        <f>W8-W23</f>
        <v>105.6125</v>
      </c>
      <c r="X25" s="30">
        <f>X8-X23</f>
        <v>113.1875</v>
      </c>
      <c r="Y25" s="30">
        <f>Y8-Y23</f>
        <v>120.00000000000001</v>
      </c>
      <c r="Z25" s="30">
        <f>Z8-Z23</f>
        <v>126.72499999999999</v>
      </c>
      <c r="AA25" s="30">
        <f>AA8-AA23</f>
        <v>133.53749999999999</v>
      </c>
      <c r="AB25" s="30">
        <f>AB8-AB23</f>
        <v>140.26249999999999</v>
      </c>
      <c r="AC25" s="30">
        <f>AC8-AC23</f>
        <v>147.6875</v>
      </c>
      <c r="AD25" s="30">
        <f>AD8-AD23</f>
        <v>157.26249999999999</v>
      </c>
      <c r="AE25" s="30">
        <f>AE8-AE23</f>
        <v>166.28749999999997</v>
      </c>
      <c r="AF25" s="30">
        <f>AF8-AF23</f>
        <v>173.10000000000002</v>
      </c>
      <c r="AG25" s="30">
        <f>AG8-AG23</f>
        <v>177.61250000000001</v>
      </c>
      <c r="AH25" s="30">
        <f>AH8-AH23</f>
        <v>182.12499999999994</v>
      </c>
      <c r="AI25" s="30">
        <f>AI8-AI23</f>
        <v>186.63749999999999</v>
      </c>
      <c r="AJ25" s="30">
        <f>AJ8-AJ23</f>
        <v>191.14999999999998</v>
      </c>
      <c r="AK25" s="30">
        <f>AK8-AK23</f>
        <v>195.66249999999999</v>
      </c>
      <c r="AL25" s="30">
        <f>AL8-AL23</f>
        <v>200.17500000000001</v>
      </c>
      <c r="AM25" s="30">
        <f>AM8-AM23</f>
        <v>204.68749999999994</v>
      </c>
      <c r="AN25" s="30">
        <f>AN8-AN23</f>
        <v>209.2</v>
      </c>
      <c r="AO25" s="31"/>
      <c r="AP25" s="19">
        <f>AP8-AP23</f>
        <v>12.2</v>
      </c>
      <c r="AQ25" s="30">
        <f>SUM(E25:P25)</f>
        <v>207.99250000000001</v>
      </c>
      <c r="AR25" s="30">
        <f>SUM(Q25:AB25)</f>
        <v>1237.0749999999998</v>
      </c>
      <c r="AS25" s="30">
        <f>SUM(AC25:AN25)</f>
        <v>2191.5875000000001</v>
      </c>
    </row>
    <row r="26" spans="3:45" x14ac:dyDescent="0.25"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40"/>
      <c r="AQ26" s="12"/>
      <c r="AR26" s="12"/>
      <c r="AS26" s="12"/>
    </row>
    <row r="27" spans="3:45" s="3" customFormat="1" x14ac:dyDescent="0.25">
      <c r="C27" s="32" t="s">
        <v>19</v>
      </c>
      <c r="D27" s="33">
        <v>0.05</v>
      </c>
      <c r="E27" s="34">
        <f>E5*$D27</f>
        <v>0.25</v>
      </c>
      <c r="F27" s="34">
        <f>F5*$D27</f>
        <v>0.4</v>
      </c>
      <c r="G27" s="34">
        <f>G5*$D27</f>
        <v>1.2000000000000002</v>
      </c>
      <c r="H27" s="34">
        <f>H5*$D27</f>
        <v>1.8</v>
      </c>
      <c r="I27" s="34">
        <f>I5*$D27</f>
        <v>7</v>
      </c>
      <c r="J27" s="34">
        <f>J5*$D27</f>
        <v>3.5</v>
      </c>
      <c r="K27" s="34">
        <f>K5*$D27</f>
        <v>7</v>
      </c>
      <c r="L27" s="34">
        <f>L5*$D27</f>
        <v>10.5</v>
      </c>
      <c r="M27" s="34">
        <f>M5*$D27</f>
        <v>14</v>
      </c>
      <c r="N27" s="34">
        <f>N5*$D27</f>
        <v>17.5</v>
      </c>
      <c r="O27" s="34">
        <f>O5*$D27</f>
        <v>21</v>
      </c>
      <c r="P27" s="34">
        <f>P5*$D27</f>
        <v>26.25</v>
      </c>
      <c r="Q27" s="34">
        <f>Q5*$D27</f>
        <v>28</v>
      </c>
      <c r="R27" s="34">
        <f>R5*$D27</f>
        <v>31.5</v>
      </c>
      <c r="S27" s="34">
        <f>S5*$D27</f>
        <v>33.25</v>
      </c>
      <c r="T27" s="34">
        <f>T5*$D27</f>
        <v>36.75</v>
      </c>
      <c r="U27" s="34">
        <f>U5*$D27</f>
        <v>38.5</v>
      </c>
      <c r="V27" s="34">
        <f>V5*$D27</f>
        <v>42</v>
      </c>
      <c r="W27" s="34">
        <f>W5*$D27</f>
        <v>43.75</v>
      </c>
      <c r="X27" s="34">
        <f>X5*$D27</f>
        <v>47.25</v>
      </c>
      <c r="Y27" s="34">
        <f>Y5*$D27</f>
        <v>49</v>
      </c>
      <c r="Z27" s="34">
        <f>Z5*$D27</f>
        <v>52.5</v>
      </c>
      <c r="AA27" s="34">
        <f>AA5*$D27</f>
        <v>54.25</v>
      </c>
      <c r="AB27" s="34">
        <f>AB5*$D27</f>
        <v>57.75</v>
      </c>
      <c r="AC27" s="34">
        <f>AC5*$D27</f>
        <v>61.25</v>
      </c>
      <c r="AD27" s="34">
        <f>AD5*$D27</f>
        <v>64.75</v>
      </c>
      <c r="AE27" s="34">
        <f>AE5*$D27</f>
        <v>68.25</v>
      </c>
      <c r="AF27" s="34">
        <f>AF5*$D27</f>
        <v>70</v>
      </c>
      <c r="AG27" s="34">
        <f>AG5*$D27</f>
        <v>71.75</v>
      </c>
      <c r="AH27" s="34">
        <f>AH5*$D27</f>
        <v>73.5</v>
      </c>
      <c r="AI27" s="34">
        <f>AI5*$D27</f>
        <v>75.25</v>
      </c>
      <c r="AJ27" s="34">
        <f>AJ5*$D27</f>
        <v>77</v>
      </c>
      <c r="AK27" s="34">
        <f>AK5*$D27</f>
        <v>78.75</v>
      </c>
      <c r="AL27" s="34">
        <f>AL5*$D27</f>
        <v>80.5</v>
      </c>
      <c r="AM27" s="34">
        <f>AM5*$D27</f>
        <v>82.25</v>
      </c>
      <c r="AN27" s="34">
        <f>AN5*$D27</f>
        <v>84</v>
      </c>
      <c r="AO27" s="8"/>
      <c r="AP27" s="18">
        <f>AP5*$D27</f>
        <v>4.5</v>
      </c>
      <c r="AQ27" s="35">
        <f t="shared" ref="AQ27:AQ28" si="35">SUM(E27:P27)</f>
        <v>110.4</v>
      </c>
      <c r="AR27" s="35">
        <f t="shared" ref="AR27:AR28" si="36">SUM(Q27:AB27)</f>
        <v>514.5</v>
      </c>
      <c r="AS27" s="35">
        <f t="shared" ref="AS27:AS28" si="37">SUM(AC27:AN27)</f>
        <v>887.25</v>
      </c>
    </row>
    <row r="28" spans="3:45" s="3" customFormat="1" x14ac:dyDescent="0.25">
      <c r="C28" s="32" t="s">
        <v>20</v>
      </c>
      <c r="D28" s="33">
        <v>0.02</v>
      </c>
      <c r="E28" s="34">
        <f>E5*$D28</f>
        <v>0.1</v>
      </c>
      <c r="F28" s="34">
        <f>F5*$D28</f>
        <v>0.16</v>
      </c>
      <c r="G28" s="34">
        <f>G5*$D28</f>
        <v>0.48</v>
      </c>
      <c r="H28" s="34">
        <f>H5*$D28</f>
        <v>0.72</v>
      </c>
      <c r="I28" s="34">
        <f>I5*$D28</f>
        <v>2.8000000000000003</v>
      </c>
      <c r="J28" s="34">
        <f>J5*$D28</f>
        <v>1.4000000000000001</v>
      </c>
      <c r="K28" s="34">
        <f>K5*$D28</f>
        <v>2.8000000000000003</v>
      </c>
      <c r="L28" s="34">
        <f>L5*$D28</f>
        <v>4.2</v>
      </c>
      <c r="M28" s="34">
        <f>M5*$D28</f>
        <v>5.6000000000000005</v>
      </c>
      <c r="N28" s="34">
        <f>N5*$D28</f>
        <v>7</v>
      </c>
      <c r="O28" s="34">
        <f>O5*$D28</f>
        <v>8.4</v>
      </c>
      <c r="P28" s="34">
        <f>P5*$D28</f>
        <v>10.5</v>
      </c>
      <c r="Q28" s="34">
        <f>Q5*$D28</f>
        <v>11.200000000000001</v>
      </c>
      <c r="R28" s="34">
        <f>R5*$D28</f>
        <v>12.6</v>
      </c>
      <c r="S28" s="34">
        <f>S5*$D28</f>
        <v>13.3</v>
      </c>
      <c r="T28" s="34">
        <f>T5*$D28</f>
        <v>14.700000000000001</v>
      </c>
      <c r="U28" s="34">
        <f>U5*$D28</f>
        <v>15.4</v>
      </c>
      <c r="V28" s="34">
        <f>V5*$D28</f>
        <v>16.8</v>
      </c>
      <c r="W28" s="34">
        <f>W5*$D28</f>
        <v>17.5</v>
      </c>
      <c r="X28" s="34">
        <f>X5*$D28</f>
        <v>18.900000000000002</v>
      </c>
      <c r="Y28" s="34">
        <f>Y5*$D28</f>
        <v>19.600000000000001</v>
      </c>
      <c r="Z28" s="34">
        <f>Z5*$D28</f>
        <v>21</v>
      </c>
      <c r="AA28" s="34">
        <f>AA5*$D28</f>
        <v>21.7</v>
      </c>
      <c r="AB28" s="34">
        <f>AB5*$D28</f>
        <v>23.1</v>
      </c>
      <c r="AC28" s="34">
        <f>AC5*$D28</f>
        <v>24.5</v>
      </c>
      <c r="AD28" s="34">
        <f>AD5*$D28</f>
        <v>25.900000000000002</v>
      </c>
      <c r="AE28" s="34">
        <f>AE5*$D28</f>
        <v>27.3</v>
      </c>
      <c r="AF28" s="34">
        <f>AF5*$D28</f>
        <v>28</v>
      </c>
      <c r="AG28" s="34">
        <f>AG5*$D28</f>
        <v>28.7</v>
      </c>
      <c r="AH28" s="34">
        <f>AH5*$D28</f>
        <v>29.400000000000002</v>
      </c>
      <c r="AI28" s="34">
        <f>AI5*$D28</f>
        <v>30.1</v>
      </c>
      <c r="AJ28" s="34">
        <f>AJ5*$D28</f>
        <v>30.8</v>
      </c>
      <c r="AK28" s="34">
        <f>AK5*$D28</f>
        <v>31.5</v>
      </c>
      <c r="AL28" s="34">
        <f>AL5*$D28</f>
        <v>32.200000000000003</v>
      </c>
      <c r="AM28" s="34">
        <f>AM5*$D28</f>
        <v>32.9</v>
      </c>
      <c r="AN28" s="34">
        <f>AN5*$D28</f>
        <v>33.6</v>
      </c>
      <c r="AO28" s="8"/>
      <c r="AP28" s="18">
        <f>AP5*$D28</f>
        <v>1.8</v>
      </c>
      <c r="AQ28" s="35">
        <f t="shared" si="35"/>
        <v>44.160000000000004</v>
      </c>
      <c r="AR28" s="35">
        <f t="shared" si="36"/>
        <v>205.79999999999998</v>
      </c>
      <c r="AS28" s="35">
        <f t="shared" si="37"/>
        <v>354.90000000000003</v>
      </c>
    </row>
    <row r="29" spans="3:45" x14ac:dyDescent="0.25"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1"/>
      <c r="AP29" s="40"/>
      <c r="AQ29" s="12"/>
      <c r="AR29" s="12"/>
      <c r="AS29" s="12"/>
    </row>
    <row r="30" spans="3:45" x14ac:dyDescent="0.25">
      <c r="C30" s="36" t="s">
        <v>24</v>
      </c>
      <c r="D30" s="37"/>
      <c r="E30" s="38">
        <f>E25-E27-E28</f>
        <v>-5.129999999999999</v>
      </c>
      <c r="F30" s="38">
        <f t="shared" ref="F30:AN30" si="38">F25-F27-F28</f>
        <v>-3.1749999999999998</v>
      </c>
      <c r="G30" s="38">
        <f t="shared" si="38"/>
        <v>-4.5699999999999985</v>
      </c>
      <c r="H30" s="38">
        <f t="shared" si="38"/>
        <v>-1.2500000000000004</v>
      </c>
      <c r="I30" s="38">
        <f t="shared" si="38"/>
        <v>1.4799999999999991</v>
      </c>
      <c r="J30" s="38">
        <f t="shared" si="38"/>
        <v>1.0399999999999994</v>
      </c>
      <c r="K30" s="38">
        <f t="shared" si="38"/>
        <v>0.85000000000000009</v>
      </c>
      <c r="L30" s="38">
        <f t="shared" si="38"/>
        <v>4.0749999999999984</v>
      </c>
      <c r="M30" s="38">
        <f t="shared" si="38"/>
        <v>8.7499999999999964</v>
      </c>
      <c r="N30" s="38">
        <f t="shared" si="38"/>
        <v>12.875</v>
      </c>
      <c r="O30" s="38">
        <f t="shared" si="38"/>
        <v>16.999999999999993</v>
      </c>
      <c r="P30" s="38">
        <f t="shared" si="38"/>
        <v>21.487499999999997</v>
      </c>
      <c r="Q30" s="38">
        <f t="shared" si="38"/>
        <v>26.149999999999991</v>
      </c>
      <c r="R30" s="38">
        <f t="shared" si="38"/>
        <v>28.824999999999982</v>
      </c>
      <c r="S30" s="38">
        <f t="shared" si="38"/>
        <v>33.187499999999986</v>
      </c>
      <c r="T30" s="38">
        <f t="shared" si="38"/>
        <v>35.012499999999974</v>
      </c>
      <c r="U30" s="38">
        <f t="shared" si="38"/>
        <v>39.374999999999993</v>
      </c>
      <c r="V30" s="38">
        <f t="shared" si="38"/>
        <v>41.199999999999989</v>
      </c>
      <c r="W30" s="38">
        <f t="shared" si="38"/>
        <v>44.362499999999997</v>
      </c>
      <c r="X30" s="38">
        <f t="shared" si="38"/>
        <v>47.037499999999994</v>
      </c>
      <c r="Y30" s="38">
        <f t="shared" si="38"/>
        <v>51.400000000000013</v>
      </c>
      <c r="Z30" s="38">
        <f t="shared" si="38"/>
        <v>53.224999999999994</v>
      </c>
      <c r="AA30" s="38">
        <f t="shared" si="38"/>
        <v>57.587499999999991</v>
      </c>
      <c r="AB30" s="38">
        <f t="shared" si="38"/>
        <v>59.412499999999987</v>
      </c>
      <c r="AC30" s="38">
        <f t="shared" si="38"/>
        <v>61.9375</v>
      </c>
      <c r="AD30" s="38">
        <f t="shared" si="38"/>
        <v>66.612499999999983</v>
      </c>
      <c r="AE30" s="38">
        <f t="shared" si="38"/>
        <v>70.737499999999969</v>
      </c>
      <c r="AF30" s="38">
        <f t="shared" si="38"/>
        <v>75.100000000000023</v>
      </c>
      <c r="AG30" s="38">
        <f t="shared" si="38"/>
        <v>77.162500000000009</v>
      </c>
      <c r="AH30" s="38">
        <f t="shared" si="38"/>
        <v>79.224999999999937</v>
      </c>
      <c r="AI30" s="38">
        <f t="shared" si="38"/>
        <v>81.287499999999994</v>
      </c>
      <c r="AJ30" s="38">
        <f t="shared" si="38"/>
        <v>83.34999999999998</v>
      </c>
      <c r="AK30" s="38">
        <f t="shared" si="38"/>
        <v>85.412499999999994</v>
      </c>
      <c r="AL30" s="38">
        <f t="shared" si="38"/>
        <v>87.475000000000009</v>
      </c>
      <c r="AM30" s="38">
        <f t="shared" si="38"/>
        <v>89.537499999999937</v>
      </c>
      <c r="AN30" s="38">
        <f t="shared" si="38"/>
        <v>91.6</v>
      </c>
      <c r="AO30" s="39"/>
      <c r="AP30" s="19">
        <f t="shared" ref="AP30" si="39">AP25-AP27-AP28</f>
        <v>5.8999999999999995</v>
      </c>
      <c r="AQ30" s="38">
        <f t="shared" ref="AQ30" si="40">SUM(E30:P30)</f>
        <v>53.432499999999983</v>
      </c>
      <c r="AR30" s="38">
        <f t="shared" ref="AR30" si="41">SUM(Q30:AB30)</f>
        <v>516.77499999999986</v>
      </c>
      <c r="AS30" s="38">
        <f t="shared" ref="AS30" si="42">SUM(AC30:AN30)</f>
        <v>949.4375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0"/>
  <sheetViews>
    <sheetView workbookViewId="0">
      <selection activeCell="C3" sqref="C3"/>
    </sheetView>
  </sheetViews>
  <sheetFormatPr defaultRowHeight="15" x14ac:dyDescent="0.25"/>
  <cols>
    <col min="2" max="2" width="14" style="1" customWidth="1"/>
    <col min="3" max="3" width="10.28515625" style="1" bestFit="1" customWidth="1"/>
    <col min="4" max="4" width="15.7109375" style="1" customWidth="1"/>
  </cols>
  <sheetData>
    <row r="1" spans="2:4" x14ac:dyDescent="0.25">
      <c r="B1" s="46"/>
      <c r="C1" s="46"/>
      <c r="D1" s="46"/>
    </row>
    <row r="2" spans="2:4" ht="27" customHeight="1" x14ac:dyDescent="0.25">
      <c r="B2" s="6" t="s">
        <v>28</v>
      </c>
      <c r="C2" s="7">
        <v>100</v>
      </c>
    </row>
    <row r="4" spans="2:4" x14ac:dyDescent="0.25">
      <c r="B4" s="5" t="s">
        <v>27</v>
      </c>
      <c r="C4" s="5" t="s">
        <v>29</v>
      </c>
      <c r="D4" s="5" t="s">
        <v>30</v>
      </c>
    </row>
    <row r="5" spans="2:4" x14ac:dyDescent="0.25">
      <c r="B5" s="4">
        <v>45017</v>
      </c>
      <c r="C5" s="2">
        <f>'Business Projection'!E22</f>
        <v>0</v>
      </c>
      <c r="D5" s="2">
        <f>C5</f>
        <v>0</v>
      </c>
    </row>
    <row r="6" spans="2:4" x14ac:dyDescent="0.25">
      <c r="B6" s="4">
        <f>EOMONTH(B5,1)</f>
        <v>45077</v>
      </c>
      <c r="C6" s="2">
        <f>'Business Projection'!F22</f>
        <v>0</v>
      </c>
      <c r="D6" s="2">
        <f>D5+C6</f>
        <v>0</v>
      </c>
    </row>
    <row r="7" spans="2:4" x14ac:dyDescent="0.25">
      <c r="B7" s="4">
        <f t="shared" ref="B7:B40" si="0">EOMONTH(B6,1)</f>
        <v>45107</v>
      </c>
      <c r="C7" s="2">
        <f>'Business Projection'!G22</f>
        <v>0</v>
      </c>
      <c r="D7" s="2">
        <f t="shared" ref="D7:D29" si="1">D6+C7</f>
        <v>0</v>
      </c>
    </row>
    <row r="8" spans="2:4" x14ac:dyDescent="0.25">
      <c r="B8" s="4">
        <f t="shared" si="0"/>
        <v>45138</v>
      </c>
      <c r="C8" s="2">
        <f>'Business Projection'!H22</f>
        <v>0</v>
      </c>
      <c r="D8" s="2">
        <f t="shared" si="1"/>
        <v>0</v>
      </c>
    </row>
    <row r="9" spans="2:4" x14ac:dyDescent="0.25">
      <c r="B9" s="4">
        <f t="shared" si="0"/>
        <v>45169</v>
      </c>
      <c r="C9" s="2">
        <f>'Business Projection'!I22</f>
        <v>0</v>
      </c>
      <c r="D9" s="2">
        <f t="shared" si="1"/>
        <v>0</v>
      </c>
    </row>
    <row r="10" spans="2:4" x14ac:dyDescent="0.25">
      <c r="B10" s="4">
        <f t="shared" si="0"/>
        <v>45199</v>
      </c>
      <c r="C10" s="2">
        <f>'Business Projection'!J22</f>
        <v>0</v>
      </c>
      <c r="D10" s="2">
        <f t="shared" si="1"/>
        <v>0</v>
      </c>
    </row>
    <row r="11" spans="2:4" x14ac:dyDescent="0.25">
      <c r="B11" s="4">
        <f t="shared" si="0"/>
        <v>45230</v>
      </c>
      <c r="C11" s="2">
        <f>'Business Projection'!K22</f>
        <v>0.63</v>
      </c>
      <c r="D11" s="2">
        <f>D10+C11</f>
        <v>0.63</v>
      </c>
    </row>
    <row r="12" spans="2:4" x14ac:dyDescent="0.25">
      <c r="B12" s="4">
        <f t="shared" si="0"/>
        <v>45260</v>
      </c>
      <c r="C12" s="2">
        <f>'Business Projection'!L22</f>
        <v>0.94499999999999995</v>
      </c>
      <c r="D12" s="2">
        <f t="shared" si="1"/>
        <v>1.575</v>
      </c>
    </row>
    <row r="13" spans="2:4" x14ac:dyDescent="0.25">
      <c r="B13" s="4">
        <f t="shared" si="0"/>
        <v>45291</v>
      </c>
      <c r="C13" s="2">
        <f>'Business Projection'!M22</f>
        <v>1.26</v>
      </c>
      <c r="D13" s="2">
        <f t="shared" si="1"/>
        <v>2.835</v>
      </c>
    </row>
    <row r="14" spans="2:4" x14ac:dyDescent="0.25">
      <c r="B14" s="4">
        <f t="shared" si="0"/>
        <v>45322</v>
      </c>
      <c r="C14" s="2">
        <f>'Business Projection'!N22</f>
        <v>1.5750000000000002</v>
      </c>
      <c r="D14" s="2">
        <f t="shared" si="1"/>
        <v>4.41</v>
      </c>
    </row>
    <row r="15" spans="2:4" x14ac:dyDescent="0.25">
      <c r="B15" s="4">
        <f t="shared" si="0"/>
        <v>45351</v>
      </c>
      <c r="C15" s="2">
        <f>'Business Projection'!O22</f>
        <v>1.89</v>
      </c>
      <c r="D15" s="2">
        <f t="shared" si="1"/>
        <v>6.3</v>
      </c>
    </row>
    <row r="16" spans="2:4" x14ac:dyDescent="0.25">
      <c r="B16" s="4">
        <f t="shared" si="0"/>
        <v>45382</v>
      </c>
      <c r="C16" s="2">
        <f>'Business Projection'!P22</f>
        <v>2.3625000000000003</v>
      </c>
      <c r="D16" s="2">
        <f t="shared" si="1"/>
        <v>8.6624999999999996</v>
      </c>
    </row>
    <row r="17" spans="2:4" x14ac:dyDescent="0.25">
      <c r="B17" s="4">
        <f t="shared" si="0"/>
        <v>45412</v>
      </c>
      <c r="C17" s="2">
        <f>'Business Projection'!Q22</f>
        <v>2.52</v>
      </c>
      <c r="D17" s="2">
        <f t="shared" si="1"/>
        <v>11.182499999999999</v>
      </c>
    </row>
    <row r="18" spans="2:4" x14ac:dyDescent="0.25">
      <c r="B18" s="4">
        <f t="shared" si="0"/>
        <v>45443</v>
      </c>
      <c r="C18" s="2">
        <f>'Business Projection'!R22</f>
        <v>2.835</v>
      </c>
      <c r="D18" s="2">
        <f t="shared" si="1"/>
        <v>14.017499999999998</v>
      </c>
    </row>
    <row r="19" spans="2:4" x14ac:dyDescent="0.25">
      <c r="B19" s="4">
        <f t="shared" si="0"/>
        <v>45473</v>
      </c>
      <c r="C19" s="2">
        <f>'Business Projection'!S22</f>
        <v>2.9924999999999997</v>
      </c>
      <c r="D19" s="2">
        <f t="shared" si="1"/>
        <v>17.009999999999998</v>
      </c>
    </row>
    <row r="20" spans="2:4" x14ac:dyDescent="0.25">
      <c r="B20" s="4">
        <f t="shared" si="0"/>
        <v>45504</v>
      </c>
      <c r="C20" s="2">
        <f>'Business Projection'!T22</f>
        <v>3.3074999999999997</v>
      </c>
      <c r="D20" s="2">
        <f t="shared" si="1"/>
        <v>20.317499999999999</v>
      </c>
    </row>
    <row r="21" spans="2:4" x14ac:dyDescent="0.25">
      <c r="B21" s="4">
        <f t="shared" si="0"/>
        <v>45535</v>
      </c>
      <c r="C21" s="2">
        <f>'Business Projection'!U22</f>
        <v>3.4649999999999999</v>
      </c>
      <c r="D21" s="2">
        <f t="shared" si="1"/>
        <v>23.782499999999999</v>
      </c>
    </row>
    <row r="22" spans="2:4" x14ac:dyDescent="0.25">
      <c r="B22" s="4">
        <f t="shared" si="0"/>
        <v>45565</v>
      </c>
      <c r="C22" s="2">
        <f>'Business Projection'!V22</f>
        <v>3.78</v>
      </c>
      <c r="D22" s="2">
        <f t="shared" si="1"/>
        <v>27.5625</v>
      </c>
    </row>
    <row r="23" spans="2:4" x14ac:dyDescent="0.25">
      <c r="B23" s="4">
        <f t="shared" si="0"/>
        <v>45596</v>
      </c>
      <c r="C23" s="2">
        <f>'Business Projection'!W22</f>
        <v>3.9375</v>
      </c>
      <c r="D23" s="2">
        <f t="shared" si="1"/>
        <v>31.5</v>
      </c>
    </row>
    <row r="24" spans="2:4" x14ac:dyDescent="0.25">
      <c r="B24" s="4">
        <f t="shared" si="0"/>
        <v>45626</v>
      </c>
      <c r="C24" s="2">
        <f>'Business Projection'!X22</f>
        <v>4.2525000000000004</v>
      </c>
      <c r="D24" s="2">
        <f t="shared" si="1"/>
        <v>35.752499999999998</v>
      </c>
    </row>
    <row r="25" spans="2:4" x14ac:dyDescent="0.25">
      <c r="B25" s="4">
        <f t="shared" si="0"/>
        <v>45657</v>
      </c>
      <c r="C25" s="2">
        <f>'Business Projection'!Y22</f>
        <v>4.41</v>
      </c>
      <c r="D25" s="2">
        <f t="shared" si="1"/>
        <v>40.162499999999994</v>
      </c>
    </row>
    <row r="26" spans="2:4" x14ac:dyDescent="0.25">
      <c r="B26" s="4">
        <f t="shared" si="0"/>
        <v>45688</v>
      </c>
      <c r="C26" s="2">
        <f>'Business Projection'!Z22</f>
        <v>4.7250000000000005</v>
      </c>
      <c r="D26" s="2">
        <f t="shared" si="1"/>
        <v>44.887499999999996</v>
      </c>
    </row>
    <row r="27" spans="2:4" x14ac:dyDescent="0.25">
      <c r="B27" s="4">
        <f t="shared" si="0"/>
        <v>45716</v>
      </c>
      <c r="C27" s="2">
        <f>'Business Projection'!AA22</f>
        <v>4.8825000000000003</v>
      </c>
      <c r="D27" s="2">
        <f t="shared" si="1"/>
        <v>49.769999999999996</v>
      </c>
    </row>
    <row r="28" spans="2:4" x14ac:dyDescent="0.25">
      <c r="B28" s="4">
        <f t="shared" si="0"/>
        <v>45747</v>
      </c>
      <c r="C28" s="2">
        <f>'Business Projection'!AB22</f>
        <v>5.1975000000000007</v>
      </c>
      <c r="D28" s="2">
        <f t="shared" si="1"/>
        <v>54.967499999999994</v>
      </c>
    </row>
    <row r="29" spans="2:4" x14ac:dyDescent="0.25">
      <c r="B29" s="4">
        <f t="shared" si="0"/>
        <v>45777</v>
      </c>
      <c r="C29" s="2">
        <f>'Business Projection'!AC22</f>
        <v>5.5125000000000002</v>
      </c>
      <c r="D29" s="2">
        <f t="shared" si="1"/>
        <v>60.48</v>
      </c>
    </row>
    <row r="30" spans="2:4" x14ac:dyDescent="0.25">
      <c r="B30" s="4">
        <f t="shared" si="0"/>
        <v>45808</v>
      </c>
      <c r="C30" s="2">
        <f>'Business Projection'!AD22</f>
        <v>5.8275000000000006</v>
      </c>
      <c r="D30" s="2">
        <f t="shared" ref="D30:D34" si="2">D29+C30</f>
        <v>66.307500000000005</v>
      </c>
    </row>
    <row r="31" spans="2:4" x14ac:dyDescent="0.25">
      <c r="B31" s="4">
        <f t="shared" si="0"/>
        <v>45838</v>
      </c>
      <c r="C31" s="2">
        <f>'Business Projection'!AE22</f>
        <v>6.1425000000000001</v>
      </c>
      <c r="D31" s="2">
        <f t="shared" si="2"/>
        <v>72.45</v>
      </c>
    </row>
    <row r="32" spans="2:4" x14ac:dyDescent="0.25">
      <c r="B32" s="4">
        <f t="shared" si="0"/>
        <v>45869</v>
      </c>
      <c r="C32" s="2">
        <f>'Business Projection'!AF22</f>
        <v>6.3000000000000007</v>
      </c>
      <c r="D32" s="2">
        <f t="shared" si="2"/>
        <v>78.75</v>
      </c>
    </row>
    <row r="33" spans="2:4" x14ac:dyDescent="0.25">
      <c r="B33" s="4">
        <f t="shared" si="0"/>
        <v>45900</v>
      </c>
      <c r="C33" s="2">
        <f>'Business Projection'!AG22</f>
        <v>6.4575000000000005</v>
      </c>
      <c r="D33" s="2">
        <f t="shared" si="2"/>
        <v>85.207499999999996</v>
      </c>
    </row>
    <row r="34" spans="2:4" x14ac:dyDescent="0.25">
      <c r="B34" s="4">
        <f t="shared" si="0"/>
        <v>45930</v>
      </c>
      <c r="C34" s="2">
        <f>'Business Projection'!AH22</f>
        <v>6.6149999999999993</v>
      </c>
      <c r="D34" s="2">
        <f t="shared" si="2"/>
        <v>91.822499999999991</v>
      </c>
    </row>
    <row r="35" spans="2:4" x14ac:dyDescent="0.25">
      <c r="B35" s="4">
        <f t="shared" si="0"/>
        <v>45961</v>
      </c>
      <c r="C35" s="2">
        <f>'Business Projection'!AI22</f>
        <v>6.7725</v>
      </c>
      <c r="D35" s="2">
        <f t="shared" ref="D35:D40" si="3">D34+C35</f>
        <v>98.594999999999985</v>
      </c>
    </row>
    <row r="36" spans="2:4" x14ac:dyDescent="0.25">
      <c r="B36" s="4">
        <f t="shared" si="0"/>
        <v>45991</v>
      </c>
      <c r="C36" s="2">
        <f>'Business Projection'!AJ22</f>
        <v>6.93</v>
      </c>
      <c r="D36" s="2">
        <f t="shared" si="3"/>
        <v>105.52499999999998</v>
      </c>
    </row>
    <row r="37" spans="2:4" x14ac:dyDescent="0.25">
      <c r="B37" s="4">
        <f t="shared" si="0"/>
        <v>46022</v>
      </c>
      <c r="C37" s="2">
        <f>'Business Projection'!AK22</f>
        <v>7.0875000000000004</v>
      </c>
      <c r="D37" s="2">
        <f t="shared" si="3"/>
        <v>112.61249999999998</v>
      </c>
    </row>
    <row r="38" spans="2:4" x14ac:dyDescent="0.25">
      <c r="B38" s="4">
        <f t="shared" si="0"/>
        <v>46053</v>
      </c>
      <c r="C38" s="2">
        <f>'Business Projection'!AL22</f>
        <v>7.245000000000001</v>
      </c>
      <c r="D38" s="2">
        <f t="shared" si="3"/>
        <v>119.85749999999999</v>
      </c>
    </row>
    <row r="39" spans="2:4" x14ac:dyDescent="0.25">
      <c r="B39" s="4">
        <f t="shared" si="0"/>
        <v>46081</v>
      </c>
      <c r="C39" s="2">
        <f>'Business Projection'!AM22</f>
        <v>7.4024999999999999</v>
      </c>
      <c r="D39" s="2">
        <f t="shared" si="3"/>
        <v>127.25999999999999</v>
      </c>
    </row>
    <row r="40" spans="2:4" x14ac:dyDescent="0.25">
      <c r="B40" s="4">
        <f t="shared" si="0"/>
        <v>46112</v>
      </c>
      <c r="C40" s="2">
        <f>'Business Projection'!AN22</f>
        <v>7.56</v>
      </c>
      <c r="D40" s="2">
        <f t="shared" si="3"/>
        <v>134.82</v>
      </c>
    </row>
  </sheetData>
  <mergeCells count="1">
    <mergeCell ref="B1:D1"/>
  </mergeCells>
  <conditionalFormatting sqref="D5:D40">
    <cfRule type="cellIs" dxfId="1" priority="1" operator="greaterThan">
      <formula>$C$2</formula>
    </cfRule>
    <cfRule type="cellIs" dxfId="0" priority="2" operator="greaterThan">
      <formula>$C$2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Outlets</vt:lpstr>
      <vt:lpstr>Business Projection</vt:lpstr>
      <vt:lpstr>Investment - Payback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Parvat</dc:creator>
  <cp:lastModifiedBy>Windows User</cp:lastModifiedBy>
  <dcterms:created xsi:type="dcterms:W3CDTF">2023-03-09T09:07:10Z</dcterms:created>
  <dcterms:modified xsi:type="dcterms:W3CDTF">2023-03-24T08:27:57Z</dcterms:modified>
</cp:coreProperties>
</file>