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ar\OneDrive\Desktop\"/>
    </mc:Choice>
  </mc:AlternateContent>
  <xr:revisionPtr revIDLastSave="0" documentId="8_{391EAD4C-8BBA-4633-90A5-80B07A1CA327}" xr6:coauthVersionLast="47" xr6:coauthVersionMax="47" xr10:uidLastSave="{00000000-0000-0000-0000-000000000000}"/>
  <bookViews>
    <workbookView xWindow="-108" yWindow="-108" windowWidth="23256" windowHeight="12456" xr2:uid="{8C77D882-C139-43D1-81CB-ECA884F7979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G2" i="1"/>
  <c r="G1" i="1"/>
  <c r="S9" i="1" s="1"/>
  <c r="T9" i="1" l="1"/>
  <c r="S6" i="1"/>
  <c r="T6" i="1" s="1"/>
  <c r="S11" i="1"/>
  <c r="T11" i="1" s="1"/>
  <c r="S8" i="1"/>
  <c r="T8" i="1" s="1"/>
  <c r="S13" i="1"/>
  <c r="T13" i="1" s="1"/>
  <c r="S5" i="1"/>
  <c r="T5" i="1" s="1"/>
  <c r="S10" i="1"/>
  <c r="T10" i="1" s="1"/>
  <c r="S7" i="1"/>
  <c r="T7" i="1" s="1"/>
  <c r="S12" i="1"/>
  <c r="T12" i="1" s="1"/>
  <c r="S4" i="1"/>
  <c r="T4" i="1" s="1"/>
</calcChain>
</file>

<file path=xl/sharedStrings.xml><?xml version="1.0" encoding="utf-8"?>
<sst xmlns="http://schemas.openxmlformats.org/spreadsheetml/2006/main" count="22" uniqueCount="16">
  <si>
    <t>Rs=Rsi=Rp</t>
  </si>
  <si>
    <t>ft3/STB</t>
  </si>
  <si>
    <t>cw</t>
  </si>
  <si>
    <r>
      <t>psi</t>
    </r>
    <r>
      <rPr>
        <vertAlign val="superscript"/>
        <sz val="11"/>
        <color theme="1"/>
        <rFont val="Calibri"/>
        <family val="2"/>
        <scheme val="minor"/>
      </rPr>
      <t>−1</t>
    </r>
  </si>
  <si>
    <t>Boi</t>
  </si>
  <si>
    <t>rb/stb</t>
  </si>
  <si>
    <t>cf</t>
  </si>
  <si>
    <t>F</t>
  </si>
  <si>
    <t>Np</t>
  </si>
  <si>
    <t>p</t>
  </si>
  <si>
    <t>Bo</t>
  </si>
  <si>
    <t>Eo</t>
  </si>
  <si>
    <t>Ef,w</t>
  </si>
  <si>
    <t>F/Eo+Ew</t>
  </si>
  <si>
    <t>m</t>
  </si>
  <si>
    <t>swi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</si>
</sst>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3" fillId="3" borderId="0" xfId="2" applyBorder="1"/>
    <xf numFmtId="11" fontId="3" fillId="3" borderId="0" xfId="2" applyNumberFormat="1" applyBorder="1"/>
    <xf numFmtId="2" fontId="3" fillId="3" borderId="0" xfId="2" applyNumberFormat="1" applyBorder="1"/>
    <xf numFmtId="0" fontId="4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F/Eo+Ew  vs Np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25025616543182"/>
          <c:y val="0.10795347059886974"/>
          <c:w val="0.83952492537622736"/>
          <c:h val="0.77968940131482634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 cap="rnd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6ED-466F-BE4F-60F6CBFD21FC}"/>
              </c:ext>
            </c:extLst>
          </c:dPt>
          <c:xVal>
            <c:numRef>
              <c:f>Sheet1!$O$5:$O$13</c:f>
              <c:numCache>
                <c:formatCode>General</c:formatCode>
                <c:ptCount val="9"/>
                <c:pt idx="0">
                  <c:v>34.75</c:v>
                </c:pt>
                <c:pt idx="1">
                  <c:v>78.557000000000002</c:v>
                </c:pt>
                <c:pt idx="2">
                  <c:v>101.846</c:v>
                </c:pt>
                <c:pt idx="3">
                  <c:v>215</c:v>
                </c:pt>
                <c:pt idx="4">
                  <c:v>364</c:v>
                </c:pt>
                <c:pt idx="5">
                  <c:v>542</c:v>
                </c:pt>
                <c:pt idx="6">
                  <c:v>841</c:v>
                </c:pt>
                <c:pt idx="7">
                  <c:v>1273</c:v>
                </c:pt>
                <c:pt idx="8">
                  <c:v>1691</c:v>
                </c:pt>
              </c:numCache>
            </c:numRef>
          </c:xVal>
          <c:yVal>
            <c:numRef>
              <c:f>Sheet1!$T$5:$T$13</c:f>
              <c:numCache>
                <c:formatCode>General</c:formatCode>
                <c:ptCount val="9"/>
                <c:pt idx="0">
                  <c:v>71200.71802516724</c:v>
                </c:pt>
                <c:pt idx="1">
                  <c:v>69641.01587771195</c:v>
                </c:pt>
                <c:pt idx="2">
                  <c:v>129967.35666396281</c:v>
                </c:pt>
                <c:pt idx="3">
                  <c:v>89615.936761103047</c:v>
                </c:pt>
                <c:pt idx="4">
                  <c:v>127655.88950786139</c:v>
                </c:pt>
                <c:pt idx="5">
                  <c:v>151566.27252296946</c:v>
                </c:pt>
                <c:pt idx="6">
                  <c:v>238832.22052996638</c:v>
                </c:pt>
                <c:pt idx="7">
                  <c:v>254438.18897243353</c:v>
                </c:pt>
                <c:pt idx="8">
                  <c:v>246297.26048673951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12F-4776-AFE2-0C0ABB70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55183"/>
        <c:axId val="2116626303"/>
      </c:scatterChart>
      <c:valAx>
        <c:axId val="903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6303"/>
        <c:crosses val="autoZero"/>
        <c:crossBetween val="midCat"/>
      </c:valAx>
      <c:valAx>
        <c:axId val="21166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F/Eo+Ew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5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44824</xdr:colOff>
      <xdr:row>7</xdr:row>
      <xdr:rowOff>80682</xdr:rowOff>
    </xdr:from>
    <xdr:to>
      <xdr:col>12</xdr:col>
      <xdr:colOff>297517</xdr:colOff>
      <xdr:row>33</xdr:row>
      <xdr:rowOff>24973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494763-2BE5-072C-1A55-D853BD53A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0.12552</cdr:x>
      <cdr:y>0.70578</cdr:y>
    </cdr:from>
    <cdr:to>
      <cdr:x>0.18038</cdr:x>
      <cdr:y>0.80002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9CD9C1B4-5EE6-90DA-AEAB-122CBC5BFD74}"/>
            </a:ext>
          </a:extLst>
        </cdr:cNvPr>
        <cdr:cNvCxnSpPr/>
      </cdr:nvCxnSpPr>
      <cdr:spPr>
        <a:xfrm xmlns:a="http://schemas.openxmlformats.org/drawingml/2006/main" flipH="1" flipV="1">
          <a:off x="817189" y="3281643"/>
          <a:ext cx="357187" cy="4381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0.17513</cdr:x>
      <cdr:y>0.9349</cdr:y>
    </cdr:from>
    <cdr:to>
      <cdr:x>0.43188</cdr:x>
      <cdr:y>0.98633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F682FB82-A27A-83C4-50FA-E70DF919A1E4}"/>
            </a:ext>
          </a:extLst>
        </cdr:cNvPr>
        <cdr:cNvSpPr txBox="1"/>
      </cdr:nvSpPr>
      <cdr:spPr>
        <a:xfrm xmlns:a="http://schemas.openxmlformats.org/drawingml/2006/main">
          <a:off x="799377" y="2579370"/>
          <a:ext cx="1171903" cy="1418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0.17462</cdr:x>
      <cdr:y>0.77046</cdr:y>
    </cdr:from>
    <cdr:to>
      <cdr:x>0.38301</cdr:x>
      <cdr:y>0.88127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3F0F408F-09A2-12C5-1936-61AC46C8EB45}"/>
            </a:ext>
          </a:extLst>
        </cdr:cNvPr>
        <cdr:cNvSpPr txBox="1"/>
      </cdr:nvSpPr>
      <cdr:spPr>
        <a:xfrm xmlns:a="http://schemas.openxmlformats.org/drawingml/2006/main">
          <a:off x="1138362" y="3548709"/>
          <a:ext cx="1358520" cy="5103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900" b="1">
              <a:solidFill>
                <a:schemeClr val="bg1"/>
              </a:solidFill>
            </a:rPr>
            <a:t>initial gas in place</a:t>
          </a:r>
        </a:p>
        <a:p xmlns:a="http://schemas.openxmlformats.org/drawingml/2006/main">
          <a:r>
            <a:rPr lang="en-IN" sz="900" b="1">
              <a:solidFill>
                <a:schemeClr val="bg1"/>
              </a:solidFill>
            </a:rPr>
            <a:t> N= 70,000Mscf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C94DC1-18DD-4957-98FB-D2E63C8140EB}" name="Table4" displayName="Table4" ref="N2:T13" totalsRowShown="0">
  <autoFilter ref="N2:T13" xr:uid="{DCC94DC1-18DD-4957-98FB-D2E63C8140EB}"/>
  <tableColumns count="7">
    <tableColumn id="1" xr3:uid="{B0729964-FBEC-4400-BB1D-945B6EF65ED7}" name="F"/>
    <tableColumn id="2" xr3:uid="{C166B865-2A11-4B7A-A4B8-762FEE838307}" name="Np"/>
    <tableColumn id="3" xr3:uid="{F4B1441F-F032-4994-B5F2-64D6D8351118}" name="p"/>
    <tableColumn id="4" xr3:uid="{851C727C-BBB5-4274-8205-3E53D16656E5}" name="Bo"/>
    <tableColumn id="6" xr3:uid="{0AD67C4A-4AF0-412C-997C-D5645D59943D}" name="Eo" dataCellStyle="Good">
      <calculatedColumnFormula>(Q3-$Q$3)+(0)</calculatedColumnFormula>
    </tableColumn>
    <tableColumn id="7" xr3:uid="{2EABD66C-095F-457E-9E3E-0549EC7D7761}" name="Ef,w" dataDxfId="0" dataCellStyle="Good">
      <calculatedColumnFormula>((1+$G$6)*$Q$3*(($G$1*$G$4+$G$2)/(1-$G$3))*($P$3-P3))</calculatedColumnFormula>
    </tableColumn>
    <tableColumn id="8" xr3:uid="{941EDEAC-EC51-4544-AD4C-3B69B55C2692}" name="F/Eo+Ew" dataCellStyle="Good">
      <calculatedColumnFormula>N3/(R3+S3)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9E16-C2F7-4E87-A828-36775D42BFBF}">
  <dimension ref="B1:T13"/>
  <sheetViews>
    <sheetView tabSelected="1" topLeftCell="A6" zoomScaleNormal="100" workbookViewId="0">
      <selection activeCell="R20" sqref="R20"/>
    </sheetView>
  </sheetViews>
  <sheetFormatPr defaultRowHeight="14.45"/>
  <cols>
    <col min="6" max="6" width="9.85546875" bestFit="1" customWidth="1"/>
    <col min="7" max="7" width="8.28515625" bestFit="1" customWidth="1"/>
    <col min="8" max="8" width="7.28515625" bestFit="1" customWidth="1"/>
    <col min="9" max="9" width="8" bestFit="1" customWidth="1"/>
    <col min="10" max="10" width="5.28515625" customWidth="1"/>
    <col min="11" max="11" width="5" bestFit="1" customWidth="1"/>
    <col min="12" max="12" width="3.28515625" bestFit="1" customWidth="1"/>
    <col min="13" max="13" width="7" bestFit="1" customWidth="1"/>
    <col min="18" max="18" width="7.7109375" bestFit="1" customWidth="1"/>
    <col min="19" max="20" width="13.28515625" bestFit="1" customWidth="1"/>
  </cols>
  <sheetData>
    <row r="1" spans="2:20" ht="16.149999999999999">
      <c r="B1" s="2" t="s">
        <v>0</v>
      </c>
      <c r="C1" s="2">
        <v>2.8600000000000001E-3</v>
      </c>
      <c r="D1" t="s">
        <v>1</v>
      </c>
      <c r="F1" s="2" t="s">
        <v>2</v>
      </c>
      <c r="G1" s="3">
        <f>POWER(10,-6)*3.62</f>
        <v>3.6200000000000001E-6</v>
      </c>
      <c r="H1" t="s">
        <v>3</v>
      </c>
    </row>
    <row r="2" spans="2:20" ht="16.149999999999999">
      <c r="B2" s="2" t="s">
        <v>4</v>
      </c>
      <c r="C2" s="2">
        <v>1.3102</v>
      </c>
      <c r="D2" t="s">
        <v>5</v>
      </c>
      <c r="F2" s="2" t="s">
        <v>6</v>
      </c>
      <c r="G2" s="3">
        <f>POWER(10,-6)*4.95</f>
        <v>4.95E-6</v>
      </c>
      <c r="H2" t="s">
        <v>3</v>
      </c>
      <c r="N2" t="s">
        <v>7</v>
      </c>
      <c r="O2" t="s">
        <v>8</v>
      </c>
      <c r="P2" t="s">
        <v>9</v>
      </c>
      <c r="Q2" t="s">
        <v>10</v>
      </c>
      <c r="R2" s="1" t="s">
        <v>11</v>
      </c>
      <c r="S2" s="1" t="s">
        <v>12</v>
      </c>
      <c r="T2" s="1" t="s">
        <v>13</v>
      </c>
    </row>
    <row r="3" spans="2:20">
      <c r="B3" s="2" t="s">
        <v>14</v>
      </c>
      <c r="C3" s="2">
        <v>0</v>
      </c>
      <c r="F3" s="2" t="s">
        <v>15</v>
      </c>
      <c r="G3" s="4">
        <v>0.24</v>
      </c>
      <c r="O3">
        <v>0</v>
      </c>
      <c r="P3">
        <v>3685</v>
      </c>
      <c r="Q3">
        <v>1.3102</v>
      </c>
      <c r="R3" s="1"/>
      <c r="S3" s="1"/>
      <c r="T3" s="1"/>
    </row>
    <row r="4" spans="2:20">
      <c r="F4" s="5" t="s">
        <v>0</v>
      </c>
      <c r="G4" s="5">
        <v>2.8600000000000001E-3</v>
      </c>
      <c r="H4" s="5" t="s">
        <v>1</v>
      </c>
      <c r="N4">
        <v>0</v>
      </c>
      <c r="O4">
        <v>20.481000000000002</v>
      </c>
      <c r="P4">
        <v>3680</v>
      </c>
      <c r="Q4">
        <v>1.3104</v>
      </c>
      <c r="R4" s="1">
        <f>(Q4-$Q$3)+(0)</f>
        <v>1.9999999999997797E-4</v>
      </c>
      <c r="S4" s="1">
        <f>($Q$3*((($G$1*$G$4+$G$2)/(1-$G$3))*($P$3-P4)))</f>
        <v>4.275693922789474E-5</v>
      </c>
      <c r="T4" s="1">
        <f>N4/(R4+S4)</f>
        <v>0</v>
      </c>
    </row>
    <row r="5" spans="2:20">
      <c r="D5" s="5"/>
      <c r="F5" s="5" t="s">
        <v>4</v>
      </c>
      <c r="G5" s="5">
        <v>1.3102</v>
      </c>
      <c r="H5" s="5" t="s">
        <v>5</v>
      </c>
      <c r="N5">
        <v>26.84</v>
      </c>
      <c r="O5">
        <v>34.75</v>
      </c>
      <c r="P5">
        <v>3676</v>
      </c>
      <c r="Q5">
        <v>1.3105</v>
      </c>
      <c r="R5" s="1">
        <f>(Q5-$Q$3)+(0)</f>
        <v>2.9999999999996696E-4</v>
      </c>
      <c r="S5" s="1">
        <f>((1+$G$6)*$Q$3*(($G$1*$G$4+$G$2)/(1-$G$3))*($P$3-P5))</f>
        <v>7.6962490610210524E-5</v>
      </c>
      <c r="T5" s="1">
        <f>N5/(R5+S5)</f>
        <v>71200.71802516724</v>
      </c>
    </row>
    <row r="6" spans="2:20">
      <c r="F6" s="5" t="s">
        <v>14</v>
      </c>
      <c r="G6" s="5">
        <v>0</v>
      </c>
      <c r="H6" s="5"/>
      <c r="N6">
        <v>45.54</v>
      </c>
      <c r="O6">
        <v>78.557000000000002</v>
      </c>
      <c r="P6">
        <v>3667</v>
      </c>
      <c r="Q6">
        <v>1.3107</v>
      </c>
      <c r="R6" s="1">
        <f>(Q6-$Q$3)+(0)</f>
        <v>4.9999999999994493E-4</v>
      </c>
      <c r="S6" s="1">
        <f>((1+$G$6)*$Q$3*(($G$1*$G$4+$G$2)/(1-$G$3))*($P$3-P6))</f>
        <v>1.5392498122042105E-4</v>
      </c>
      <c r="T6" s="1">
        <f>N6/(R6+S6)</f>
        <v>69641.01587771195</v>
      </c>
    </row>
    <row r="7" spans="2:20">
      <c r="N7">
        <v>102</v>
      </c>
      <c r="O7">
        <v>101.846</v>
      </c>
      <c r="P7">
        <v>3640</v>
      </c>
      <c r="Q7">
        <v>1.3106</v>
      </c>
      <c r="R7" s="1">
        <f>(Q7-$Q$3)+(0)</f>
        <v>3.9999999999995595E-4</v>
      </c>
      <c r="S7" s="1">
        <f>((1+$G$6)*$Q$3*(($G$1*$G$4+$G$2)/(1-$G$3))*($P$3-P7))</f>
        <v>3.8481245305105262E-4</v>
      </c>
      <c r="T7" s="1">
        <f>N7/(R7+S7)</f>
        <v>129967.35666396281</v>
      </c>
    </row>
    <row r="8" spans="2:20">
      <c r="N8">
        <v>133</v>
      </c>
      <c r="O8">
        <v>215</v>
      </c>
      <c r="P8">
        <v>3605</v>
      </c>
      <c r="Q8">
        <v>1.3109999999999999</v>
      </c>
      <c r="R8" s="1">
        <f>(Q8-$Q$3)+(0)</f>
        <v>7.9999999999991189E-4</v>
      </c>
      <c r="S8" s="1">
        <f>((1+$G$6)*$Q$3*(($G$1*$G$4+$G$2)/(1-$G$3))*($P$3-P8))</f>
        <v>6.8411102764631584E-4</v>
      </c>
      <c r="T8" s="1">
        <f>N8/(R8+S8)</f>
        <v>89615.936761103047</v>
      </c>
    </row>
    <row r="9" spans="2:20">
      <c r="N9">
        <v>282</v>
      </c>
      <c r="O9">
        <v>364</v>
      </c>
      <c r="P9">
        <v>3567</v>
      </c>
      <c r="Q9">
        <v>1.3113999999999999</v>
      </c>
      <c r="R9" s="1">
        <f>(Q9-$Q$3)+(0)</f>
        <v>1.1999999999998678E-3</v>
      </c>
      <c r="S9" s="1">
        <f>((1+$G$6)*$Q$3*(($G$1*$G$4+$G$2)/(1-$G$3))*($P$3-P9))</f>
        <v>1.0090637657783159E-3</v>
      </c>
      <c r="T9" s="1">
        <f>N9/(R9+S9)</f>
        <v>127655.88950786139</v>
      </c>
    </row>
    <row r="10" spans="2:20">
      <c r="N10">
        <v>478</v>
      </c>
      <c r="O10">
        <v>542</v>
      </c>
      <c r="P10">
        <v>3515</v>
      </c>
      <c r="Q10">
        <v>1.3119000000000001</v>
      </c>
      <c r="R10" s="1">
        <f>(Q10-$Q$3)+(0)</f>
        <v>1.7000000000000348E-3</v>
      </c>
      <c r="S10" s="1">
        <f>((1+$G$6)*$Q$3*(($G$1*$G$4+$G$2)/(1-$G$3))*($P$3-P10))</f>
        <v>1.4537359337484211E-3</v>
      </c>
      <c r="T10" s="1">
        <f>N10/(R10+S10)</f>
        <v>151566.27252296946</v>
      </c>
    </row>
    <row r="11" spans="2:20">
      <c r="N11">
        <v>1105</v>
      </c>
      <c r="O11">
        <v>841</v>
      </c>
      <c r="P11">
        <v>3448</v>
      </c>
      <c r="Q11">
        <v>1.3128</v>
      </c>
      <c r="R11" s="1">
        <f>(Q11-$Q$3)+(0)</f>
        <v>2.5999999999999357E-3</v>
      </c>
      <c r="S11" s="1">
        <f>((1+$G$6)*$Q$3*(($G$1*$G$4+$G$2)/(1-$G$3))*($P$3-P11))</f>
        <v>2.0266789194022107E-3</v>
      </c>
      <c r="T11" s="1">
        <f>N11/(R11+S11)</f>
        <v>238832.22052996638</v>
      </c>
    </row>
    <row r="12" spans="2:20">
      <c r="N12">
        <v>1674</v>
      </c>
      <c r="O12">
        <v>1273</v>
      </c>
      <c r="P12">
        <v>3360</v>
      </c>
      <c r="Q12">
        <v>1.3140000000000001</v>
      </c>
      <c r="R12" s="1">
        <f>(Q12-$Q$3)+(0)</f>
        <v>3.8000000000000256E-3</v>
      </c>
      <c r="S12" s="1">
        <f>((1+$G$6)*$Q$3*(($G$1*$G$4+$G$2)/(1-$G$3))*($P$3-P12))</f>
        <v>2.7792010498131582E-3</v>
      </c>
      <c r="T12" s="1">
        <f>N12/(R12+S12)</f>
        <v>254438.18897243353</v>
      </c>
    </row>
    <row r="13" spans="2:20">
      <c r="N13">
        <v>2229</v>
      </c>
      <c r="O13">
        <v>1691</v>
      </c>
      <c r="P13">
        <v>3188</v>
      </c>
      <c r="Q13">
        <v>1.3149999999999999</v>
      </c>
      <c r="R13" s="1">
        <f>(Q13-$Q$3)+(0)</f>
        <v>4.7999999999999154E-3</v>
      </c>
      <c r="S13" s="1">
        <f>((1+$G$6)*$Q$3*(($G$1*$G$4+$G$2)/(1-$G$3))*($P$3-P13))</f>
        <v>4.2500397592527368E-3</v>
      </c>
      <c r="T13" s="1">
        <f>N13/(R13+S13)</f>
        <v>246297.26048673951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adarsh kumar</dc:creator>
  <cp:keywords/>
  <dc:description/>
  <cp:lastModifiedBy/>
  <cp:revision/>
  <dcterms:created xsi:type="dcterms:W3CDTF">2023-09-02T10:06:42Z</dcterms:created>
  <dcterms:modified xsi:type="dcterms:W3CDTF">2025-10-17T17:21:05Z</dcterms:modified>
  <cp:category/>
  <cp:contentStatus/>
</cp:coreProperties>
</file>