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iarf\Desktop\Bootstrapping\Examples\"/>
    </mc:Choice>
  </mc:AlternateContent>
  <xr:revisionPtr revIDLastSave="0" documentId="13_ncr:1_{C98BDF1E-D6F2-4555-8D8D-1F3C1DE63B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6" i="1"/>
  <c r="F5" i="1"/>
  <c r="F7" i="1" s="1"/>
  <c r="D28" i="1"/>
  <c r="D25" i="1"/>
  <c r="F25" i="1"/>
  <c r="C26" i="1"/>
  <c r="C5" i="1"/>
  <c r="D5" i="1" s="1"/>
  <c r="F6" i="1"/>
  <c r="H7" i="1" l="1"/>
</calcChain>
</file>

<file path=xl/sharedStrings.xml><?xml version="1.0" encoding="utf-8"?>
<sst xmlns="http://schemas.openxmlformats.org/spreadsheetml/2006/main" count="11" uniqueCount="11">
  <si>
    <t>Spot Date</t>
  </si>
  <si>
    <t>Rate</t>
  </si>
  <si>
    <t>Discount Factor</t>
  </si>
  <si>
    <t>Maturity Number</t>
  </si>
  <si>
    <t>Quantlib</t>
  </si>
  <si>
    <t>Continuous Rate</t>
  </si>
  <si>
    <t>Maturity used</t>
  </si>
  <si>
    <t>Linear Interpolation</t>
  </si>
  <si>
    <t>Start Date</t>
  </si>
  <si>
    <t>End Date</t>
  </si>
  <si>
    <t>=94-4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</si>
</sst>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000000"/>
    <numFmt numFmtId="166" formatCode="0.00000000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7" fontId="1" fillId="2" borderId="1" xfId="0" applyNumberFormat="1" applyFont="1" applyFill="1" applyBorder="1"/>
    <xf numFmtId="166" fontId="2" fillId="2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14" fontId="1" fillId="3" borderId="1" xfId="0" applyNumberFormat="1" applyFont="1" applyFill="1" applyBorder="1"/>
    <xf numFmtId="0" fontId="1" fillId="3" borderId="1" xfId="0" applyFont="1" applyFill="1" applyBorder="1"/>
    <xf numFmtId="2" fontId="1" fillId="2" borderId="1" xfId="0" applyNumberFormat="1" applyFont="1" applyFill="1" applyBorder="1"/>
    <xf numFmtId="14" fontId="3" fillId="0" borderId="0" xfId="0" applyNumberFormat="1" applyFont="1"/>
    <xf numFmtId="17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B1" zoomScale="205" zoomScaleNormal="205" workbookViewId="0">
      <selection activeCell="F7" sqref="F7"/>
    </sheetView>
  </sheetViews>
  <sheetFormatPr defaultRowHeight="15" x14ac:dyDescent="0.25"/>
  <cols>
    <col min="1" max="1" width="10.42578125" style="1" bestFit="1" customWidth="1"/>
    <col min="2" max="2" width="16.42578125" style="1" bestFit="1" customWidth="1"/>
    <col min="3" max="3" width="13.85546875" style="1" customWidth="1"/>
    <col min="4" max="4" width="14.7109375" style="1" bestFit="1" customWidth="1"/>
    <col min="5" max="5" width="15.7109375" style="1" customWidth="1"/>
    <col min="6" max="6" width="15.7109375" style="1" bestFit="1" customWidth="1"/>
    <col min="7" max="7" width="13.85546875" style="1" bestFit="1" customWidth="1"/>
    <col min="8" max="8" width="15.140625" style="1" customWidth="1"/>
    <col min="9" max="9" width="14.42578125" style="1" customWidth="1"/>
    <col min="10" max="16384" width="9.140625" style="1"/>
  </cols>
  <sheetData>
    <row r="1" spans="1:9" x14ac:dyDescent="0.25">
      <c r="A1" s="1" t="s">
        <v>0</v>
      </c>
      <c r="B1" s="2">
        <v>44925</v>
      </c>
    </row>
    <row r="3" spans="1:9" ht="30" x14ac:dyDescent="0.25">
      <c r="A3" s="1" t="s">
        <v>8</v>
      </c>
      <c r="B3" s="1" t="s">
        <v>9</v>
      </c>
      <c r="C3" s="1" t="s">
        <v>3</v>
      </c>
      <c r="D3" s="7" t="s">
        <v>7</v>
      </c>
      <c r="E3" s="1" t="s">
        <v>1</v>
      </c>
      <c r="F3" s="1" t="s">
        <v>2</v>
      </c>
      <c r="G3" s="1" t="s">
        <v>6</v>
      </c>
      <c r="H3" s="1" t="s">
        <v>5</v>
      </c>
      <c r="I3" s="1" t="s">
        <v>4</v>
      </c>
    </row>
    <row r="4" spans="1:9" x14ac:dyDescent="0.25">
      <c r="A4" s="2">
        <v>44925</v>
      </c>
      <c r="B4" s="2">
        <v>44925</v>
      </c>
      <c r="C4" s="1">
        <v>0</v>
      </c>
      <c r="E4" s="1">
        <v>2.7009999999999999E-2</v>
      </c>
      <c r="F4" s="1">
        <v>1</v>
      </c>
      <c r="H4" s="1">
        <v>2.7293093937081164E-2</v>
      </c>
      <c r="I4" s="6">
        <v>2.7293089999999999E-2</v>
      </c>
    </row>
    <row r="5" spans="1:9" s="9" customFormat="1" x14ac:dyDescent="0.25">
      <c r="A5" s="2">
        <v>44925</v>
      </c>
      <c r="B5" s="8">
        <v>45000</v>
      </c>
      <c r="C5" s="9">
        <f>B5-B4</f>
        <v>75</v>
      </c>
      <c r="D5" s="9">
        <f>(C6-C5)/(C5-C4)</f>
        <v>0.25333333333333335</v>
      </c>
      <c r="E5" s="9">
        <v>2.7009999999999999E-2</v>
      </c>
      <c r="F5" s="9">
        <f>1/(1+E5*(G5)/360)</f>
        <v>0.99440440355416704</v>
      </c>
      <c r="G5" s="12">
        <f>75</f>
        <v>75</v>
      </c>
    </row>
    <row r="6" spans="1:9" x14ac:dyDescent="0.25">
      <c r="A6" s="2">
        <v>44929</v>
      </c>
      <c r="B6" s="2">
        <v>45019</v>
      </c>
      <c r="C6" s="1">
        <v>94</v>
      </c>
      <c r="E6" s="1">
        <v>2.7009999999999999E-2</v>
      </c>
      <c r="F6" s="3">
        <f>1/(1+E6*90/360)</f>
        <v>0.99329279043260388</v>
      </c>
      <c r="G6" s="10" t="s">
        <v>10</v>
      </c>
      <c r="H6" s="1">
        <f>-(365/90)*LN(F6)</f>
        <v>2.7293093937081164E-2</v>
      </c>
      <c r="I6" s="6">
        <v>2.7293089999999999E-2</v>
      </c>
    </row>
    <row r="7" spans="1:9" x14ac:dyDescent="0.25">
      <c r="A7" s="8">
        <v>45000</v>
      </c>
      <c r="B7" s="2">
        <v>45092</v>
      </c>
      <c r="C7" s="1">
        <v>167</v>
      </c>
      <c r="E7" s="5">
        <v>3.3500000000000002E-2</v>
      </c>
      <c r="F7" s="1">
        <f>F5/(1+E7*((167-4-75))/360)</f>
        <v>0.98632747743340687</v>
      </c>
      <c r="H7" s="1">
        <f>-365/(167-4) * LN(F7)</f>
        <v>3.0827614061971965E-2</v>
      </c>
      <c r="I7" s="6">
        <v>3.0889150000000001E-2</v>
      </c>
    </row>
    <row r="11" spans="1:9" x14ac:dyDescent="0.25">
      <c r="G11" s="4"/>
    </row>
    <row r="25" spans="2:6" x14ac:dyDescent="0.25">
      <c r="B25" s="11">
        <v>42933</v>
      </c>
      <c r="D25" s="1">
        <f>1.000907358/(1+(-0.00459)*91/360)</f>
        <v>1.0020700097287878</v>
      </c>
      <c r="E25" s="1">
        <v>1.00207001</v>
      </c>
      <c r="F25" s="1">
        <f>((1/(1.00207001/1.000907358)-1)/0.459)*360</f>
        <v>-0.91000021202958903</v>
      </c>
    </row>
    <row r="26" spans="2:6" x14ac:dyDescent="0.25">
      <c r="B26" s="2">
        <v>43089</v>
      </c>
      <c r="C26" s="1">
        <f>B26-B25</f>
        <v>156</v>
      </c>
    </row>
    <row r="28" spans="2:6" x14ac:dyDescent="0.25">
      <c r="D28" s="1">
        <f>-LN(E25)*365/91</f>
        <v>-8.2942057768079606E-3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2015-06-05T18:17:20Z</dcterms:created>
  <dcterms:modified xsi:type="dcterms:W3CDTF">2023-04-12T17:28:40Z</dcterms:modified>
</cp:coreProperties>
</file>