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13_ncr:1_{E15EC85D-8B42-4F49-B90D-5D289B3E79D6}" xr6:coauthVersionLast="47" xr6:coauthVersionMax="47" xr10:uidLastSave="{00000000-0000-0000-0000-000000000000}"/>
  <bookViews>
    <workbookView minimized="1" xWindow="4008" yWindow="2844" windowWidth="17616" windowHeight="9396" activeTab="1" xr2:uid="{00000000-000D-0000-FFFF-FFFF00000000}"/>
  </bookViews>
  <sheets>
    <sheet name="Countif" sheetId="10" r:id="rId1"/>
    <sheet name="Pivot Table" sheetId="11" r:id="rId2"/>
    <sheet name="Sumif" sheetId="9" r:id="rId3"/>
    <sheet name="Data" sheetId="6" r:id="rId4"/>
    <sheet name="VLookup" sheetId="8" r:id="rId5"/>
    <sheet name="Sheet2" sheetId="13" state="hidden" r:id="rId6"/>
    <sheet name="Sheet1" sheetId="14" state="hidden" r:id="rId7"/>
  </sheets>
  <definedNames>
    <definedName name="_xlnm._FilterDatabase" localSheetId="3" hidden="1">Data!$A$3:$Q$230</definedName>
    <definedName name="_xlnm._FilterDatabase" localSheetId="2" hidden="1">Sumif!$C$2:$D$64</definedName>
  </definedNames>
  <calcPr calcId="191029"/>
  <pivotCaches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0" l="1"/>
  <c r="D66" i="9"/>
  <c r="D60" i="9"/>
  <c r="D65" i="9" s="1"/>
  <c r="C16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" i="9"/>
  <c r="K3" i="14" l="1"/>
  <c r="K4" i="14"/>
  <c r="K5" i="14"/>
  <c r="K6" i="14"/>
  <c r="K7" i="14"/>
  <c r="K8" i="14"/>
  <c r="K9" i="14"/>
  <c r="K10" i="14"/>
  <c r="K11" i="14"/>
  <c r="K12" i="14"/>
  <c r="K13" i="14"/>
  <c r="K2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G18" i="14"/>
  <c r="G22" i="14"/>
  <c r="G30" i="14"/>
  <c r="G34" i="14"/>
  <c r="G130" i="14"/>
  <c r="G146" i="14"/>
  <c r="G162" i="14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F19" i="14"/>
  <c r="G19" i="14" s="1"/>
  <c r="F20" i="14"/>
  <c r="G20" i="14" s="1"/>
  <c r="F21" i="14"/>
  <c r="G21" i="14" s="1"/>
  <c r="F22" i="14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F31" i="14"/>
  <c r="G31" i="14" s="1"/>
  <c r="F32" i="14"/>
  <c r="G32" i="14" s="1"/>
  <c r="F33" i="14"/>
  <c r="G33" i="14" s="1"/>
  <c r="F34" i="14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" i="14"/>
  <c r="G2" i="14" s="1"/>
  <c r="I17" i="14"/>
  <c r="I18" i="14"/>
  <c r="I19" i="14"/>
  <c r="I20" i="14"/>
  <c r="I21" i="14"/>
  <c r="I22" i="14"/>
  <c r="I23" i="14"/>
  <c r="I24" i="14"/>
  <c r="I25" i="14"/>
  <c r="I14" i="14"/>
  <c r="I15" i="14"/>
  <c r="I16" i="14"/>
  <c r="Q4" i="8" l="1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3" i="8"/>
  <c r="Q14" i="6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3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K4" i="8"/>
  <c r="L4" i="8"/>
  <c r="M4" i="8"/>
  <c r="K5" i="8"/>
  <c r="L5" i="8"/>
  <c r="M5" i="8"/>
  <c r="K6" i="8"/>
  <c r="L6" i="8"/>
  <c r="M6" i="8"/>
  <c r="K7" i="8"/>
  <c r="L7" i="8"/>
  <c r="M7" i="8"/>
  <c r="K8" i="8"/>
  <c r="L8" i="8"/>
  <c r="M8" i="8"/>
  <c r="K9" i="8"/>
  <c r="L9" i="8"/>
  <c r="M9" i="8"/>
  <c r="K10" i="8"/>
  <c r="L10" i="8"/>
  <c r="M10" i="8"/>
  <c r="K11" i="8"/>
  <c r="L11" i="8"/>
  <c r="M11" i="8"/>
  <c r="K12" i="8"/>
  <c r="L12" i="8"/>
  <c r="M12" i="8"/>
  <c r="K13" i="8"/>
  <c r="L13" i="8"/>
  <c r="M13" i="8"/>
  <c r="K14" i="8"/>
  <c r="L14" i="8"/>
  <c r="M14" i="8"/>
  <c r="K15" i="8"/>
  <c r="L15" i="8"/>
  <c r="M15" i="8"/>
  <c r="K16" i="8"/>
  <c r="L16" i="8"/>
  <c r="M16" i="8"/>
  <c r="K17" i="8"/>
  <c r="L17" i="8"/>
  <c r="M17" i="8"/>
  <c r="K18" i="8"/>
  <c r="L18" i="8"/>
  <c r="M18" i="8"/>
  <c r="K19" i="8"/>
  <c r="L19" i="8"/>
  <c r="M19" i="8"/>
  <c r="K20" i="8"/>
  <c r="L20" i="8"/>
  <c r="M20" i="8"/>
  <c r="K21" i="8"/>
  <c r="L21" i="8"/>
  <c r="M21" i="8"/>
  <c r="D4" i="8" a="1"/>
  <c r="D4" i="8" s="1"/>
  <c r="D5" i="8" a="1"/>
  <c r="F5" i="8" s="1"/>
  <c r="D6" i="8" a="1"/>
  <c r="D6" i="8" s="1"/>
  <c r="D7" i="8" a="1"/>
  <c r="D7" i="8" s="1"/>
  <c r="D8" i="8" a="1"/>
  <c r="E8" i="8" s="1"/>
  <c r="D9" i="8" a="1"/>
  <c r="E9" i="8" s="1"/>
  <c r="D10" i="8" a="1"/>
  <c r="D10" i="8" s="1"/>
  <c r="D11" i="8" a="1"/>
  <c r="D11" i="8" s="1"/>
  <c r="D12" i="8" a="1"/>
  <c r="D12" i="8" s="1"/>
  <c r="D13" i="8" a="1"/>
  <c r="G13" i="8" s="1"/>
  <c r="D14" i="8" a="1"/>
  <c r="D14" i="8" s="1"/>
  <c r="D15" i="8" a="1"/>
  <c r="D15" i="8" s="1"/>
  <c r="D16" i="8" a="1"/>
  <c r="E16" i="8" s="1"/>
  <c r="D17" i="8" a="1"/>
  <c r="E17" i="8" s="1"/>
  <c r="D18" i="8" a="1"/>
  <c r="E18" i="8" s="1"/>
  <c r="D19" i="8" a="1"/>
  <c r="D19" i="8" s="1"/>
  <c r="D20" i="8" a="1"/>
  <c r="D20" i="8" s="1"/>
  <c r="D21" i="8" a="1"/>
  <c r="G21" i="8" s="1"/>
  <c r="D3" i="8" a="1"/>
  <c r="D3" i="8" s="1"/>
  <c r="M3" i="8"/>
  <c r="L3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3" i="8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1" i="9"/>
  <c r="D62" i="9"/>
  <c r="D63" i="9"/>
  <c r="Q5" i="6"/>
  <c r="Q6" i="6"/>
  <c r="Q7" i="6"/>
  <c r="Q8" i="6"/>
  <c r="Q9" i="6"/>
  <c r="Q10" i="6"/>
  <c r="Q11" i="6"/>
  <c r="Q12" i="6"/>
  <c r="Q13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4" i="6"/>
  <c r="C5" i="10"/>
  <c r="C6" i="10"/>
  <c r="C7" i="10"/>
  <c r="C8" i="10"/>
  <c r="C9" i="10"/>
  <c r="C10" i="10"/>
  <c r="C11" i="10"/>
  <c r="C12" i="10"/>
  <c r="C13" i="10"/>
  <c r="C14" i="10"/>
  <c r="C15" i="10"/>
  <c r="C4" i="10"/>
  <c r="F16" i="8" l="1"/>
  <c r="D16" i="8"/>
  <c r="G9" i="8"/>
  <c r="G18" i="8"/>
  <c r="F9" i="8"/>
  <c r="D18" i="8"/>
  <c r="D9" i="8"/>
  <c r="F13" i="8"/>
  <c r="G16" i="8"/>
  <c r="F18" i="8"/>
  <c r="E13" i="8"/>
  <c r="G10" i="8"/>
  <c r="E5" i="8"/>
  <c r="F10" i="8"/>
  <c r="G8" i="8"/>
  <c r="F21" i="8"/>
  <c r="E10" i="8"/>
  <c r="F8" i="8"/>
  <c r="G11" i="8"/>
  <c r="D8" i="8"/>
  <c r="G17" i="8"/>
  <c r="F11" i="8"/>
  <c r="G19" i="8"/>
  <c r="F17" i="8"/>
  <c r="F14" i="8"/>
  <c r="E11" i="8"/>
  <c r="D17" i="8"/>
  <c r="F6" i="8"/>
  <c r="E21" i="8"/>
  <c r="D21" i="8"/>
  <c r="F19" i="8"/>
  <c r="G14" i="8"/>
  <c r="D13" i="8"/>
  <c r="G6" i="8"/>
  <c r="D5" i="8"/>
  <c r="E19" i="8"/>
  <c r="G20" i="8"/>
  <c r="E14" i="8"/>
  <c r="G12" i="8"/>
  <c r="E6" i="8"/>
  <c r="G4" i="8"/>
  <c r="G15" i="8"/>
  <c r="F12" i="8"/>
  <c r="G7" i="8"/>
  <c r="F4" i="8"/>
  <c r="F20" i="8"/>
  <c r="E20" i="8"/>
  <c r="F15" i="8"/>
  <c r="E12" i="8"/>
  <c r="F7" i="8"/>
  <c r="E4" i="8"/>
  <c r="E15" i="8"/>
  <c r="E7" i="8"/>
  <c r="G5" i="8"/>
  <c r="G3" i="8"/>
  <c r="F3" i="8"/>
  <c r="E3" i="8"/>
</calcChain>
</file>

<file path=xl/sharedStrings.xml><?xml version="1.0" encoding="utf-8"?>
<sst xmlns="http://schemas.openxmlformats.org/spreadsheetml/2006/main" count="2497" uniqueCount="631">
  <si>
    <t>Addanki</t>
  </si>
  <si>
    <t>N</t>
  </si>
  <si>
    <t>SM0000113</t>
  </si>
  <si>
    <t>SM0000118</t>
  </si>
  <si>
    <t>SM0000114</t>
  </si>
  <si>
    <t>SM0000120</t>
  </si>
  <si>
    <t>SM0000115</t>
  </si>
  <si>
    <t>SM0000205</t>
  </si>
  <si>
    <t>Y</t>
  </si>
  <si>
    <t>Raja Sekhar  Nandepu</t>
  </si>
  <si>
    <t>Amalapuram</t>
  </si>
  <si>
    <t>SM0000262</t>
  </si>
  <si>
    <t>SM0000261</t>
  </si>
  <si>
    <t>SM0000143</t>
  </si>
  <si>
    <t>Amaravathi</t>
  </si>
  <si>
    <t>SM0000350</t>
  </si>
  <si>
    <t>Anantapur</t>
  </si>
  <si>
    <t>SM0000185</t>
  </si>
  <si>
    <t>SM0000173</t>
  </si>
  <si>
    <t>Anantapur-2</t>
  </si>
  <si>
    <t>SM0000257</t>
  </si>
  <si>
    <t>SM0000280</t>
  </si>
  <si>
    <t>Annavaram</t>
  </si>
  <si>
    <t>SM0000157</t>
  </si>
  <si>
    <t>SM0000334</t>
  </si>
  <si>
    <t>SM0000289</t>
  </si>
  <si>
    <t>Badvel</t>
  </si>
  <si>
    <t>SM0000025</t>
  </si>
  <si>
    <t>SM0000024</t>
  </si>
  <si>
    <t>SM0000315</t>
  </si>
  <si>
    <t>Bangaruplayam</t>
  </si>
  <si>
    <t>SM0000181</t>
  </si>
  <si>
    <t>SM0000021</t>
  </si>
  <si>
    <t>SM0000020</t>
  </si>
  <si>
    <t>SM0000328</t>
  </si>
  <si>
    <t>Bhimadole</t>
  </si>
  <si>
    <t>SM0000209</t>
  </si>
  <si>
    <t>SM0000210</t>
  </si>
  <si>
    <t>SM0000127</t>
  </si>
  <si>
    <t>SM0000241</t>
  </si>
  <si>
    <t>Bhimavaram</t>
  </si>
  <si>
    <t>SM0000032</t>
  </si>
  <si>
    <t>SM0000288</t>
  </si>
  <si>
    <t>SM0000031</t>
  </si>
  <si>
    <t>SM0000030</t>
  </si>
  <si>
    <t>Bobbili</t>
  </si>
  <si>
    <t>SM0000240</t>
  </si>
  <si>
    <t>SM0000319</t>
  </si>
  <si>
    <t>SM0000326</t>
  </si>
  <si>
    <t>Challapalli</t>
  </si>
  <si>
    <t>SM0000284</t>
  </si>
  <si>
    <t>SM0000265</t>
  </si>
  <si>
    <t>SM0000217</t>
  </si>
  <si>
    <t>Cherukupalli</t>
  </si>
  <si>
    <t>SM0000062</t>
  </si>
  <si>
    <t>Naga Murali Bandreddy</t>
  </si>
  <si>
    <t>SM0000064</t>
  </si>
  <si>
    <t>SM0000058</t>
  </si>
  <si>
    <t>Tippu Sultan Shaik</t>
  </si>
  <si>
    <t>SM0000061</t>
  </si>
  <si>
    <t>SM0000059</t>
  </si>
  <si>
    <t>Chimakurthi</t>
  </si>
  <si>
    <t>SM0000010</t>
  </si>
  <si>
    <t>SM0000007</t>
  </si>
  <si>
    <t>Venkata Swami  Bojja</t>
  </si>
  <si>
    <t>SM0000008</t>
  </si>
  <si>
    <t>SM0000268</t>
  </si>
  <si>
    <t>Chittoor</t>
  </si>
  <si>
    <t>SM0000012</t>
  </si>
  <si>
    <t>SM0000014</t>
  </si>
  <si>
    <t>SM0000175</t>
  </si>
  <si>
    <t>Chilakaluripet</t>
  </si>
  <si>
    <t>SM0000095</t>
  </si>
  <si>
    <t>SM0000097</t>
  </si>
  <si>
    <t>SM0000098</t>
  </si>
  <si>
    <t>SM0000178</t>
  </si>
  <si>
    <t>CFL0000860</t>
  </si>
  <si>
    <t>Murali Neelagiri</t>
  </si>
  <si>
    <t>SM0000184</t>
  </si>
  <si>
    <t>SM0000096</t>
  </si>
  <si>
    <t>CFL0001289</t>
  </si>
  <si>
    <t>Satish Babu Bontha</t>
  </si>
  <si>
    <t>CFL0001339</t>
  </si>
  <si>
    <t>Vamsi Krishna Annapareddy</t>
  </si>
  <si>
    <t>Guntur</t>
  </si>
  <si>
    <t>CFL0001303</t>
  </si>
  <si>
    <t>Srikanth Naligala</t>
  </si>
  <si>
    <t>Darsi</t>
  </si>
  <si>
    <t>SM0000272</t>
  </si>
  <si>
    <t>SM0000251</t>
  </si>
  <si>
    <t>Dhone</t>
  </si>
  <si>
    <t>SM0000343</t>
  </si>
  <si>
    <t>SM0000342</t>
  </si>
  <si>
    <t>Gopalapuram</t>
  </si>
  <si>
    <t>SM0000147</t>
  </si>
  <si>
    <t>SM0000145</t>
  </si>
  <si>
    <t>SM0000144</t>
  </si>
  <si>
    <t>Gunadala</t>
  </si>
  <si>
    <t>SM0000006</t>
  </si>
  <si>
    <t>SM0000004</t>
  </si>
  <si>
    <t>SM0000005</t>
  </si>
  <si>
    <t>SM0000234</t>
  </si>
  <si>
    <t>SM0000091</t>
  </si>
  <si>
    <t>SM0000090</t>
  </si>
  <si>
    <t>SM0000092</t>
  </si>
  <si>
    <t>SM0000194</t>
  </si>
  <si>
    <t>SM0000087</t>
  </si>
  <si>
    <t>CFL0001298</t>
  </si>
  <si>
    <t>Raja Sekhar Ambadipudi</t>
  </si>
  <si>
    <t>Guntur-2</t>
  </si>
  <si>
    <t>SM0000291</t>
  </si>
  <si>
    <t>SM0000292</t>
  </si>
  <si>
    <t>Hindupur</t>
  </si>
  <si>
    <t>SM0000294</t>
  </si>
  <si>
    <t>Jangareddygudem</t>
  </si>
  <si>
    <t>SM0000246</t>
  </si>
  <si>
    <t>SM0000122</t>
  </si>
  <si>
    <t>Kadapa</t>
  </si>
  <si>
    <t>SM0000041</t>
  </si>
  <si>
    <t>SM0000045</t>
  </si>
  <si>
    <t>SM0000044</t>
  </si>
  <si>
    <t>SM0000211</t>
  </si>
  <si>
    <t>SM0000290</t>
  </si>
  <si>
    <t>Rayachoti</t>
  </si>
  <si>
    <t>Proddatur</t>
  </si>
  <si>
    <t>Kadiri</t>
  </si>
  <si>
    <t>SM0000287</t>
  </si>
  <si>
    <t>SM0000286</t>
  </si>
  <si>
    <t>SM0000314</t>
  </si>
  <si>
    <t>Kalikiri</t>
  </si>
  <si>
    <t>SM0000229</t>
  </si>
  <si>
    <t>SM0000285</t>
  </si>
  <si>
    <t>Kalyanadurgam</t>
  </si>
  <si>
    <t>SM0000297</t>
  </si>
  <si>
    <t>SM0000298</t>
  </si>
  <si>
    <t>SM0000335</t>
  </si>
  <si>
    <t>Kandukur</t>
  </si>
  <si>
    <t>SM0000344</t>
  </si>
  <si>
    <t>Karlapalem</t>
  </si>
  <si>
    <t>SM0000073</t>
  </si>
  <si>
    <t>SM0000072</t>
  </si>
  <si>
    <t>SM0000074</t>
  </si>
  <si>
    <t>SM0000076</t>
  </si>
  <si>
    <t>SM0000168</t>
  </si>
  <si>
    <t>Kathipudi</t>
  </si>
  <si>
    <t>SM0000162</t>
  </si>
  <si>
    <t>SM0000160</t>
  </si>
  <si>
    <t>SM0000158</t>
  </si>
  <si>
    <t>Kolluru</t>
  </si>
  <si>
    <t>SM0000082</t>
  </si>
  <si>
    <t>SM0000084</t>
  </si>
  <si>
    <t>SM0000083</t>
  </si>
  <si>
    <t>SM0000085</t>
  </si>
  <si>
    <t>Koyyalagudem</t>
  </si>
  <si>
    <t>SM0000038</t>
  </si>
  <si>
    <t>SM0000267</t>
  </si>
  <si>
    <t>SM0000037</t>
  </si>
  <si>
    <t>SM0000039</t>
  </si>
  <si>
    <t>Kurnool</t>
  </si>
  <si>
    <t>SM0000305</t>
  </si>
  <si>
    <t>SM0000325</t>
  </si>
  <si>
    <t>Madanapalle</t>
  </si>
  <si>
    <t>SM0000225</t>
  </si>
  <si>
    <t>SM0000017</t>
  </si>
  <si>
    <t>Mandapet</t>
  </si>
  <si>
    <t>SM0000137</t>
  </si>
  <si>
    <t>SM0000138</t>
  </si>
  <si>
    <t>SM0000134</t>
  </si>
  <si>
    <t>SM0000135</t>
  </si>
  <si>
    <t>SM0000254</t>
  </si>
  <si>
    <t>Gubbala Rama Durga Prasad</t>
  </si>
  <si>
    <t>Mummadivaram</t>
  </si>
  <si>
    <t>SM0000139</t>
  </si>
  <si>
    <t>SM0000141</t>
  </si>
  <si>
    <t>SM0000140</t>
  </si>
  <si>
    <t>Mydukur</t>
  </si>
  <si>
    <t>SM0000046</t>
  </si>
  <si>
    <t>SM0000048</t>
  </si>
  <si>
    <t>SM0000293</t>
  </si>
  <si>
    <t>SM0000275</t>
  </si>
  <si>
    <t>SM0000049</t>
  </si>
  <si>
    <t>SM0000317</t>
  </si>
  <si>
    <t>Narasaraopet</t>
  </si>
  <si>
    <t>SM0000109</t>
  </si>
  <si>
    <t>SM0000110</t>
  </si>
  <si>
    <t>SM0000182</t>
  </si>
  <si>
    <t>SM0000207</t>
  </si>
  <si>
    <t>SM0000112</t>
  </si>
  <si>
    <t>Palakonda</t>
  </si>
  <si>
    <t>SM0000321</t>
  </si>
  <si>
    <t>SM0000327</t>
  </si>
  <si>
    <t>Palamaner</t>
  </si>
  <si>
    <t>SM0000022</t>
  </si>
  <si>
    <t>SM0000180</t>
  </si>
  <si>
    <t>SM0000253</t>
  </si>
  <si>
    <t>Parvathipuram</t>
  </si>
  <si>
    <t>SM0000318</t>
  </si>
  <si>
    <t>SM0000002</t>
  </si>
  <si>
    <t>Piler</t>
  </si>
  <si>
    <t>SM0000244</t>
  </si>
  <si>
    <t>Ponnur</t>
  </si>
  <si>
    <t>SM0000311</t>
  </si>
  <si>
    <t>SM0000313</t>
  </si>
  <si>
    <t>Prathipadu</t>
  </si>
  <si>
    <t>SM0000312</t>
  </si>
  <si>
    <t>SM0000306</t>
  </si>
  <si>
    <t>SM0000300</t>
  </si>
  <si>
    <t>SM0000169</t>
  </si>
  <si>
    <t>Prathipadu(EG)</t>
  </si>
  <si>
    <t>SM0000034</t>
  </si>
  <si>
    <t>SM0000166</t>
  </si>
  <si>
    <t>SM0000035</t>
  </si>
  <si>
    <t>SM0000279</t>
  </si>
  <si>
    <t>SM0000043</t>
  </si>
  <si>
    <t>SM0000164</t>
  </si>
  <si>
    <t>SM0000310</t>
  </si>
  <si>
    <t>Punganur</t>
  </si>
  <si>
    <t>SM0000019</t>
  </si>
  <si>
    <t>SM0000193</t>
  </si>
  <si>
    <t>SM0000018</t>
  </si>
  <si>
    <t>Rajam</t>
  </si>
  <si>
    <t>SM0000303</t>
  </si>
  <si>
    <t>SM0000270</t>
  </si>
  <si>
    <t>SM0000237</t>
  </si>
  <si>
    <t>SM0000271</t>
  </si>
  <si>
    <t>SM0000028</t>
  </si>
  <si>
    <t>SM0000171</t>
  </si>
  <si>
    <t>SM0000172</t>
  </si>
  <si>
    <t>SM0000027</t>
  </si>
  <si>
    <t>SM0000283</t>
  </si>
  <si>
    <t>SM0000273</t>
  </si>
  <si>
    <t>Repalle</t>
  </si>
  <si>
    <t>SM0000067</t>
  </si>
  <si>
    <t>SM0000078</t>
  </si>
  <si>
    <t>SM0000069</t>
  </si>
  <si>
    <t>SM0000070</t>
  </si>
  <si>
    <t>SM0000068</t>
  </si>
  <si>
    <t>Rajahmundry</t>
  </si>
  <si>
    <t>SM0000129</t>
  </si>
  <si>
    <t>SM0000132</t>
  </si>
  <si>
    <t>SM0000133</t>
  </si>
  <si>
    <t>SM0000128</t>
  </si>
  <si>
    <t>SM0000131</t>
  </si>
  <si>
    <t>SM0000278</t>
  </si>
  <si>
    <t>SM0000277</t>
  </si>
  <si>
    <t>CFL0001510</t>
  </si>
  <si>
    <t>Venkatesh Baba Peddakota</t>
  </si>
  <si>
    <t>Salur</t>
  </si>
  <si>
    <t>SM0000239</t>
  </si>
  <si>
    <t>SM0000323</t>
  </si>
  <si>
    <t>SM0000322</t>
  </si>
  <si>
    <t>SM0000320</t>
  </si>
  <si>
    <t>Tadikonda</t>
  </si>
  <si>
    <t>SM0000346</t>
  </si>
  <si>
    <t>Tallapudi</t>
  </si>
  <si>
    <t>SM0000150</t>
  </si>
  <si>
    <t>SM0000151</t>
  </si>
  <si>
    <t>SM0000149</t>
  </si>
  <si>
    <t>SM0000263</t>
  </si>
  <si>
    <t>Tenali</t>
  </si>
  <si>
    <t>SM0000190</t>
  </si>
  <si>
    <t>SM0000191</t>
  </si>
  <si>
    <t>SM0000203</t>
  </si>
  <si>
    <t>SM0000233</t>
  </si>
  <si>
    <t>SM0000324</t>
  </si>
  <si>
    <t>Tiruvannamalai</t>
  </si>
  <si>
    <t>SM0000341</t>
  </si>
  <si>
    <t>Tadepalligudem</t>
  </si>
  <si>
    <t>CFL0001318</t>
  </si>
  <si>
    <t>Rama Krishna Gangula</t>
  </si>
  <si>
    <t>Ajay kumar  Chinthapalli</t>
  </si>
  <si>
    <t>SM0000123</t>
  </si>
  <si>
    <t>SM0000174</t>
  </si>
  <si>
    <t>SM0000126</t>
  </si>
  <si>
    <t>SM0000282</t>
  </si>
  <si>
    <t>SM0000215</t>
  </si>
  <si>
    <t>SM0000121</t>
  </si>
  <si>
    <t>Tuni</t>
  </si>
  <si>
    <t>SM0000153</t>
  </si>
  <si>
    <t>SM0000154</t>
  </si>
  <si>
    <t>SM0000186</t>
  </si>
  <si>
    <t>SM0000264</t>
  </si>
  <si>
    <t>Vellore</t>
  </si>
  <si>
    <t>SM0000301</t>
  </si>
  <si>
    <t>SM0000329</t>
  </si>
  <si>
    <t>SM0000330</t>
  </si>
  <si>
    <t>SM0000269</t>
  </si>
  <si>
    <t>Venkatagirikota</t>
  </si>
  <si>
    <t>SM0000165</t>
  </si>
  <si>
    <t>SM0000235</t>
  </si>
  <si>
    <t>SM0000316</t>
  </si>
  <si>
    <t>Vinukonda</t>
  </si>
  <si>
    <t>SM0000106</t>
  </si>
  <si>
    <t>SM0000101</t>
  </si>
  <si>
    <t>SM0000107</t>
  </si>
  <si>
    <t>SM0000274</t>
  </si>
  <si>
    <t>SM0000033</t>
  </si>
  <si>
    <t>SM0000100</t>
  </si>
  <si>
    <t>SM0000093</t>
  </si>
  <si>
    <t>SM0000051</t>
  </si>
  <si>
    <t>SM0000057</t>
  </si>
  <si>
    <t>SM0000152</t>
  </si>
  <si>
    <t>SM0000103</t>
  </si>
  <si>
    <t>SM0000142</t>
  </si>
  <si>
    <t>Ravindra Reddy  Singam</t>
  </si>
  <si>
    <t>Sampangula  Babu</t>
  </si>
  <si>
    <t>Subba Rao  Pulipati</t>
  </si>
  <si>
    <t>Gopi  Nallabothula</t>
  </si>
  <si>
    <t>Srinivasarao  Parsam</t>
  </si>
  <si>
    <t xml:space="preserve">Gali  Raj Kumar </t>
  </si>
  <si>
    <t xml:space="preserve">Mounika  Rajulapudi </t>
  </si>
  <si>
    <t>Rankireddy  Sai Ram</t>
  </si>
  <si>
    <t>MALLAVARAPU  NAGENDRA PRASD</t>
  </si>
  <si>
    <t xml:space="preserve">Bandhula   Prasad </t>
  </si>
  <si>
    <t>Muthanapalli  Muralikrishna</t>
  </si>
  <si>
    <t>Mude   Narayana Naik</t>
  </si>
  <si>
    <t>Gajula  Vennela</t>
  </si>
  <si>
    <t>Mulla Noor   Mahammad</t>
  </si>
  <si>
    <t>Gajula  Praveena</t>
  </si>
  <si>
    <t>Yanamala   Ramesh</t>
  </si>
  <si>
    <t xml:space="preserve">Srinu  Baddi </t>
  </si>
  <si>
    <t>Bathula   Durga Prasad</t>
  </si>
  <si>
    <t>Bhoorthi  Lova Raju</t>
  </si>
  <si>
    <t>Adari  Ramesh</t>
  </si>
  <si>
    <t>Surla  Lovatammanna</t>
  </si>
  <si>
    <t>Kunche  Manga</t>
  </si>
  <si>
    <t>Gella  Giridhar</t>
  </si>
  <si>
    <t xml:space="preserve">Kanuboina  Harish </t>
  </si>
  <si>
    <t>Duggiboyina  Venkateswarlu</t>
  </si>
  <si>
    <t>Busagani  Kesava</t>
  </si>
  <si>
    <t xml:space="preserve">Priyanka   Mannem </t>
  </si>
  <si>
    <t>Makaraju  Vamsi Krishnama Raju</t>
  </si>
  <si>
    <t>E  Bhargavi</t>
  </si>
  <si>
    <t>S  Kadar Basha</t>
  </si>
  <si>
    <t>Krishna Veni  P</t>
  </si>
  <si>
    <t>P  Theja Kumar</t>
  </si>
  <si>
    <t>Siripurapu   Ravi Kumar</t>
  </si>
  <si>
    <t>Peruboina    Raja Kumar</t>
  </si>
  <si>
    <t>Devineni  Sarala devi</t>
  </si>
  <si>
    <t>Palaparthi  Pratap Kumar</t>
  </si>
  <si>
    <t>Rudraraju  Sri Prathima Kumari</t>
  </si>
  <si>
    <t>Katta   Triveni</t>
  </si>
  <si>
    <t>Ketha  Vamsi Krishna</t>
  </si>
  <si>
    <t xml:space="preserve">Nadupuri  Chandrasekhar </t>
  </si>
  <si>
    <t xml:space="preserve">Raviteja  Kilari </t>
  </si>
  <si>
    <t xml:space="preserve">Surya Narayana  Koduru </t>
  </si>
  <si>
    <t>Pandrajau  Siva Prasad</t>
  </si>
  <si>
    <t>Mothkuri  Sai Sree</t>
  </si>
  <si>
    <t>Thodeti  Ramesh</t>
  </si>
  <si>
    <t>Gorumutchu  Prasanth Kumar</t>
  </si>
  <si>
    <t>Nagendra babu Sanaka</t>
  </si>
  <si>
    <t>Chakravarthi Reddy Pittu k</t>
  </si>
  <si>
    <t>Srinivasareddy  Dappini</t>
  </si>
  <si>
    <t>RAJAVOLU  THIRUMALESWARA</t>
  </si>
  <si>
    <t xml:space="preserve">Nagabrahmanjaneyulu  Marripudi </t>
  </si>
  <si>
    <t xml:space="preserve">Ajay Kumar  Tanniru </t>
  </si>
  <si>
    <t xml:space="preserve">Gonigunta  Vijaya Lakshmi </t>
  </si>
  <si>
    <t>Suvarnam  Vijayasekhar</t>
  </si>
  <si>
    <t>Satish  Sekhar</t>
  </si>
  <si>
    <t>Naveen Kumar  S</t>
  </si>
  <si>
    <t>Lakshmikanth  Pidugu</t>
  </si>
  <si>
    <t>Venkatrao  Mediboina</t>
  </si>
  <si>
    <t>Himabindu  Vanja</t>
  </si>
  <si>
    <t>Meda  Krupa Sangeeth</t>
  </si>
  <si>
    <t>Bethamcherla  Anil kumar</t>
  </si>
  <si>
    <t>Anjireddy  Gogireddy</t>
  </si>
  <si>
    <t>venkatesh  Ankireddy</t>
  </si>
  <si>
    <t>Muvva  Anil Babu</t>
  </si>
  <si>
    <t xml:space="preserve">Puppula   Suresh </t>
  </si>
  <si>
    <t xml:space="preserve">Premdhar  Kommu </t>
  </si>
  <si>
    <t xml:space="preserve">Rajasekhar  Bestha </t>
  </si>
  <si>
    <t>Dulapalli  Premchand</t>
  </si>
  <si>
    <t>Yeleti  Solmonraju</t>
  </si>
  <si>
    <t>Shaik  Allisaheb</t>
  </si>
  <si>
    <t xml:space="preserve">Naralasetti   Vijay Kumar </t>
  </si>
  <si>
    <t xml:space="preserve">Ravi  Gudapati </t>
  </si>
  <si>
    <t xml:space="preserve">Bhargavi  Mungi </t>
  </si>
  <si>
    <t>Rakesh  Siripurapu</t>
  </si>
  <si>
    <t>Yarra  Chaitanya</t>
  </si>
  <si>
    <t>Chavali  Ravikanth</t>
  </si>
  <si>
    <t xml:space="preserve">Shaik   Khaja </t>
  </si>
  <si>
    <t>Amruthapudi  Prathap</t>
  </si>
  <si>
    <t>Prathipati  Suresh</t>
  </si>
  <si>
    <t>Thiruveedula  Padmavathi</t>
  </si>
  <si>
    <t>Mohammed Sajid  Shaik</t>
  </si>
  <si>
    <t>Dasari   Lakshmaiah</t>
  </si>
  <si>
    <t>Vunnam  Thirupathi Rao</t>
  </si>
  <si>
    <t>Lokanath   Manjula</t>
  </si>
  <si>
    <t>Taninki  Deviratnam</t>
  </si>
  <si>
    <t>Venkateswara rao  Maruboyina</t>
  </si>
  <si>
    <t>Pedapudi   Chandrasekhar</t>
  </si>
  <si>
    <t>Pali   Sai</t>
  </si>
  <si>
    <t>Sharabu  Naresh</t>
  </si>
  <si>
    <t>Govindugalla  Nagendra</t>
  </si>
  <si>
    <t>Shaik   Raksha Valli</t>
  </si>
  <si>
    <t>Putta  Veera Panendra</t>
  </si>
  <si>
    <t>Gajjala  Parvathi</t>
  </si>
  <si>
    <t>Muthrasi  Suresh</t>
  </si>
  <si>
    <t>Pagadala  Ramesh Babu</t>
  </si>
  <si>
    <t xml:space="preserve">Kompela   Kalyan </t>
  </si>
  <si>
    <t>Pegala  Venkatramana</t>
  </si>
  <si>
    <t>Pujari  Ganesh</t>
  </si>
  <si>
    <t xml:space="preserve">Suresh  Golla </t>
  </si>
  <si>
    <t>Boya  Mahesh  Babu</t>
  </si>
  <si>
    <t>Anam   Madanmohan Reddy</t>
  </si>
  <si>
    <t>Maheswararao  Damacherla</t>
  </si>
  <si>
    <t>Chadalawada  Kumaraswamy</t>
  </si>
  <si>
    <t>Katuri  Mallikarjunarao</t>
  </si>
  <si>
    <t>Ankireddy  Srikanth</t>
  </si>
  <si>
    <t>Appikatla  Siva Parvathi</t>
  </si>
  <si>
    <t>Bellamkonda  Nagaraju</t>
  </si>
  <si>
    <t>Bodapati  Subrahmanyam</t>
  </si>
  <si>
    <t xml:space="preserve">EMANI  RAVI TEJA </t>
  </si>
  <si>
    <t>Shaik  Shabbir Basha</t>
  </si>
  <si>
    <t>Muppidi  Vijayaratnam</t>
  </si>
  <si>
    <t xml:space="preserve">Vijayadeep  Badde </t>
  </si>
  <si>
    <t>Shaik  Khader Basha</t>
  </si>
  <si>
    <t>Biji   N J</t>
  </si>
  <si>
    <t>Yarrabhathini  Aravindareddy</t>
  </si>
  <si>
    <t>A  ReddI Prasad</t>
  </si>
  <si>
    <t>Medisetti  Venkata Ramana</t>
  </si>
  <si>
    <t>Seelu  Dasaraju</t>
  </si>
  <si>
    <t>Padala  DurgaVaraprasadreddy</t>
  </si>
  <si>
    <t>Pilli  Krishna</t>
  </si>
  <si>
    <t>Geddam  Tata Kumar</t>
  </si>
  <si>
    <t>Aavupati  Prasanth</t>
  </si>
  <si>
    <t>Ryali   N VenkataPushpalatha</t>
  </si>
  <si>
    <t>DOMMETI  GANGADHAR</t>
  </si>
  <si>
    <t>Seelambuttagundla  Harish</t>
  </si>
  <si>
    <t xml:space="preserve">Subbarayudu  Pernapati </t>
  </si>
  <si>
    <t>yarraballi  Thulasamma</t>
  </si>
  <si>
    <t>Vaddi  Narasimhulu</t>
  </si>
  <si>
    <t xml:space="preserve">Dharani  Goggi </t>
  </si>
  <si>
    <t>Nazeer  Shaik</t>
  </si>
  <si>
    <t>Lokesh  Upputuri</t>
  </si>
  <si>
    <t xml:space="preserve">Krishna  Duddukuri </t>
  </si>
  <si>
    <t>Pravallika  Ankam</t>
  </si>
  <si>
    <t>Gunji  Venu Babu</t>
  </si>
  <si>
    <t>Kolla   Krishna</t>
  </si>
  <si>
    <t>Duba   Jagadesh</t>
  </si>
  <si>
    <t>Kuraba   Kumar</t>
  </si>
  <si>
    <t>S  Kodandapani</t>
  </si>
  <si>
    <t>Divyasree   M</t>
  </si>
  <si>
    <t>Piridi   Hemanth Kumar</t>
  </si>
  <si>
    <t>Vidya Sagar  Bhogi</t>
  </si>
  <si>
    <t>Raghunadha  V</t>
  </si>
  <si>
    <t>Shaik   Gouse Jani</t>
  </si>
  <si>
    <t>Baddela   Seshagirirao</t>
  </si>
  <si>
    <t xml:space="preserve"> Bhargavi Latha  Gudapati</t>
  </si>
  <si>
    <t>Nijampatnam  Gopi</t>
  </si>
  <si>
    <t>Kunchala   Vasu</t>
  </si>
  <si>
    <t>Abbireddi   Srinu</t>
  </si>
  <si>
    <t>ganesula  sateesh</t>
  </si>
  <si>
    <t>Suri Babu  Palla</t>
  </si>
  <si>
    <t>Yerragudi vasista kumar  reddy</t>
  </si>
  <si>
    <t>Pothula   Subbarao</t>
  </si>
  <si>
    <t xml:space="preserve">Rajeev  Bompem </t>
  </si>
  <si>
    <t>Bucheppagownivari  Santosh</t>
  </si>
  <si>
    <t>Gurikali  Reddy Prasad</t>
  </si>
  <si>
    <t>Sanjappagari  Ashok Kumar</t>
  </si>
  <si>
    <t>Gourinaidu  Dasari</t>
  </si>
  <si>
    <t>Duba   Mahesh Babu</t>
  </si>
  <si>
    <t>Penugonda  Naga Brahmaji</t>
  </si>
  <si>
    <t>Dharmavarapu  Satish</t>
  </si>
  <si>
    <t>Dappepalli  Kiran</t>
  </si>
  <si>
    <t>Pasupuleti  Hemanth Kumar</t>
  </si>
  <si>
    <t>Peerugalla   Nagendra</t>
  </si>
  <si>
    <t>Nidiginti  Devendra</t>
  </si>
  <si>
    <t>Lokasi  Ravi</t>
  </si>
  <si>
    <t>Yeddulapalli  Santhosh Kumar</t>
  </si>
  <si>
    <t>Medikonda  Subhash Chandra</t>
  </si>
  <si>
    <t xml:space="preserve">Chintha  Ankaraju </t>
  </si>
  <si>
    <t>Panithapu  Sateesh Kumar</t>
  </si>
  <si>
    <t>Taritla  Vimalamma</t>
  </si>
  <si>
    <t>Samayamanthula  Manikanta</t>
  </si>
  <si>
    <t>Avidi  Purushotham</t>
  </si>
  <si>
    <t>Chelluboyena  Ravi Kumar</t>
  </si>
  <si>
    <t>Nayudu  Leela Venkata Suresh</t>
  </si>
  <si>
    <t>Lalu Prasanna Varma  Khandavalli</t>
  </si>
  <si>
    <t xml:space="preserve">Karuna Kumar  Boddu </t>
  </si>
  <si>
    <t>Mahanti  Srikanth</t>
  </si>
  <si>
    <t xml:space="preserve">Jitendra  Bali </t>
  </si>
  <si>
    <t>Reddi   Hema Rao</t>
  </si>
  <si>
    <t>Talada   Lokeswara Rao</t>
  </si>
  <si>
    <t>Mohanreddy   Pariyarkundil</t>
  </si>
  <si>
    <t>Padamsetti   Ravi Kumar</t>
  </si>
  <si>
    <t>Androthu   Vijaya Kumar</t>
  </si>
  <si>
    <t>Manikanta  Gabu</t>
  </si>
  <si>
    <t>Boda  Baji Babu</t>
  </si>
  <si>
    <t xml:space="preserve">Pilli  Samba Siva Rao </t>
  </si>
  <si>
    <t>Koundru   Naga Raju</t>
  </si>
  <si>
    <t>Pattan  Khadar khan</t>
  </si>
  <si>
    <t xml:space="preserve">Nagurbasha  Shaik </t>
  </si>
  <si>
    <t>Magesh  C M P</t>
  </si>
  <si>
    <t>Srinivasa Siva Prasa  Agurthula</t>
  </si>
  <si>
    <t>Vinay  Vanapalli</t>
  </si>
  <si>
    <t>Nani  Bonige</t>
  </si>
  <si>
    <t>Sai BHAVANI  KARRI</t>
  </si>
  <si>
    <t xml:space="preserve">Vara Prasad  Chukka </t>
  </si>
  <si>
    <t>Kota  Roshini</t>
  </si>
  <si>
    <t>Dakarapu  Srinu</t>
  </si>
  <si>
    <t>SREEMANTHULA  NAGACHAKRA</t>
  </si>
  <si>
    <t>Polavarapu   Lovakumari</t>
  </si>
  <si>
    <t xml:space="preserve">Suresh  Medisetti </t>
  </si>
  <si>
    <t>V  Arun Kumar</t>
  </si>
  <si>
    <t>Nirmal  M</t>
  </si>
  <si>
    <t>Ramesh  D</t>
  </si>
  <si>
    <t xml:space="preserve">S  Harish </t>
  </si>
  <si>
    <t>raja kumar  r</t>
  </si>
  <si>
    <t>B V   Jagadeesh</t>
  </si>
  <si>
    <t>Nawaz  S</t>
  </si>
  <si>
    <t>Mahaboob Jani  Soudagar</t>
  </si>
  <si>
    <t>Siva  Krishna  Gorantla</t>
  </si>
  <si>
    <t>Chennarao  Nalagati</t>
  </si>
  <si>
    <t>Yallamanda  Dhara</t>
  </si>
  <si>
    <t>Rajaya Lakshmi  Supoori</t>
  </si>
  <si>
    <t>Harish  Kumbha</t>
  </si>
  <si>
    <t>Total</t>
  </si>
  <si>
    <t>Emp Code</t>
  </si>
  <si>
    <t>Emp Name</t>
  </si>
  <si>
    <t>Emp Status</t>
  </si>
  <si>
    <t>Emp DesignationDesignation</t>
  </si>
  <si>
    <t>Relationship Officer</t>
  </si>
  <si>
    <t>Active</t>
  </si>
  <si>
    <t>Senior Relationship Officer</t>
  </si>
  <si>
    <t>Senior Branch Manager</t>
  </si>
  <si>
    <t>Assistant Branch Manager</t>
  </si>
  <si>
    <t>Resigned</t>
  </si>
  <si>
    <t>Trainee Relationship Officer</t>
  </si>
  <si>
    <t>Inactive</t>
  </si>
  <si>
    <t>Branch Manager</t>
  </si>
  <si>
    <t>Credit Assistant</t>
  </si>
  <si>
    <t>Divisional Manager</t>
  </si>
  <si>
    <t>Senior Credit Assistant</t>
  </si>
  <si>
    <t>Manager</t>
  </si>
  <si>
    <t>Vice President</t>
  </si>
  <si>
    <t>Branch Executive</t>
  </si>
  <si>
    <t>TAG</t>
  </si>
  <si>
    <t>BM</t>
  </si>
  <si>
    <t>DM</t>
  </si>
  <si>
    <t>RO</t>
  </si>
  <si>
    <t>VP</t>
  </si>
  <si>
    <t xml:space="preserve">&lt;15% yield </t>
  </si>
  <si>
    <t xml:space="preserve">15% to &lt;20% Yield </t>
  </si>
  <si>
    <t>20% and more Yield</t>
  </si>
  <si>
    <t>Eligible for Incentive (Y/N)</t>
  </si>
  <si>
    <t>Portfolio growth 
(Jan to Feb)</t>
  </si>
  <si>
    <t>No of New Clients</t>
  </si>
  <si>
    <t>A  V Ramana</t>
  </si>
  <si>
    <t>Date of Joining</t>
  </si>
  <si>
    <t>Incentive/Disincentive</t>
  </si>
  <si>
    <t>Incentive/
Disincentive</t>
  </si>
  <si>
    <t>Branch</t>
  </si>
  <si>
    <t>No of Employees</t>
  </si>
  <si>
    <t>Emp Designation</t>
  </si>
  <si>
    <t>Designation</t>
  </si>
  <si>
    <t>Incentives</t>
  </si>
  <si>
    <t>Arrive at following format by using pivot table - Designation wise count and incentives</t>
  </si>
  <si>
    <t>TEXT FUNCTIONS</t>
  </si>
  <si>
    <t>find</t>
  </si>
  <si>
    <t>replace</t>
  </si>
  <si>
    <t>substitute</t>
  </si>
  <si>
    <t>upper</t>
  </si>
  <si>
    <t>lower</t>
  </si>
  <si>
    <t>search</t>
  </si>
  <si>
    <t>len</t>
  </si>
  <si>
    <t>concate</t>
  </si>
  <si>
    <t>mid</t>
  </si>
  <si>
    <t>sum</t>
  </si>
  <si>
    <t>sumif</t>
  </si>
  <si>
    <t>sumifs</t>
  </si>
  <si>
    <t>count</t>
  </si>
  <si>
    <t>count blank</t>
  </si>
  <si>
    <t>count A</t>
  </si>
  <si>
    <t>countif</t>
  </si>
  <si>
    <t>countifs</t>
  </si>
  <si>
    <t>average</t>
  </si>
  <si>
    <t>average if</t>
  </si>
  <si>
    <t>average ifs</t>
  </si>
  <si>
    <t>match</t>
  </si>
  <si>
    <t>index</t>
  </si>
  <si>
    <t>MATHEMATICAL FUNCTIONS</t>
  </si>
  <si>
    <t>LOGICAL FUNCTIONS</t>
  </si>
  <si>
    <t>if</t>
  </si>
  <si>
    <t>and</t>
  </si>
  <si>
    <t>or</t>
  </si>
  <si>
    <t>rank</t>
  </si>
  <si>
    <t>text</t>
  </si>
  <si>
    <t>DATE</t>
  </si>
  <si>
    <t>left(text,no chars)</t>
  </si>
  <si>
    <t>right(text,no chars)</t>
  </si>
  <si>
    <t>Grand Total</t>
  </si>
  <si>
    <t>Trim</t>
  </si>
  <si>
    <t>Ltrim</t>
  </si>
  <si>
    <t>Rtrim</t>
  </si>
  <si>
    <t>mid(text,start no,no chars)</t>
  </si>
  <si>
    <t>Integer</t>
  </si>
  <si>
    <t>Choose</t>
  </si>
  <si>
    <t>Rand between</t>
  </si>
  <si>
    <t>Datedif</t>
  </si>
  <si>
    <t>Date add</t>
  </si>
  <si>
    <t>Week number</t>
  </si>
  <si>
    <t>Month</t>
  </si>
  <si>
    <t>Day</t>
  </si>
  <si>
    <t>Year</t>
  </si>
  <si>
    <t>iferror</t>
  </si>
  <si>
    <t>Final EligibilitY</t>
  </si>
  <si>
    <t>Branch EligibilitY</t>
  </si>
  <si>
    <t xml:space="preserve"> </t>
  </si>
  <si>
    <t>Date and Time Functions</t>
  </si>
  <si>
    <t>Networkdays</t>
  </si>
  <si>
    <t>Edate</t>
  </si>
  <si>
    <t>EOMonth</t>
  </si>
  <si>
    <t>Hour</t>
  </si>
  <si>
    <t>Minut</t>
  </si>
  <si>
    <t>Second</t>
  </si>
  <si>
    <t>Time</t>
  </si>
  <si>
    <t>Now</t>
  </si>
  <si>
    <t>Today</t>
  </si>
  <si>
    <t>Weekday</t>
  </si>
  <si>
    <t>Weeknum</t>
  </si>
  <si>
    <t>Workday</t>
  </si>
  <si>
    <t>Cancatenate</t>
  </si>
  <si>
    <t>Exact</t>
  </si>
  <si>
    <t>Round(Fixed)</t>
  </si>
  <si>
    <t>Proper</t>
  </si>
  <si>
    <t>Rept</t>
  </si>
  <si>
    <t>T</t>
  </si>
  <si>
    <t>Value</t>
  </si>
  <si>
    <t>Q. To get the status of the Designation name starts with letter  "A"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</si>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</sst>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0" fontId="2" fillId="4" borderId="1" xfId="0" applyFont="1" applyFill="1" applyBorder="1" applyAlignment="1">
      <alignment horizontal="center" vertical="center" wrapText="1"/>
    </xf>
    <xf numFmtId="15" fontId="0" fillId="0" borderId="1" xfId="0" applyNumberFormat="1" applyBorder="1"/>
    <xf numFmtId="164" fontId="0" fillId="0" borderId="0" xfId="0" applyNumberFormat="1"/>
    <xf numFmtId="165" fontId="1" fillId="0" borderId="1" xfId="1" applyNumberFormat="1" applyFont="1" applyBorder="1"/>
    <xf numFmtId="165" fontId="0" fillId="0" borderId="0" xfId="1" applyNumberFormat="1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st%20(1)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226.47962395833" createdVersion="4" refreshedVersion="4" minRefreshableVersion="3" recordCount="227" xr:uid="{00000000-000A-0000-FFFF-FFFF04000000}">
  <cacheSource type="worksheet">
    <worksheetSource ref="A3:Q230" sheet="Data" r:id="rId2"/>
  </cacheSource>
  <cacheFields count="17">
    <cacheField name="Branch" numFmtId="0">
      <sharedItems/>
    </cacheField>
    <cacheField name="Emp Code" numFmtId="0">
      <sharedItems/>
    </cacheField>
    <cacheField name="Emp Name" numFmtId="0">
      <sharedItems count="227">
        <s v="Subba Rao  Pulipati"/>
        <s v="Gopi  Nallabothula"/>
        <s v="Ravindra Reddy  Singam"/>
        <s v="Srinivasarao  Parsam"/>
        <s v="Gali  Raj Kumar "/>
        <s v="Bandhula   Prasad "/>
        <s v="Rankireddy  Sai Ram"/>
        <s v="Mounika  Rajulapudi "/>
        <s v="Muthanapalli  Muralikrishna"/>
        <s v="Gajula  Vennela"/>
        <s v="Mude   Narayana Naik"/>
        <s v="Mulla Noor   Mahammad"/>
        <s v="Gajula  Praveena"/>
        <s v="Yanamala   Ramesh"/>
        <s v="Bathula   Durga Prasad"/>
        <s v="Srinu  Baddi "/>
        <s v="Busagani  Kesava"/>
        <s v="Duggiboyina  Venkateswarlu"/>
        <s v="Priyanka   Mannem "/>
        <s v="A  V Ramana"/>
        <s v="S  Kadar Basha"/>
        <s v="E  Bhargavi"/>
        <s v="P  Theja Kumar"/>
        <s v="Ajay kumar  Chinthapalli"/>
        <s v="Siripurapu   Ravi Kumar"/>
        <s v="Peruboina    Raja Kumar"/>
        <s v="Devineni  Sarala devi"/>
        <s v="Rudraraju  Sri Prathima Kumari"/>
        <s v="Katta   Triveni"/>
        <s v="Palaparthi  Pratap Kumar"/>
        <s v="Ketha  Vamsi Krishna"/>
        <s v="Nadupuri  Chandrasekhar "/>
        <s v="Surya Narayana  Koduru "/>
        <s v="Raviteja  Kilari "/>
        <s v="Gorumutchu  Prasanth Kumar"/>
        <s v="Mothkuri  Sai Sree"/>
        <s v="Pandrajau  Siva Prasad"/>
        <s v="Tippu Sultan Shaik"/>
        <s v="Srinivasareddy  Dappini"/>
        <s v="Chakravarthi Reddy Pittu k"/>
        <s v="Naga Murali Bandreddy"/>
        <s v="Nagendra babu Sanaka"/>
        <s v="Srikanth Naligala"/>
        <s v="Murali Neelagiri"/>
        <s v="Lakshmikanth  Pidugu"/>
        <s v="Harish  Kumbha"/>
        <s v="Venkatrao  Mediboina"/>
        <s v="Himabindu  Vanja"/>
        <s v="Meda  Krupa Sangeeth"/>
        <s v="Bethamcherla  Anil kumar"/>
        <s v="Satish Babu Bontha"/>
        <s v="Vamsi Krishna Annapareddy"/>
        <s v="Anjireddy  Gogireddy"/>
        <s v="Venkata Swami  Bojja"/>
        <s v="Ajay Kumar  Tanniru "/>
        <s v="Nagabrahmanjaneyulu  Marripudi "/>
        <s v="Suvarnam  Vijayasekhar"/>
        <s v="Gonigunta  Vijaya Lakshmi "/>
        <s v="Satish  Sekhar"/>
        <s v="Krishna Veni  P"/>
        <s v="Naveen Kumar  S"/>
        <s v="Puppula   Suresh "/>
        <s v="Muvva  Anil Babu"/>
        <s v="Rajasekhar  Bestha "/>
        <s v="Premdhar  Kommu "/>
        <s v="Shaik  Allisaheb"/>
        <s v="Yeleti  Solmonraju"/>
        <s v="Dulapalli  Premchand"/>
        <s v="Bhargavi  Mungi "/>
        <s v="Rakesh  Siripurapu"/>
        <s v="Ravi  Gudapati "/>
        <s v="Yarra  Chaitanya"/>
        <s v="Prathipati  Suresh"/>
        <s v="Chavali  Ravikanth"/>
        <s v="Amruthapudi  Prathap"/>
        <s v="Shaik   Khaja "/>
        <s v="Thiruveedula  Padmavathi"/>
        <s v="Raja Sekhar Ambadipudi"/>
        <s v="Mohammed Sajid  Shaik"/>
        <s v="Dasari   Lakshmaiah"/>
        <s v="Vunnam  Thirupathi Rao"/>
        <s v="Lokanath   Manjula"/>
        <s v="Venkateswara rao  Maruboyina"/>
        <s v="Pedapudi   Chandrasekhar"/>
        <s v="Sharabu  Naresh"/>
        <s v="Shaik   Raksha Valli"/>
        <s v="Govindugalla  Nagendra"/>
        <s v="Putta  Veera Panendra"/>
        <s v="Gajjala  Parvathi"/>
        <s v="Pagadala  Ramesh Babu"/>
        <s v="Muthrasi  Suresh"/>
        <s v="Kompela   Kalyan "/>
        <s v="Pegala  Venkatramana"/>
        <s v="Pujari  Ganesh"/>
        <s v="Suresh  Golla "/>
        <s v="Boya  Mahesh  Babu"/>
        <s v="Anam   Madanmohan Reddy"/>
        <s v="Maheswararao  Damacherla"/>
        <s v="Katuri  Mallikarjunarao"/>
        <s v="Chadalawada  Kumaraswamy"/>
        <s v="RAJAVOLU  THIRUMALESWARA"/>
        <s v="Ankireddy  Srikanth"/>
        <s v="venkatesh  Ankireddy"/>
        <s v="Bhoorthi  Lova Raju"/>
        <s v="Kunche  Manga"/>
        <s v="Kanuboina  Harish "/>
        <s v="Bodapati  Subrahmanyam"/>
        <s v="EMANI  RAVI TEJA "/>
        <s v="Bellamkonda  Nagaraju"/>
        <s v="Appikatla  Siva Parvathi"/>
        <s v="Pali   Sai"/>
        <s v="Taninki  Deviratnam"/>
        <s v="Muppidi  Vijayaratnam"/>
        <s v="Vijayadeep  Badde "/>
        <s v="Shaik  Khader Basha"/>
        <s v="Biji   N J"/>
        <s v="Yarrabhathini  Aravindareddy"/>
        <s v="A  ReddI Prasad"/>
        <s v="Padala  DurgaVaraprasadreddy"/>
        <s v="Pilli  Krishna"/>
        <s v="Medisetti  Venkata Ramana"/>
        <s v="Seelu  Dasaraju"/>
        <s v="Gubbala Rama Durga Prasad"/>
        <s v="MALLAVARAPU  NAGENDRA PRASD"/>
        <s v="DOMMETI  GANGADHAR"/>
        <s v="Geddam  Tata Kumar"/>
        <s v="Ryali   N VenkataPushpalatha"/>
        <s v="Makaraju  Vamsi Krishnama Raju"/>
        <s v="Seelambuttagundla  Harish"/>
        <s v="Vaddi  Narasimhulu"/>
        <s v="yarraballi  Thulasamma"/>
        <s v="Subbarayudu  Pernapati "/>
        <s v="Dharani  Goggi "/>
        <s v="Nazeer  Shaik"/>
        <s v="Lokesh  Upputuri"/>
        <s v="Pravallika  Ankam"/>
        <s v="Raja Sekhar  Nandepu"/>
        <s v="Gunji  Venu Babu"/>
        <s v="Krishna  Duddukuri "/>
        <s v="Kolla   Krishna"/>
        <s v="Duba   Jagadesh"/>
        <s v="Kuraba   Kumar"/>
        <s v="S  Kodandapani"/>
        <s v="Divyasree   M"/>
        <s v="Piridi   Hemanth Kumar"/>
        <s v="Raghunadha  V"/>
        <s v="Shaik   Gouse Jani"/>
        <s v="Baddela   Seshagirirao"/>
        <s v="Kunchala   Vasu"/>
        <s v="Nijampatnam  Gopi"/>
        <s v=" Bhargavi Latha  Gudapati"/>
        <s v="Abbireddi   Srinu"/>
        <s v="Adari  Ramesh"/>
        <s v="ganesula  sateesh"/>
        <s v="Suri Babu  Palla"/>
        <s v="Pothula   Subbarao"/>
        <s v="Yerragudi vasista kumar  reddy"/>
        <s v="Rajeev  Bompem "/>
        <s v="Sanjappagari  Ashok Kumar"/>
        <s v="Bucheppagownivari  Santosh"/>
        <s v="Gurikali  Reddy Prasad"/>
        <s v="Vidya Sagar  Bhogi"/>
        <s v="Aavupati  Prasanth"/>
        <s v="Nayudu  Leela Venkata Suresh"/>
        <s v="Avidi  Purushotham"/>
        <s v="Gella  Giridhar"/>
        <s v="Chelluboyena  Ravi Kumar"/>
        <s v="Taritla  Vimalamma"/>
        <s v="Samayamanthula  Manikanta"/>
        <s v="Karuna Kumar  Boddu "/>
        <s v="Lalu Prasanna Varma  Khandavalli"/>
        <s v="Venkatesh Baba Peddakota"/>
        <s v="Penugonda  Naga Brahmaji"/>
        <s v="Duba   Mahesh Babu"/>
        <s v="Dharmavarapu  Satish"/>
        <s v="Gourinaidu  Dasari"/>
        <s v="Nidiginti  Devendra"/>
        <s v="Dappepalli  Kiran"/>
        <s v="Pasupuleti  Hemanth Kumar"/>
        <s v="Peerugalla   Nagendra"/>
        <s v="Yeddulapalli  Santhosh Kumar"/>
        <s v="Lokasi  Ravi"/>
        <s v="Thodeti  Ramesh"/>
        <s v="Panithapu  Sateesh Kumar"/>
        <s v="Shaik  Shabbir Basha"/>
        <s v="Chintha  Ankaraju "/>
        <s v="Medikonda  Subhash Chandra"/>
        <s v="Mahanti  Srikanth"/>
        <s v="Talada   Lokeswara Rao"/>
        <s v="Reddi   Hema Rao"/>
        <s v="Jitendra  Bali "/>
        <s v="Nani  Bonige"/>
        <s v="Srinivasa Siva Prasa  Agurthula"/>
        <s v="Vinay  Vanapalli"/>
        <s v="Sai BHAVANI  KARRI"/>
        <s v="Kota  Roshini"/>
        <s v="Vara Prasad  Chukka "/>
        <s v="Rama Krishna Gangula"/>
        <s v="Mohanreddy   Pariyarkundil"/>
        <s v="Androthu   Vijaya Kumar"/>
        <s v="Padamsetti   Ravi Kumar"/>
        <s v="Naralasetti   Vijay Kumar "/>
        <s v="Manikanta  Gabu"/>
        <s v="Boda  Baji Babu"/>
        <s v="Pilli  Samba Siva Rao "/>
        <s v="Koundru   Naga Raju"/>
        <s v="Pattan  Khadar khan"/>
        <s v="Nagurbasha  Shaik "/>
        <s v="Magesh  C M P"/>
        <s v="SREEMANTHULA  NAGACHAKRA"/>
        <s v="Surla  Lovatammanna"/>
        <s v="Dakarapu  Srinu"/>
        <s v="Polavarapu   Lovakumari"/>
        <s v="Suresh  Medisetti "/>
        <s v="S  Harish "/>
        <s v="V  Arun Kumar"/>
        <s v="Nirmal  M"/>
        <s v="Ramesh  D"/>
        <s v="raja kumar  r"/>
        <s v="B V   Jagadeesh"/>
        <s v="Nawaz  S"/>
        <s v="Mahaboob Jani  Soudagar"/>
        <s v="Chennarao  Nalagati"/>
        <s v="Yallamanda  Dhara"/>
        <s v="Sampangula  Babu"/>
        <s v="Rajaya Lakshmi  Supoori"/>
        <s v="Siva  Krishna  Gorantla"/>
      </sharedItems>
    </cacheField>
    <cacheField name="Designation" numFmtId="0">
      <sharedItems count="12">
        <s v="Relationship Officer"/>
        <s v="Senior Relationship Officer"/>
        <s v="Senior Branch Manager"/>
        <s v="Assistant Branch Manager"/>
        <s v="Trainee Relationship Officer"/>
        <s v="Branch Manager"/>
        <s v="Senior Credit Assistant"/>
        <s v="Credit Assistant"/>
        <s v="Divisional Manager"/>
        <s v="Vice President"/>
        <s v="Manager"/>
        <s v="Branch Executive"/>
      </sharedItems>
    </cacheField>
    <cacheField name="Date of Joining" numFmtId="15">
      <sharedItems containsNonDate="0" containsDate="1" containsString="0" containsBlank="1" minDate="2021-10-16T00:00:00" maxDate="2022-02-27T00:00:00"/>
    </cacheField>
    <cacheField name="TAG" numFmtId="0">
      <sharedItems/>
    </cacheField>
    <cacheField name="Emp Status" numFmtId="0">
      <sharedItems count="3">
        <s v="Active"/>
        <s v="Inactive"/>
        <s v="Resigned"/>
      </sharedItems>
    </cacheField>
    <cacheField name="Branch Eligibility" numFmtId="0">
      <sharedItems/>
    </cacheField>
    <cacheField name="Portfolio growth _x000a_(Jan to Feb)" numFmtId="165">
      <sharedItems containsSemiMixedTypes="0" containsString="0" containsNumber="1" containsInteger="1" minValue="-5790370" maxValue="5432250"/>
    </cacheField>
    <cacheField name="No of New Clients" numFmtId="165">
      <sharedItems containsSemiMixedTypes="0" containsString="0" containsNumber="1" containsInteger="1" minValue="0" maxValue="41"/>
    </cacheField>
    <cacheField name="Eligible for Incentive (Y/N)" numFmtId="0">
      <sharedItems count="2">
        <s v="N"/>
        <s v="Y"/>
      </sharedItems>
    </cacheField>
    <cacheField name="Final Eligibility" numFmtId="0">
      <sharedItems count="2">
        <s v="N"/>
        <s v="Y"/>
      </sharedItems>
    </cacheField>
    <cacheField name="&lt;15% yield " numFmtId="165">
      <sharedItems containsSemiMixedTypes="0" containsString="0" containsNumber="1" containsInteger="1" minValue="-3111268" maxValue="1252000"/>
    </cacheField>
    <cacheField name="15% to &lt;20% Yield " numFmtId="165">
      <sharedItems containsSemiMixedTypes="0" containsString="0" containsNumber="1" containsInteger="1" minValue="-2224822" maxValue="4112500"/>
    </cacheField>
    <cacheField name="20% and more Yield" numFmtId="165">
      <sharedItems containsSemiMixedTypes="0" containsString="0" containsNumber="1" containsInteger="1" minValue="-2645061" maxValue="6421402"/>
    </cacheField>
    <cacheField name="Total" numFmtId="165">
      <sharedItems containsSemiMixedTypes="0" containsString="0" containsNumber="1" containsInteger="1" minValue="-5790370" maxValue="5432250"/>
    </cacheField>
    <cacheField name="Incentive/_x000a_Disincentive" numFmtId="165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s v="Addanki"/>
    <s v="SM0000114"/>
    <x v="0"/>
    <x v="0"/>
    <d v="2021-10-16T00:00:00"/>
    <s v="RO"/>
    <x v="0"/>
    <s v="N"/>
    <n v="2236725"/>
    <n v="8"/>
    <x v="0"/>
    <x v="0"/>
    <n v="-255005"/>
    <n v="-118300"/>
    <n v="2610030"/>
    <n v="2236725"/>
    <n v="0"/>
  </r>
  <r>
    <s v="Addanki"/>
    <s v="SM0000115"/>
    <x v="1"/>
    <x v="1"/>
    <d v="2021-10-16T00:00:00"/>
    <s v="RO"/>
    <x v="0"/>
    <s v="N"/>
    <n v="918483"/>
    <n v="10"/>
    <x v="0"/>
    <x v="0"/>
    <n v="-475060"/>
    <n v="0"/>
    <n v="1393543"/>
    <n v="918483"/>
    <n v="0"/>
  </r>
  <r>
    <s v="Addanki"/>
    <s v="SM0000118"/>
    <x v="2"/>
    <x v="1"/>
    <d v="2021-10-16T00:00:00"/>
    <s v="RO"/>
    <x v="0"/>
    <s v="N"/>
    <n v="-1904915"/>
    <n v="8"/>
    <x v="0"/>
    <x v="0"/>
    <n v="-3111268"/>
    <n v="-366044"/>
    <n v="1572397"/>
    <n v="-1904915"/>
    <n v="0"/>
  </r>
  <r>
    <s v="Addanki"/>
    <s v="SM0000120"/>
    <x v="3"/>
    <x v="1"/>
    <d v="2021-10-16T00:00:00"/>
    <s v="RO"/>
    <x v="0"/>
    <s v="N"/>
    <n v="56087"/>
    <n v="6"/>
    <x v="0"/>
    <x v="0"/>
    <n v="221943"/>
    <n v="-95515"/>
    <n v="-70341"/>
    <n v="56087"/>
    <n v="0"/>
  </r>
  <r>
    <s v="Addanki"/>
    <s v="SM0000205"/>
    <x v="4"/>
    <x v="0"/>
    <d v="2021-11-15T00:00:00"/>
    <s v="RO"/>
    <x v="0"/>
    <s v="N"/>
    <n v="2505573"/>
    <n v="6"/>
    <x v="0"/>
    <x v="0"/>
    <n v="200000"/>
    <n v="0"/>
    <n v="2305573"/>
    <n v="2505573"/>
    <n v="0"/>
  </r>
  <r>
    <s v="Amalapuram"/>
    <s v="SM0000143"/>
    <x v="5"/>
    <x v="2"/>
    <d v="2021-10-25T00:00:00"/>
    <s v="BM"/>
    <x v="0"/>
    <s v="Y"/>
    <n v="0"/>
    <n v="0"/>
    <x v="0"/>
    <x v="0"/>
    <n v="0"/>
    <n v="0"/>
    <n v="0"/>
    <n v="0"/>
    <n v="0"/>
  </r>
  <r>
    <s v="Amalapuram"/>
    <s v="SM0000261"/>
    <x v="6"/>
    <x v="0"/>
    <d v="2021-12-22T00:00:00"/>
    <s v="RO"/>
    <x v="0"/>
    <s v="Y"/>
    <n v="1061100"/>
    <n v="10"/>
    <x v="1"/>
    <x v="1"/>
    <n v="0"/>
    <n v="0"/>
    <n v="1061100"/>
    <n v="1061100"/>
    <n v="1"/>
  </r>
  <r>
    <s v="Amalapuram"/>
    <s v="SM0000262"/>
    <x v="7"/>
    <x v="1"/>
    <d v="2021-12-22T00:00:00"/>
    <s v="RO"/>
    <x v="0"/>
    <s v="Y"/>
    <n v="3197727"/>
    <n v="26"/>
    <x v="1"/>
    <x v="1"/>
    <n v="401000"/>
    <n v="0"/>
    <n v="2796727"/>
    <n v="3197727"/>
    <n v="1"/>
  </r>
  <r>
    <s v="Amaravathi"/>
    <s v="SM0000350"/>
    <x v="8"/>
    <x v="0"/>
    <d v="2022-02-26T00:00:00"/>
    <s v="RO"/>
    <x v="0"/>
    <s v="N"/>
    <n v="11000"/>
    <n v="1"/>
    <x v="0"/>
    <x v="0"/>
    <n v="0"/>
    <n v="0"/>
    <n v="11000"/>
    <n v="11000"/>
    <n v="0"/>
  </r>
  <r>
    <s v="Anantapur"/>
    <s v="SM0000173"/>
    <x v="9"/>
    <x v="1"/>
    <d v="2021-10-25T00:00:00"/>
    <s v="RO"/>
    <x v="0"/>
    <s v="N"/>
    <n v="1403515"/>
    <n v="12"/>
    <x v="1"/>
    <x v="0"/>
    <n v="-74703"/>
    <n v="-272705"/>
    <n v="1750923"/>
    <n v="1403515"/>
    <n v="1"/>
  </r>
  <r>
    <s v="Anantapur"/>
    <s v="SM0000185"/>
    <x v="10"/>
    <x v="3"/>
    <d v="2021-11-08T00:00:00"/>
    <s v="RO"/>
    <x v="0"/>
    <s v="N"/>
    <n v="2030348"/>
    <n v="15"/>
    <x v="1"/>
    <x v="0"/>
    <n v="-126996"/>
    <n v="-220000"/>
    <n v="2377344"/>
    <n v="2030348"/>
    <n v="1"/>
  </r>
  <r>
    <s v="Anantapur-2"/>
    <s v="SM0000257"/>
    <x v="11"/>
    <x v="3"/>
    <d v="2021-12-20T00:00:00"/>
    <s v="RO"/>
    <x v="0"/>
    <s v="Y"/>
    <n v="2296140"/>
    <n v="22"/>
    <x v="1"/>
    <x v="1"/>
    <n v="0"/>
    <n v="0"/>
    <n v="2296140"/>
    <n v="2296140"/>
    <n v="1"/>
  </r>
  <r>
    <s v="Anantapur-2"/>
    <s v="SM0000280"/>
    <x v="12"/>
    <x v="0"/>
    <d v="2022-01-03T00:00:00"/>
    <s v="RO"/>
    <x v="0"/>
    <s v="Y"/>
    <n v="1367833"/>
    <n v="10"/>
    <x v="1"/>
    <x v="1"/>
    <n v="0"/>
    <n v="0"/>
    <n v="1367833"/>
    <n v="1367833"/>
    <n v="1"/>
  </r>
  <r>
    <s v="Annavaram"/>
    <s v="SM0000157"/>
    <x v="13"/>
    <x v="2"/>
    <d v="2021-10-25T00:00:00"/>
    <s v="BM"/>
    <x v="0"/>
    <s v="N"/>
    <n v="11000"/>
    <n v="1"/>
    <x v="0"/>
    <x v="0"/>
    <n v="0"/>
    <n v="0"/>
    <n v="11000"/>
    <n v="11000"/>
    <n v="0"/>
  </r>
  <r>
    <s v="Annavaram"/>
    <s v="SM0000289"/>
    <x v="14"/>
    <x v="3"/>
    <d v="2022-01-06T00:00:00"/>
    <s v="RO"/>
    <x v="0"/>
    <s v="N"/>
    <n v="3350729"/>
    <n v="23"/>
    <x v="1"/>
    <x v="0"/>
    <n v="0"/>
    <n v="0"/>
    <n v="3350729"/>
    <n v="3350729"/>
    <n v="1"/>
  </r>
  <r>
    <s v="Annavaram"/>
    <s v="SM0000334"/>
    <x v="15"/>
    <x v="4"/>
    <d v="2022-02-11T00:00:00"/>
    <s v="RO"/>
    <x v="0"/>
    <s v="N"/>
    <n v="85000"/>
    <n v="2"/>
    <x v="0"/>
    <x v="0"/>
    <n v="0"/>
    <n v="0"/>
    <n v="85000"/>
    <n v="85000"/>
    <n v="0"/>
  </r>
  <r>
    <s v="Badvel"/>
    <s v="SM0000024"/>
    <x v="16"/>
    <x v="0"/>
    <d v="2021-10-16T00:00:00"/>
    <s v="RO"/>
    <x v="1"/>
    <s v="N"/>
    <n v="-1660002"/>
    <n v="4"/>
    <x v="0"/>
    <x v="0"/>
    <n v="-1271907"/>
    <n v="-12590"/>
    <n v="-375505"/>
    <n v="-1660002"/>
    <n v="0"/>
  </r>
  <r>
    <s v="Badvel"/>
    <s v="SM0000025"/>
    <x v="17"/>
    <x v="0"/>
    <d v="2021-10-16T00:00:00"/>
    <s v="RO"/>
    <x v="0"/>
    <s v="N"/>
    <n v="1132439"/>
    <n v="6"/>
    <x v="0"/>
    <x v="0"/>
    <n v="-342127"/>
    <n v="-3427"/>
    <n v="1477993"/>
    <n v="1132439"/>
    <n v="0"/>
  </r>
  <r>
    <s v="Badvel"/>
    <s v="SM0000315"/>
    <x v="18"/>
    <x v="4"/>
    <d v="2022-02-01T00:00:00"/>
    <s v="RO"/>
    <x v="0"/>
    <s v="N"/>
    <n v="2704732"/>
    <n v="13"/>
    <x v="1"/>
    <x v="0"/>
    <n v="0"/>
    <n v="0"/>
    <n v="2704732"/>
    <n v="2704732"/>
    <n v="1"/>
  </r>
  <r>
    <s v="Bangaruplayam"/>
    <s v="SM0000020"/>
    <x v="19"/>
    <x v="5"/>
    <d v="2021-10-16T00:00:00"/>
    <s v="BM"/>
    <x v="0"/>
    <s v="N"/>
    <n v="0"/>
    <n v="0"/>
    <x v="0"/>
    <x v="0"/>
    <n v="0"/>
    <n v="0"/>
    <n v="0"/>
    <n v="0"/>
    <n v="0"/>
  </r>
  <r>
    <s v="Bangaruplayam"/>
    <s v="SM0000021"/>
    <x v="20"/>
    <x v="0"/>
    <d v="2021-10-16T00:00:00"/>
    <s v="RO"/>
    <x v="2"/>
    <s v="N"/>
    <n v="-929253"/>
    <n v="0"/>
    <x v="0"/>
    <x v="0"/>
    <n v="-144685"/>
    <n v="-233072"/>
    <n v="-551496"/>
    <n v="-929253"/>
    <n v="0"/>
  </r>
  <r>
    <s v="Bangaruplayam"/>
    <s v="SM0000181"/>
    <x v="21"/>
    <x v="1"/>
    <d v="2021-11-01T00:00:00"/>
    <s v="RO"/>
    <x v="0"/>
    <s v="N"/>
    <n v="897776"/>
    <n v="25"/>
    <x v="0"/>
    <x v="0"/>
    <n v="-202067"/>
    <n v="-841731"/>
    <n v="1941574"/>
    <n v="897776"/>
    <n v="0"/>
  </r>
  <r>
    <s v="Bangaruplayam"/>
    <s v="SM0000328"/>
    <x v="22"/>
    <x v="0"/>
    <d v="2022-02-07T00:00:00"/>
    <s v="RO"/>
    <x v="1"/>
    <s v="N"/>
    <n v="67750"/>
    <n v="0"/>
    <x v="0"/>
    <x v="0"/>
    <n v="0"/>
    <n v="0"/>
    <n v="67750"/>
    <n v="67750"/>
    <n v="0"/>
  </r>
  <r>
    <s v="Bhimadole"/>
    <s v="SM0000127"/>
    <x v="23"/>
    <x v="0"/>
    <d v="2021-10-16T00:00:00"/>
    <s v="RO"/>
    <x v="0"/>
    <s v="Y"/>
    <n v="334817"/>
    <n v="2"/>
    <x v="0"/>
    <x v="0"/>
    <n v="-599781"/>
    <n v="-735756"/>
    <n v="1670354"/>
    <n v="334817"/>
    <n v="0"/>
  </r>
  <r>
    <s v="Bhimadole"/>
    <s v="SM0000209"/>
    <x v="24"/>
    <x v="3"/>
    <d v="2021-11-15T00:00:00"/>
    <s v="RO"/>
    <x v="0"/>
    <s v="Y"/>
    <n v="3190702"/>
    <n v="22"/>
    <x v="1"/>
    <x v="1"/>
    <n v="-643033"/>
    <n v="-659024"/>
    <n v="4492759"/>
    <n v="3190702"/>
    <n v="1"/>
  </r>
  <r>
    <s v="Bhimadole"/>
    <s v="SM0000210"/>
    <x v="25"/>
    <x v="1"/>
    <d v="2021-11-15T00:00:00"/>
    <s v="RO"/>
    <x v="0"/>
    <s v="Y"/>
    <n v="149475"/>
    <n v="12"/>
    <x v="0"/>
    <x v="0"/>
    <n v="-245428"/>
    <n v="-601310"/>
    <n v="996213"/>
    <n v="149475"/>
    <n v="0"/>
  </r>
  <r>
    <s v="Bhimadole"/>
    <s v="SM0000241"/>
    <x v="26"/>
    <x v="1"/>
    <d v="2021-12-09T00:00:00"/>
    <s v="RO"/>
    <x v="0"/>
    <s v="Y"/>
    <n v="2664205"/>
    <n v="13"/>
    <x v="1"/>
    <x v="1"/>
    <n v="-5"/>
    <n v="0"/>
    <n v="2664210"/>
    <n v="2664205"/>
    <n v="1"/>
  </r>
  <r>
    <s v="Bhimavaram"/>
    <s v="SM0000030"/>
    <x v="27"/>
    <x v="5"/>
    <d v="2021-10-16T00:00:00"/>
    <s v="BM"/>
    <x v="1"/>
    <s v="N"/>
    <n v="-63800"/>
    <n v="0"/>
    <x v="0"/>
    <x v="0"/>
    <n v="0"/>
    <n v="0"/>
    <n v="-63800"/>
    <n v="-63800"/>
    <n v="0"/>
  </r>
  <r>
    <s v="Bhimavaram"/>
    <s v="SM0000031"/>
    <x v="28"/>
    <x v="3"/>
    <d v="2021-10-16T00:00:00"/>
    <s v="RO"/>
    <x v="0"/>
    <s v="N"/>
    <n v="1816858"/>
    <n v="14"/>
    <x v="1"/>
    <x v="0"/>
    <n v="-95165"/>
    <n v="-267406"/>
    <n v="2179429"/>
    <n v="1816858"/>
    <n v="1"/>
  </r>
  <r>
    <s v="Bhimavaram"/>
    <s v="SM0000032"/>
    <x v="29"/>
    <x v="1"/>
    <d v="2021-10-16T00:00:00"/>
    <s v="RO"/>
    <x v="0"/>
    <s v="N"/>
    <n v="-1719408"/>
    <n v="14"/>
    <x v="0"/>
    <x v="0"/>
    <n v="-1065547"/>
    <n v="-1492826"/>
    <n v="838965"/>
    <n v="-1719408"/>
    <n v="0"/>
  </r>
  <r>
    <s v="Bhimavaram"/>
    <s v="SM0000288"/>
    <x v="30"/>
    <x v="1"/>
    <d v="2021-11-23T00:00:00"/>
    <s v="RO"/>
    <x v="0"/>
    <s v="N"/>
    <n v="590764"/>
    <n v="3"/>
    <x v="0"/>
    <x v="0"/>
    <n v="-39752"/>
    <n v="-348"/>
    <n v="630864"/>
    <n v="590764"/>
    <n v="0"/>
  </r>
  <r>
    <s v="Bobbili"/>
    <s v="SM0000240"/>
    <x v="31"/>
    <x v="5"/>
    <d v="2021-12-08T00:00:00"/>
    <s v="BM"/>
    <x v="0"/>
    <s v="Y"/>
    <n v="-1192072"/>
    <n v="0"/>
    <x v="0"/>
    <x v="0"/>
    <n v="-305003"/>
    <n v="0"/>
    <n v="-887069"/>
    <n v="-1192072"/>
    <n v="0"/>
  </r>
  <r>
    <s v="Bobbili"/>
    <s v="SM0000319"/>
    <x v="32"/>
    <x v="0"/>
    <d v="2022-02-02T00:00:00"/>
    <s v="RO"/>
    <x v="0"/>
    <s v="Y"/>
    <n v="2216000"/>
    <n v="13"/>
    <x v="1"/>
    <x v="1"/>
    <n v="413000"/>
    <n v="0"/>
    <n v="1803000"/>
    <n v="2216000"/>
    <n v="1"/>
  </r>
  <r>
    <s v="Bobbili"/>
    <s v="SM0000326"/>
    <x v="33"/>
    <x v="0"/>
    <d v="2022-02-05T00:00:00"/>
    <s v="RO"/>
    <x v="0"/>
    <s v="Y"/>
    <n v="1989400"/>
    <n v="17"/>
    <x v="1"/>
    <x v="1"/>
    <n v="0"/>
    <n v="0"/>
    <n v="1989400"/>
    <n v="1989400"/>
    <n v="1"/>
  </r>
  <r>
    <s v="Challapalli"/>
    <s v="SM0000217"/>
    <x v="34"/>
    <x v="0"/>
    <d v="2021-11-18T00:00:00"/>
    <s v="RO"/>
    <x v="1"/>
    <s v="Y"/>
    <n v="-39518"/>
    <n v="0"/>
    <x v="0"/>
    <x v="0"/>
    <n v="0"/>
    <n v="0"/>
    <n v="-39518"/>
    <n v="-39518"/>
    <n v="0"/>
  </r>
  <r>
    <s v="Challapalli"/>
    <s v="SM0000265"/>
    <x v="35"/>
    <x v="0"/>
    <d v="2021-12-24T00:00:00"/>
    <s v="RO"/>
    <x v="0"/>
    <s v="Y"/>
    <n v="669293"/>
    <n v="14"/>
    <x v="0"/>
    <x v="0"/>
    <n v="-22"/>
    <n v="-800000"/>
    <n v="1469315"/>
    <n v="669293"/>
    <n v="0"/>
  </r>
  <r>
    <s v="Challapalli"/>
    <s v="SM0000284"/>
    <x v="36"/>
    <x v="0"/>
    <d v="2022-01-05T00:00:00"/>
    <s v="RO"/>
    <x v="0"/>
    <s v="Y"/>
    <n v="2518019"/>
    <n v="16"/>
    <x v="1"/>
    <x v="1"/>
    <n v="-132"/>
    <n v="0"/>
    <n v="2518151"/>
    <n v="2518019"/>
    <n v="1"/>
  </r>
  <r>
    <s v="Cherukupalli"/>
    <s v="SM0000058"/>
    <x v="37"/>
    <x v="3"/>
    <d v="2021-10-16T00:00:00"/>
    <s v="RO"/>
    <x v="0"/>
    <s v="N"/>
    <n v="-1139375"/>
    <n v="10"/>
    <x v="0"/>
    <x v="0"/>
    <n v="-188091"/>
    <n v="-490984"/>
    <n v="-460300"/>
    <n v="-1139375"/>
    <n v="0"/>
  </r>
  <r>
    <s v="Cherukupalli"/>
    <s v="SM0000059"/>
    <x v="38"/>
    <x v="0"/>
    <d v="2021-10-16T00:00:00"/>
    <s v="RO"/>
    <x v="0"/>
    <s v="N"/>
    <n v="-619411"/>
    <n v="12"/>
    <x v="0"/>
    <x v="0"/>
    <n v="-262006"/>
    <n v="-325001"/>
    <n v="-32404"/>
    <n v="-619411"/>
    <n v="0"/>
  </r>
  <r>
    <s v="Cherukupalli"/>
    <s v="SM0000061"/>
    <x v="39"/>
    <x v="0"/>
    <d v="2021-10-16T00:00:00"/>
    <s v="RO"/>
    <x v="0"/>
    <s v="N"/>
    <n v="-699017"/>
    <n v="9"/>
    <x v="0"/>
    <x v="0"/>
    <n v="-1832477"/>
    <n v="-2135610"/>
    <n v="3269070"/>
    <n v="-699017"/>
    <n v="0"/>
  </r>
  <r>
    <s v="Cherukupalli"/>
    <s v="SM0000062"/>
    <x v="40"/>
    <x v="3"/>
    <d v="2021-10-16T00:00:00"/>
    <s v="RO"/>
    <x v="0"/>
    <s v="N"/>
    <n v="2908365"/>
    <n v="12"/>
    <x v="1"/>
    <x v="0"/>
    <n v="-1305602"/>
    <n v="-972822"/>
    <n v="5186789"/>
    <n v="2908365"/>
    <n v="1"/>
  </r>
  <r>
    <s v="Cherukupalli"/>
    <s v="SM0000064"/>
    <x v="41"/>
    <x v="0"/>
    <d v="2021-10-16T00:00:00"/>
    <s v="RO"/>
    <x v="0"/>
    <s v="N"/>
    <n v="1842407"/>
    <n v="7"/>
    <x v="0"/>
    <x v="0"/>
    <n v="-1942049"/>
    <n v="-1056248"/>
    <n v="4840704"/>
    <n v="1842407"/>
    <n v="0"/>
  </r>
  <r>
    <s v="Cherukupalli"/>
    <s v="CFL0001303"/>
    <x v="42"/>
    <x v="0"/>
    <m/>
    <s v="RO"/>
    <x v="1"/>
    <s v="N"/>
    <n v="-618249"/>
    <n v="0"/>
    <x v="0"/>
    <x v="0"/>
    <n v="0"/>
    <n v="-236000"/>
    <n v="-382249"/>
    <n v="-618249"/>
    <n v="0"/>
  </r>
  <r>
    <s v="Chilakaluripet"/>
    <s v="CFL0000860"/>
    <x v="43"/>
    <x v="0"/>
    <m/>
    <s v="RO"/>
    <x v="1"/>
    <s v="N"/>
    <n v="0"/>
    <n v="0"/>
    <x v="0"/>
    <x v="0"/>
    <n v="0"/>
    <n v="0"/>
    <n v="0"/>
    <n v="0"/>
    <n v="0"/>
  </r>
  <r>
    <s v="Chilakaluripet"/>
    <s v="SM0000095"/>
    <x v="44"/>
    <x v="1"/>
    <d v="2021-10-16T00:00:00"/>
    <s v="RO"/>
    <x v="0"/>
    <s v="N"/>
    <n v="1177805"/>
    <n v="12"/>
    <x v="1"/>
    <x v="0"/>
    <n v="-1190411"/>
    <n v="-1196686"/>
    <n v="3564902"/>
    <n v="1177805"/>
    <n v="1"/>
  </r>
  <r>
    <s v="Chilakaluripet"/>
    <s v="SM0000096"/>
    <x v="45"/>
    <x v="2"/>
    <d v="2021-10-16T00:00:00"/>
    <s v="BM"/>
    <x v="0"/>
    <s v="N"/>
    <n v="100000"/>
    <n v="0"/>
    <x v="0"/>
    <x v="0"/>
    <n v="0"/>
    <n v="0"/>
    <n v="100000"/>
    <n v="100000"/>
    <n v="0"/>
  </r>
  <r>
    <s v="Chilakaluripet"/>
    <s v="SM0000097"/>
    <x v="46"/>
    <x v="3"/>
    <d v="2021-10-16T00:00:00"/>
    <s v="RO"/>
    <x v="0"/>
    <s v="N"/>
    <n v="-5198209"/>
    <n v="0"/>
    <x v="0"/>
    <x v="0"/>
    <n v="-908817"/>
    <n v="-2055706"/>
    <n v="-2233686"/>
    <n v="-5198209"/>
    <n v="0"/>
  </r>
  <r>
    <s v="Chilakaluripet"/>
    <s v="SM0000098"/>
    <x v="47"/>
    <x v="0"/>
    <d v="2021-10-16T00:00:00"/>
    <s v="RO"/>
    <x v="0"/>
    <s v="N"/>
    <n v="2744946"/>
    <n v="11"/>
    <x v="1"/>
    <x v="0"/>
    <n v="-480306"/>
    <n v="-179823"/>
    <n v="3405075"/>
    <n v="2744946"/>
    <n v="1"/>
  </r>
  <r>
    <s v="Chilakaluripet"/>
    <s v="SM0000178"/>
    <x v="48"/>
    <x v="0"/>
    <d v="2021-11-01T00:00:00"/>
    <s v="RO"/>
    <x v="0"/>
    <s v="N"/>
    <n v="5432250"/>
    <n v="11"/>
    <x v="1"/>
    <x v="0"/>
    <n v="-635000"/>
    <n v="-354152"/>
    <n v="6421402"/>
    <n v="5432250"/>
    <n v="1"/>
  </r>
  <r>
    <s v="Chilakaluripet"/>
    <s v="SM0000184"/>
    <x v="49"/>
    <x v="5"/>
    <d v="2021-11-06T00:00:00"/>
    <s v="BM"/>
    <x v="0"/>
    <s v="N"/>
    <n v="2487218"/>
    <n v="21"/>
    <x v="1"/>
    <x v="0"/>
    <n v="0"/>
    <n v="-38000"/>
    <n v="2525218"/>
    <n v="2487218"/>
    <n v="1"/>
  </r>
  <r>
    <s v="Chilakaluripet"/>
    <s v="CFL0001289"/>
    <x v="50"/>
    <x v="0"/>
    <m/>
    <s v="RO"/>
    <x v="1"/>
    <s v="N"/>
    <n v="-513034"/>
    <n v="0"/>
    <x v="0"/>
    <x v="0"/>
    <n v="0"/>
    <n v="-199586"/>
    <n v="-313448"/>
    <n v="-513034"/>
    <n v="0"/>
  </r>
  <r>
    <s v="Chilakaluripet"/>
    <s v="CFL0001339"/>
    <x v="51"/>
    <x v="0"/>
    <m/>
    <s v="RO"/>
    <x v="1"/>
    <s v="N"/>
    <n v="-323634"/>
    <n v="0"/>
    <x v="0"/>
    <x v="0"/>
    <n v="0"/>
    <n v="0"/>
    <n v="-323634"/>
    <n v="-323634"/>
    <n v="0"/>
  </r>
  <r>
    <s v="Chilakaluripet"/>
    <s v="SM0000100"/>
    <x v="52"/>
    <x v="3"/>
    <d v="2021-10-16T00:00:00"/>
    <s v="RO"/>
    <x v="1"/>
    <s v="N"/>
    <n v="0"/>
    <n v="0"/>
    <x v="0"/>
    <x v="0"/>
    <n v="0"/>
    <n v="0"/>
    <n v="0"/>
    <n v="0"/>
    <n v="0"/>
  </r>
  <r>
    <s v="Chimakurthi"/>
    <s v="SM0000007"/>
    <x v="53"/>
    <x v="0"/>
    <d v="2021-10-16T00:00:00"/>
    <s v="RO"/>
    <x v="0"/>
    <s v="Y"/>
    <n v="1102152"/>
    <n v="11"/>
    <x v="1"/>
    <x v="1"/>
    <n v="287980"/>
    <n v="-100868"/>
    <n v="915040"/>
    <n v="1102152"/>
    <n v="1"/>
  </r>
  <r>
    <s v="Chimakurthi"/>
    <s v="SM0000008"/>
    <x v="54"/>
    <x v="1"/>
    <d v="2021-10-16T00:00:00"/>
    <s v="RO"/>
    <x v="0"/>
    <s v="Y"/>
    <n v="678809"/>
    <n v="3"/>
    <x v="0"/>
    <x v="0"/>
    <n v="-1608"/>
    <n v="-233343"/>
    <n v="913760"/>
    <n v="678809"/>
    <n v="0"/>
  </r>
  <r>
    <s v="Chimakurthi"/>
    <s v="SM0000010"/>
    <x v="55"/>
    <x v="1"/>
    <d v="2021-10-16T00:00:00"/>
    <s v="RO"/>
    <x v="0"/>
    <s v="Y"/>
    <n v="3241617"/>
    <n v="11"/>
    <x v="1"/>
    <x v="1"/>
    <n v="1744"/>
    <n v="-376399"/>
    <n v="3616272"/>
    <n v="3241617"/>
    <n v="1"/>
  </r>
  <r>
    <s v="Chimakurthi"/>
    <s v="SM0000033"/>
    <x v="56"/>
    <x v="5"/>
    <d v="2021-10-16T00:00:00"/>
    <s v="BM"/>
    <x v="0"/>
    <s v="Y"/>
    <n v="-56000"/>
    <n v="0"/>
    <x v="0"/>
    <x v="0"/>
    <n v="0"/>
    <n v="0"/>
    <n v="-56000"/>
    <n v="-56000"/>
    <n v="0"/>
  </r>
  <r>
    <s v="Chimakurthi"/>
    <s v="SM0000268"/>
    <x v="57"/>
    <x v="0"/>
    <d v="2021-12-29T00:00:00"/>
    <s v="RO"/>
    <x v="0"/>
    <s v="Y"/>
    <n v="1608967"/>
    <n v="12"/>
    <x v="1"/>
    <x v="1"/>
    <n v="1252000"/>
    <n v="0"/>
    <n v="356967"/>
    <n v="1608967"/>
    <n v="1"/>
  </r>
  <r>
    <s v="Chittoor"/>
    <s v="SM0000012"/>
    <x v="58"/>
    <x v="1"/>
    <d v="2021-10-16T00:00:00"/>
    <s v="RO"/>
    <x v="0"/>
    <s v="Y"/>
    <n v="1293062"/>
    <n v="13"/>
    <x v="1"/>
    <x v="1"/>
    <n v="-119623"/>
    <n v="-377617"/>
    <n v="1790302"/>
    <n v="1293062"/>
    <n v="1"/>
  </r>
  <r>
    <s v="Chittoor"/>
    <s v="SM0000014"/>
    <x v="59"/>
    <x v="3"/>
    <d v="2021-10-16T00:00:00"/>
    <s v="RO"/>
    <x v="0"/>
    <s v="Y"/>
    <n v="1131859"/>
    <n v="12"/>
    <x v="1"/>
    <x v="1"/>
    <n v="-1949898"/>
    <n v="-592398"/>
    <n v="3674155"/>
    <n v="1131859"/>
    <n v="1"/>
  </r>
  <r>
    <s v="Chittoor"/>
    <s v="SM0000175"/>
    <x v="60"/>
    <x v="1"/>
    <d v="2021-10-25T00:00:00"/>
    <s v="RO"/>
    <x v="0"/>
    <s v="Y"/>
    <n v="3782192"/>
    <n v="18"/>
    <x v="1"/>
    <x v="1"/>
    <n v="-633584"/>
    <n v="-449993"/>
    <n v="4865769"/>
    <n v="3782192"/>
    <n v="1"/>
  </r>
  <r>
    <s v="Darsi"/>
    <s v="SM0000251"/>
    <x v="61"/>
    <x v="0"/>
    <d v="2021-12-18T00:00:00"/>
    <s v="RO"/>
    <x v="0"/>
    <s v="N"/>
    <n v="1588142"/>
    <n v="21"/>
    <x v="1"/>
    <x v="0"/>
    <n v="-41249"/>
    <n v="0"/>
    <n v="1629391"/>
    <n v="1588142"/>
    <n v="1"/>
  </r>
  <r>
    <s v="Darsi"/>
    <s v="SM0000272"/>
    <x v="62"/>
    <x v="1"/>
    <d v="2021-12-29T00:00:00"/>
    <s v="RO"/>
    <x v="0"/>
    <s v="N"/>
    <n v="334429"/>
    <n v="10"/>
    <x v="0"/>
    <x v="0"/>
    <n v="-339900"/>
    <n v="0"/>
    <n v="674329"/>
    <n v="334429"/>
    <n v="0"/>
  </r>
  <r>
    <s v="Dhone"/>
    <s v="SM0000342"/>
    <x v="63"/>
    <x v="1"/>
    <d v="2022-02-18T00:00:00"/>
    <s v="RO"/>
    <x v="0"/>
    <s v="N"/>
    <n v="728450"/>
    <n v="10"/>
    <x v="0"/>
    <x v="0"/>
    <n v="0"/>
    <n v="0"/>
    <n v="728450"/>
    <n v="728450"/>
    <n v="0"/>
  </r>
  <r>
    <s v="Dhone"/>
    <s v="SM0000343"/>
    <x v="64"/>
    <x v="1"/>
    <d v="2022-02-18T00:00:00"/>
    <s v="RO"/>
    <x v="0"/>
    <s v="N"/>
    <n v="953270"/>
    <n v="6"/>
    <x v="0"/>
    <x v="0"/>
    <n v="0"/>
    <n v="0"/>
    <n v="953270"/>
    <n v="953270"/>
    <n v="0"/>
  </r>
  <r>
    <s v="Gopalapuram"/>
    <s v="SM0000144"/>
    <x v="65"/>
    <x v="1"/>
    <d v="2021-10-16T00:00:00"/>
    <s v="RO"/>
    <x v="0"/>
    <s v="N"/>
    <n v="2526713"/>
    <n v="10"/>
    <x v="1"/>
    <x v="0"/>
    <n v="-460988"/>
    <n v="-528654"/>
    <n v="3516355"/>
    <n v="2526713"/>
    <n v="1"/>
  </r>
  <r>
    <s v="Gopalapuram"/>
    <s v="SM0000145"/>
    <x v="66"/>
    <x v="0"/>
    <d v="2021-10-16T00:00:00"/>
    <s v="RO"/>
    <x v="0"/>
    <s v="N"/>
    <n v="-1699137"/>
    <n v="2"/>
    <x v="0"/>
    <x v="0"/>
    <n v="-450978"/>
    <n v="-542686"/>
    <n v="-705473"/>
    <n v="-1699137"/>
    <n v="0"/>
  </r>
  <r>
    <s v="Gopalapuram"/>
    <s v="SM0000147"/>
    <x v="67"/>
    <x v="1"/>
    <d v="2021-10-16T00:00:00"/>
    <s v="RO"/>
    <x v="0"/>
    <s v="N"/>
    <n v="2770940"/>
    <n v="21"/>
    <x v="1"/>
    <x v="0"/>
    <n v="-1833227"/>
    <n v="-678186"/>
    <n v="5282353"/>
    <n v="2770940"/>
    <n v="1"/>
  </r>
  <r>
    <s v="Gunadala"/>
    <s v="SM0000004"/>
    <x v="68"/>
    <x v="1"/>
    <d v="2021-10-16T00:00:00"/>
    <s v="RO"/>
    <x v="0"/>
    <s v="N"/>
    <n v="1519773"/>
    <n v="10"/>
    <x v="1"/>
    <x v="0"/>
    <n v="-262039"/>
    <n v="-226973"/>
    <n v="2008785"/>
    <n v="1519773"/>
    <n v="1"/>
  </r>
  <r>
    <s v="Gunadala"/>
    <s v="SM0000005"/>
    <x v="69"/>
    <x v="0"/>
    <d v="2021-10-16T00:00:00"/>
    <s v="RO"/>
    <x v="0"/>
    <s v="N"/>
    <n v="748928"/>
    <n v="10"/>
    <x v="0"/>
    <x v="0"/>
    <n v="-495748"/>
    <n v="-1"/>
    <n v="1244677"/>
    <n v="748928"/>
    <n v="0"/>
  </r>
  <r>
    <s v="Gunadala"/>
    <s v="SM0000006"/>
    <x v="70"/>
    <x v="1"/>
    <d v="2021-10-16T00:00:00"/>
    <s v="RO"/>
    <x v="0"/>
    <s v="N"/>
    <n v="85286"/>
    <n v="2"/>
    <x v="0"/>
    <x v="0"/>
    <n v="-251075"/>
    <n v="-92199"/>
    <n v="428560"/>
    <n v="85286"/>
    <n v="0"/>
  </r>
  <r>
    <s v="Gunadala"/>
    <s v="SM0000234"/>
    <x v="71"/>
    <x v="0"/>
    <d v="2021-12-06T00:00:00"/>
    <s v="RO"/>
    <x v="0"/>
    <s v="N"/>
    <n v="105099"/>
    <n v="2"/>
    <x v="0"/>
    <x v="0"/>
    <n v="-11"/>
    <n v="0"/>
    <n v="105110"/>
    <n v="105099"/>
    <n v="0"/>
  </r>
  <r>
    <s v="Guntur"/>
    <s v="SM0000087"/>
    <x v="72"/>
    <x v="5"/>
    <d v="2021-10-25T00:00:00"/>
    <s v="BM"/>
    <x v="0"/>
    <s v="N"/>
    <n v="-712100"/>
    <n v="0"/>
    <x v="0"/>
    <x v="0"/>
    <n v="0"/>
    <n v="-220000"/>
    <n v="-492100"/>
    <n v="-712100"/>
    <n v="0"/>
  </r>
  <r>
    <s v="Guntur"/>
    <s v="SM0000090"/>
    <x v="73"/>
    <x v="0"/>
    <d v="2021-10-25T00:00:00"/>
    <s v="RO"/>
    <x v="0"/>
    <s v="N"/>
    <n v="3735070"/>
    <n v="8"/>
    <x v="0"/>
    <x v="0"/>
    <n v="-480044"/>
    <n v="-595283"/>
    <n v="4810397"/>
    <n v="3735070"/>
    <n v="0"/>
  </r>
  <r>
    <s v="Guntur"/>
    <s v="SM0000091"/>
    <x v="74"/>
    <x v="0"/>
    <d v="2021-10-25T00:00:00"/>
    <s v="RO"/>
    <x v="0"/>
    <s v="N"/>
    <n v="-973025"/>
    <n v="14"/>
    <x v="0"/>
    <x v="0"/>
    <n v="-999996"/>
    <n v="-1414868"/>
    <n v="1441839"/>
    <n v="-973025"/>
    <n v="0"/>
  </r>
  <r>
    <s v="Guntur"/>
    <s v="SM0000092"/>
    <x v="75"/>
    <x v="1"/>
    <d v="2021-10-25T00:00:00"/>
    <s v="RO"/>
    <x v="0"/>
    <s v="N"/>
    <n v="2874628"/>
    <n v="19"/>
    <x v="1"/>
    <x v="0"/>
    <n v="-313425"/>
    <n v="-60984"/>
    <n v="3249037"/>
    <n v="2874628"/>
    <n v="1"/>
  </r>
  <r>
    <s v="Guntur"/>
    <s v="SM0000194"/>
    <x v="76"/>
    <x v="0"/>
    <d v="2021-11-11T00:00:00"/>
    <s v="RO"/>
    <x v="0"/>
    <s v="N"/>
    <n v="196700"/>
    <n v="0"/>
    <x v="0"/>
    <x v="0"/>
    <n v="0"/>
    <n v="0"/>
    <n v="196700"/>
    <n v="196700"/>
    <n v="0"/>
  </r>
  <r>
    <s v="Guntur"/>
    <s v="CFL0001298"/>
    <x v="77"/>
    <x v="0"/>
    <m/>
    <s v="RO"/>
    <x v="1"/>
    <s v="N"/>
    <n v="-926672"/>
    <n v="0"/>
    <x v="0"/>
    <x v="0"/>
    <n v="0"/>
    <n v="-106000"/>
    <n v="-820672"/>
    <n v="-926672"/>
    <n v="0"/>
  </r>
  <r>
    <s v="Guntur"/>
    <s v="SM0000093"/>
    <x v="78"/>
    <x v="6"/>
    <d v="2021-10-16T00:00:00"/>
    <s v="RO"/>
    <x v="1"/>
    <s v="N"/>
    <n v="0"/>
    <n v="0"/>
    <x v="0"/>
    <x v="0"/>
    <n v="0"/>
    <n v="0"/>
    <n v="0"/>
    <n v="0"/>
    <n v="0"/>
  </r>
  <r>
    <s v="Guntur-2"/>
    <s v="SM0000291"/>
    <x v="79"/>
    <x v="1"/>
    <d v="2022-01-08T00:00:00"/>
    <s v="RO"/>
    <x v="0"/>
    <s v="Y"/>
    <n v="3012442"/>
    <n v="17"/>
    <x v="1"/>
    <x v="1"/>
    <n v="567000"/>
    <n v="0"/>
    <n v="2445442"/>
    <n v="3012442"/>
    <n v="1"/>
  </r>
  <r>
    <s v="Guntur-2"/>
    <s v="SM0000292"/>
    <x v="80"/>
    <x v="0"/>
    <d v="2022-01-10T00:00:00"/>
    <s v="RO"/>
    <x v="0"/>
    <s v="Y"/>
    <n v="2721440"/>
    <n v="16"/>
    <x v="1"/>
    <x v="1"/>
    <n v="0"/>
    <n v="0"/>
    <n v="2721440"/>
    <n v="2721440"/>
    <n v="1"/>
  </r>
  <r>
    <s v="Hindupur"/>
    <s v="SM0000294"/>
    <x v="81"/>
    <x v="3"/>
    <d v="2022-01-12T00:00:00"/>
    <s v="RO"/>
    <x v="0"/>
    <s v="Y"/>
    <n v="3480680"/>
    <n v="33"/>
    <x v="1"/>
    <x v="1"/>
    <n v="0"/>
    <n v="0"/>
    <n v="3480680"/>
    <n v="3480680"/>
    <n v="1"/>
  </r>
  <r>
    <s v="Jangareddygudem"/>
    <s v="SM0000122"/>
    <x v="82"/>
    <x v="0"/>
    <d v="2021-10-16T00:00:00"/>
    <s v="RO"/>
    <x v="0"/>
    <s v="N"/>
    <n v="-2122289"/>
    <n v="0"/>
    <x v="0"/>
    <x v="0"/>
    <n v="-998640"/>
    <n v="-825808"/>
    <n v="-297841"/>
    <n v="-2122289"/>
    <n v="0"/>
  </r>
  <r>
    <s v="Jangareddygudem"/>
    <s v="SM0000246"/>
    <x v="83"/>
    <x v="3"/>
    <d v="2021-12-16T00:00:00"/>
    <s v="RO"/>
    <x v="0"/>
    <s v="N"/>
    <n v="1136444"/>
    <n v="13"/>
    <x v="1"/>
    <x v="0"/>
    <n v="-170010"/>
    <n v="0"/>
    <n v="1306454"/>
    <n v="1136444"/>
    <n v="1"/>
  </r>
  <r>
    <s v="Kadapa"/>
    <s v="SM0000041"/>
    <x v="84"/>
    <x v="1"/>
    <d v="2021-10-16T00:00:00"/>
    <s v="RO"/>
    <x v="0"/>
    <s v="Y"/>
    <n v="1480344"/>
    <n v="15"/>
    <x v="1"/>
    <x v="1"/>
    <n v="-1642142"/>
    <n v="-433552"/>
    <n v="3556038"/>
    <n v="1480344"/>
    <n v="1"/>
  </r>
  <r>
    <s v="Kadapa"/>
    <s v="SM0000044"/>
    <x v="85"/>
    <x v="1"/>
    <d v="2021-10-16T00:00:00"/>
    <s v="RO"/>
    <x v="0"/>
    <s v="Y"/>
    <n v="-317371"/>
    <n v="13"/>
    <x v="0"/>
    <x v="0"/>
    <n v="-1276423"/>
    <n v="-439803"/>
    <n v="1398855"/>
    <n v="-317371"/>
    <n v="0"/>
  </r>
  <r>
    <s v="Kadapa"/>
    <s v="SM0000045"/>
    <x v="86"/>
    <x v="3"/>
    <d v="2021-10-16T00:00:00"/>
    <s v="RO"/>
    <x v="1"/>
    <s v="Y"/>
    <n v="-788007"/>
    <n v="0"/>
    <x v="0"/>
    <x v="0"/>
    <n v="-610625"/>
    <n v="-63000"/>
    <n v="-114382"/>
    <n v="-788007"/>
    <n v="0"/>
  </r>
  <r>
    <s v="Kadapa"/>
    <s v="SM0000211"/>
    <x v="87"/>
    <x v="3"/>
    <d v="2021-11-15T00:00:00"/>
    <s v="RO"/>
    <x v="0"/>
    <s v="Y"/>
    <n v="503045"/>
    <n v="1"/>
    <x v="0"/>
    <x v="0"/>
    <n v="-130000"/>
    <n v="0"/>
    <n v="633045"/>
    <n v="503045"/>
    <n v="0"/>
  </r>
  <r>
    <s v="Kadapa"/>
    <s v="SM0000290"/>
    <x v="88"/>
    <x v="0"/>
    <d v="2022-01-06T00:00:00"/>
    <s v="RO"/>
    <x v="0"/>
    <s v="Y"/>
    <n v="2898360"/>
    <n v="5"/>
    <x v="0"/>
    <x v="0"/>
    <n v="-464000"/>
    <n v="0"/>
    <n v="3362360"/>
    <n v="2898360"/>
    <n v="0"/>
  </r>
  <r>
    <s v="Kadiri"/>
    <s v="SM0000286"/>
    <x v="89"/>
    <x v="3"/>
    <d v="2022-01-05T00:00:00"/>
    <s v="RO"/>
    <x v="0"/>
    <s v="Y"/>
    <n v="668570"/>
    <n v="13"/>
    <x v="0"/>
    <x v="0"/>
    <n v="-100011"/>
    <n v="-353000"/>
    <n v="1121581"/>
    <n v="668570"/>
    <n v="0"/>
  </r>
  <r>
    <s v="Kadiri"/>
    <s v="SM0000287"/>
    <x v="90"/>
    <x v="1"/>
    <d v="2022-01-05T00:00:00"/>
    <s v="RO"/>
    <x v="0"/>
    <s v="Y"/>
    <n v="1050443"/>
    <n v="12"/>
    <x v="1"/>
    <x v="1"/>
    <n v="0"/>
    <n v="0"/>
    <n v="1050443"/>
    <n v="1050443"/>
    <n v="1"/>
  </r>
  <r>
    <s v="Kadiri"/>
    <s v="SM0000314"/>
    <x v="91"/>
    <x v="1"/>
    <d v="2022-01-31T00:00:00"/>
    <s v="RO"/>
    <x v="0"/>
    <s v="Y"/>
    <n v="1368100"/>
    <n v="9"/>
    <x v="0"/>
    <x v="0"/>
    <n v="0"/>
    <n v="0"/>
    <n v="1368100"/>
    <n v="1368100"/>
    <n v="0"/>
  </r>
  <r>
    <s v="Kalikiri"/>
    <s v="SM0000229"/>
    <x v="92"/>
    <x v="1"/>
    <d v="2021-11-29T00:00:00"/>
    <s v="RO"/>
    <x v="0"/>
    <s v="N"/>
    <n v="1063986"/>
    <n v="26"/>
    <x v="1"/>
    <x v="0"/>
    <n v="-386032"/>
    <n v="-130360"/>
    <n v="1580378"/>
    <n v="1063986"/>
    <n v="1"/>
  </r>
  <r>
    <s v="Kalikiri"/>
    <s v="SM0000285"/>
    <x v="93"/>
    <x v="0"/>
    <d v="2022-01-05T00:00:00"/>
    <s v="RO"/>
    <x v="0"/>
    <s v="N"/>
    <n v="972295"/>
    <n v="7"/>
    <x v="0"/>
    <x v="0"/>
    <n v="-6"/>
    <n v="0"/>
    <n v="972301"/>
    <n v="972295"/>
    <n v="0"/>
  </r>
  <r>
    <s v="Kalyanadurgam"/>
    <s v="SM0000297"/>
    <x v="94"/>
    <x v="1"/>
    <d v="2022-01-12T00:00:00"/>
    <s v="RO"/>
    <x v="0"/>
    <s v="Y"/>
    <n v="1984230"/>
    <n v="17"/>
    <x v="1"/>
    <x v="1"/>
    <n v="0"/>
    <n v="0"/>
    <n v="1984230"/>
    <n v="1984230"/>
    <n v="1"/>
  </r>
  <r>
    <s v="Kalyanadurgam"/>
    <s v="SM0000298"/>
    <x v="95"/>
    <x v="3"/>
    <d v="2022-01-12T00:00:00"/>
    <s v="RO"/>
    <x v="0"/>
    <s v="Y"/>
    <n v="1536835"/>
    <n v="18"/>
    <x v="1"/>
    <x v="1"/>
    <n v="0"/>
    <n v="0"/>
    <n v="1536835"/>
    <n v="1536835"/>
    <n v="1"/>
  </r>
  <r>
    <s v="Kalyanadurgam"/>
    <s v="SM0000335"/>
    <x v="96"/>
    <x v="1"/>
    <d v="2022-02-12T00:00:00"/>
    <s v="RO"/>
    <x v="0"/>
    <s v="Y"/>
    <n v="70100"/>
    <n v="1"/>
    <x v="0"/>
    <x v="0"/>
    <n v="0"/>
    <n v="0"/>
    <n v="70100"/>
    <n v="70100"/>
    <n v="0"/>
  </r>
  <r>
    <s v="Kandukur"/>
    <s v="SM0000344"/>
    <x v="97"/>
    <x v="2"/>
    <d v="2022-02-21T00:00:00"/>
    <s v="BM"/>
    <x v="0"/>
    <s v="N"/>
    <n v="1387770"/>
    <n v="12"/>
    <x v="1"/>
    <x v="0"/>
    <n v="400000"/>
    <n v="0"/>
    <n v="987770"/>
    <n v="1387770"/>
    <n v="1"/>
  </r>
  <r>
    <s v="Karlapalem"/>
    <s v="SM0000072"/>
    <x v="98"/>
    <x v="0"/>
    <d v="2021-10-25T00:00:00"/>
    <s v="RO"/>
    <x v="0"/>
    <s v="Y"/>
    <n v="1327488"/>
    <n v="11"/>
    <x v="1"/>
    <x v="1"/>
    <n v="-200008"/>
    <n v="-34202"/>
    <n v="1561698"/>
    <n v="1327488"/>
    <n v="1"/>
  </r>
  <r>
    <s v="Karlapalem"/>
    <s v="SM0000073"/>
    <x v="99"/>
    <x v="1"/>
    <d v="2021-10-25T00:00:00"/>
    <s v="RO"/>
    <x v="0"/>
    <s v="Y"/>
    <n v="4102084"/>
    <n v="25"/>
    <x v="1"/>
    <x v="1"/>
    <n v="1862"/>
    <n v="-222313"/>
    <n v="4322535"/>
    <n v="4102084"/>
    <n v="1"/>
  </r>
  <r>
    <s v="Karlapalem"/>
    <s v="SM0000074"/>
    <x v="100"/>
    <x v="7"/>
    <d v="2021-10-25T00:00:00"/>
    <s v="RO"/>
    <x v="1"/>
    <s v="Y"/>
    <n v="-460715"/>
    <n v="0"/>
    <x v="0"/>
    <x v="0"/>
    <n v="-50286"/>
    <n v="-45767"/>
    <n v="-364662"/>
    <n v="-460715"/>
    <n v="0"/>
  </r>
  <r>
    <s v="Karlapalem"/>
    <s v="SM0000076"/>
    <x v="101"/>
    <x v="0"/>
    <d v="2021-10-25T00:00:00"/>
    <s v="RO"/>
    <x v="0"/>
    <s v="Y"/>
    <n v="1808151"/>
    <n v="13"/>
    <x v="1"/>
    <x v="1"/>
    <n v="-31000"/>
    <n v="0"/>
    <n v="1839151"/>
    <n v="1808151"/>
    <n v="1"/>
  </r>
  <r>
    <s v="Karlapalem"/>
    <s v="SM0000168"/>
    <x v="102"/>
    <x v="8"/>
    <d v="2021-10-25T00:00:00"/>
    <s v="DM"/>
    <x v="0"/>
    <s v="Y"/>
    <n v="0"/>
    <n v="0"/>
    <x v="0"/>
    <x v="0"/>
    <n v="0"/>
    <n v="0"/>
    <n v="0"/>
    <n v="0"/>
    <n v="0"/>
  </r>
  <r>
    <s v="Kathipudi"/>
    <s v="SM0000158"/>
    <x v="103"/>
    <x v="0"/>
    <d v="2021-10-16T00:00:00"/>
    <s v="RO"/>
    <x v="0"/>
    <s v="N"/>
    <n v="-561733"/>
    <n v="13"/>
    <x v="0"/>
    <x v="0"/>
    <n v="-690429"/>
    <n v="-1277077"/>
    <n v="1405773"/>
    <n v="-561733"/>
    <n v="0"/>
  </r>
  <r>
    <s v="Kathipudi"/>
    <s v="SM0000160"/>
    <x v="104"/>
    <x v="0"/>
    <d v="2021-10-16T00:00:00"/>
    <s v="RO"/>
    <x v="0"/>
    <s v="N"/>
    <n v="628417"/>
    <n v="11"/>
    <x v="0"/>
    <x v="0"/>
    <n v="-554910"/>
    <n v="-1264331"/>
    <n v="2447658"/>
    <n v="628417"/>
    <n v="0"/>
  </r>
  <r>
    <s v="Kathipudi"/>
    <s v="SM0000162"/>
    <x v="105"/>
    <x v="1"/>
    <d v="2021-10-16T00:00:00"/>
    <s v="RO"/>
    <x v="0"/>
    <s v="N"/>
    <n v="145295"/>
    <n v="13"/>
    <x v="0"/>
    <x v="0"/>
    <n v="-809363"/>
    <n v="-766863"/>
    <n v="1721521"/>
    <n v="145295"/>
    <n v="0"/>
  </r>
  <r>
    <s v="Kolluru"/>
    <s v="SM0000082"/>
    <x v="106"/>
    <x v="1"/>
    <d v="2021-10-25T00:00:00"/>
    <s v="RO"/>
    <x v="0"/>
    <s v="Y"/>
    <n v="1881095"/>
    <n v="11"/>
    <x v="1"/>
    <x v="1"/>
    <n v="-109869"/>
    <n v="-197015"/>
    <n v="2187979"/>
    <n v="1881095"/>
    <n v="1"/>
  </r>
  <r>
    <s v="Kolluru"/>
    <s v="SM0000083"/>
    <x v="107"/>
    <x v="0"/>
    <d v="2021-10-25T00:00:00"/>
    <s v="RO"/>
    <x v="0"/>
    <s v="Y"/>
    <n v="-10026"/>
    <n v="11"/>
    <x v="0"/>
    <x v="0"/>
    <n v="-502452"/>
    <n v="-255264"/>
    <n v="747690"/>
    <n v="-10026"/>
    <n v="0"/>
  </r>
  <r>
    <s v="Kolluru"/>
    <s v="SM0000084"/>
    <x v="108"/>
    <x v="0"/>
    <d v="2021-10-25T00:00:00"/>
    <s v="RO"/>
    <x v="0"/>
    <s v="Y"/>
    <n v="1422939"/>
    <n v="10"/>
    <x v="1"/>
    <x v="1"/>
    <n v="-731842"/>
    <n v="-201873"/>
    <n v="2356654"/>
    <n v="1422939"/>
    <n v="1"/>
  </r>
  <r>
    <s v="Kolluru"/>
    <s v="SM0000085"/>
    <x v="109"/>
    <x v="0"/>
    <d v="2021-10-25T00:00:00"/>
    <s v="RO"/>
    <x v="0"/>
    <s v="Y"/>
    <n v="888920"/>
    <n v="11"/>
    <x v="0"/>
    <x v="0"/>
    <n v="64597"/>
    <n v="-306900"/>
    <n v="1131223"/>
    <n v="888920"/>
    <n v="0"/>
  </r>
  <r>
    <s v="Koyyalagudem"/>
    <s v="SM0000037"/>
    <x v="110"/>
    <x v="0"/>
    <d v="2021-10-16T00:00:00"/>
    <s v="RO"/>
    <x v="0"/>
    <s v="N"/>
    <n v="1470762"/>
    <n v="11"/>
    <x v="1"/>
    <x v="0"/>
    <n v="-682300"/>
    <n v="-527100"/>
    <n v="2680162"/>
    <n v="1470762"/>
    <n v="1"/>
  </r>
  <r>
    <s v="Koyyalagudem"/>
    <s v="SM0000038"/>
    <x v="111"/>
    <x v="1"/>
    <d v="2021-10-16T00:00:00"/>
    <s v="RO"/>
    <x v="0"/>
    <s v="N"/>
    <n v="-2789344"/>
    <n v="1"/>
    <x v="0"/>
    <x v="0"/>
    <n v="-460443"/>
    <n v="-666501"/>
    <n v="-1662400"/>
    <n v="-2789344"/>
    <n v="0"/>
  </r>
  <r>
    <s v="Koyyalagudem"/>
    <s v="SM0000039"/>
    <x v="112"/>
    <x v="1"/>
    <d v="2021-10-16T00:00:00"/>
    <s v="RO"/>
    <x v="1"/>
    <s v="N"/>
    <n v="-1390155"/>
    <n v="0"/>
    <x v="0"/>
    <x v="0"/>
    <n v="0"/>
    <n v="-315355"/>
    <n v="-1074800"/>
    <n v="-1390155"/>
    <n v="0"/>
  </r>
  <r>
    <s v="Koyyalagudem"/>
    <s v="SM0000267"/>
    <x v="113"/>
    <x v="4"/>
    <d v="2021-12-27T00:00:00"/>
    <s v="RO"/>
    <x v="0"/>
    <s v="N"/>
    <n v="3994400"/>
    <n v="9"/>
    <x v="0"/>
    <x v="0"/>
    <n v="588000"/>
    <n v="276000"/>
    <n v="3130400"/>
    <n v="3994400"/>
    <n v="0"/>
  </r>
  <r>
    <s v="Kurnool"/>
    <s v="SM0000305"/>
    <x v="114"/>
    <x v="2"/>
    <d v="2022-01-25T00:00:00"/>
    <s v="BM"/>
    <x v="0"/>
    <s v="N"/>
    <n v="70000"/>
    <n v="2"/>
    <x v="0"/>
    <x v="0"/>
    <n v="0"/>
    <n v="0"/>
    <n v="70000"/>
    <n v="70000"/>
    <n v="0"/>
  </r>
  <r>
    <s v="Kurnool"/>
    <s v="SM0000325"/>
    <x v="115"/>
    <x v="1"/>
    <d v="2022-02-03T00:00:00"/>
    <s v="RO"/>
    <x v="0"/>
    <s v="N"/>
    <n v="3190370"/>
    <n v="18"/>
    <x v="1"/>
    <x v="0"/>
    <n v="0"/>
    <n v="0"/>
    <n v="3190370"/>
    <n v="3190370"/>
    <n v="1"/>
  </r>
  <r>
    <s v="Madanapalle"/>
    <s v="SM0000017"/>
    <x v="116"/>
    <x v="1"/>
    <d v="2021-10-16T00:00:00"/>
    <s v="RO"/>
    <x v="0"/>
    <s v="Y"/>
    <n v="3395188"/>
    <n v="27"/>
    <x v="1"/>
    <x v="1"/>
    <n v="-6"/>
    <n v="0"/>
    <n v="3395194"/>
    <n v="3395188"/>
    <n v="1"/>
  </r>
  <r>
    <s v="Madanapalle"/>
    <s v="SM0000225"/>
    <x v="117"/>
    <x v="1"/>
    <d v="2021-11-22T00:00:00"/>
    <s v="RO"/>
    <x v="0"/>
    <s v="Y"/>
    <n v="-287648"/>
    <n v="10"/>
    <x v="0"/>
    <x v="0"/>
    <n v="-100735"/>
    <n v="0"/>
    <n v="-186913"/>
    <n v="-287648"/>
    <n v="0"/>
  </r>
  <r>
    <s v="Mandapet"/>
    <s v="SM0000134"/>
    <x v="118"/>
    <x v="0"/>
    <d v="2021-10-16T00:00:00"/>
    <s v="RO"/>
    <x v="0"/>
    <s v="N"/>
    <n v="-5767"/>
    <n v="1"/>
    <x v="0"/>
    <x v="0"/>
    <n v="-170561"/>
    <n v="-1"/>
    <n v="164795"/>
    <n v="-5767"/>
    <n v="0"/>
  </r>
  <r>
    <s v="Mandapet"/>
    <s v="SM0000135"/>
    <x v="119"/>
    <x v="5"/>
    <d v="2021-10-16T00:00:00"/>
    <s v="BM"/>
    <x v="0"/>
    <s v="N"/>
    <n v="-572882"/>
    <n v="0"/>
    <x v="0"/>
    <x v="0"/>
    <n v="-79117"/>
    <n v="-31757"/>
    <n v="-462008"/>
    <n v="-572882"/>
    <n v="0"/>
  </r>
  <r>
    <s v="Mandapet"/>
    <s v="SM0000137"/>
    <x v="120"/>
    <x v="1"/>
    <d v="2021-10-16T00:00:00"/>
    <s v="RO"/>
    <x v="0"/>
    <s v="N"/>
    <n v="982632"/>
    <n v="8"/>
    <x v="0"/>
    <x v="0"/>
    <n v="-298292"/>
    <n v="-282500"/>
    <n v="1563424"/>
    <n v="982632"/>
    <n v="0"/>
  </r>
  <r>
    <s v="Mandapet"/>
    <s v="SM0000138"/>
    <x v="121"/>
    <x v="0"/>
    <d v="2021-10-25T00:00:00"/>
    <s v="RO"/>
    <x v="0"/>
    <s v="N"/>
    <n v="-890118"/>
    <n v="10"/>
    <x v="0"/>
    <x v="0"/>
    <n v="-270757"/>
    <n v="-822724"/>
    <n v="203363"/>
    <n v="-890118"/>
    <n v="0"/>
  </r>
  <r>
    <s v="Mandapet"/>
    <s v="SM0000254"/>
    <x v="122"/>
    <x v="1"/>
    <d v="2021-12-18T00:00:00"/>
    <s v="RO"/>
    <x v="0"/>
    <s v="N"/>
    <n v="402099"/>
    <n v="3"/>
    <x v="0"/>
    <x v="0"/>
    <n v="0"/>
    <n v="0"/>
    <n v="402099"/>
    <n v="402099"/>
    <n v="0"/>
  </r>
  <r>
    <s v="Mummadivaram"/>
    <s v="SM0000139"/>
    <x v="123"/>
    <x v="1"/>
    <d v="2021-10-25T00:00:00"/>
    <s v="RO"/>
    <x v="0"/>
    <s v="N"/>
    <n v="-732707"/>
    <n v="5"/>
    <x v="0"/>
    <x v="0"/>
    <n v="-864815"/>
    <n v="-46"/>
    <n v="132154"/>
    <n v="-732707"/>
    <n v="0"/>
  </r>
  <r>
    <s v="Mummadivaram"/>
    <s v="SM0000140"/>
    <x v="124"/>
    <x v="5"/>
    <d v="2021-10-25T00:00:00"/>
    <s v="BM"/>
    <x v="0"/>
    <s v="N"/>
    <n v="-24883"/>
    <n v="0"/>
    <x v="0"/>
    <x v="0"/>
    <n v="0"/>
    <n v="0"/>
    <n v="-24883"/>
    <n v="-24883"/>
    <n v="0"/>
  </r>
  <r>
    <s v="Mummadivaram"/>
    <s v="SM0000141"/>
    <x v="125"/>
    <x v="0"/>
    <d v="2021-10-25T00:00:00"/>
    <s v="RO"/>
    <x v="0"/>
    <s v="N"/>
    <n v="1138507"/>
    <n v="9"/>
    <x v="0"/>
    <x v="0"/>
    <n v="-130006"/>
    <n v="-29929"/>
    <n v="1298442"/>
    <n v="1138507"/>
    <n v="0"/>
  </r>
  <r>
    <s v="Mummadivaram"/>
    <s v="SM0000142"/>
    <x v="126"/>
    <x v="0"/>
    <d v="2021-10-25T00:00:00"/>
    <s v="RO"/>
    <x v="0"/>
    <s v="N"/>
    <n v="1677896"/>
    <n v="0"/>
    <x v="0"/>
    <x v="0"/>
    <n v="-1"/>
    <n v="0"/>
    <n v="1677897"/>
    <n v="1677896"/>
    <n v="0"/>
  </r>
  <r>
    <s v="Mydukur"/>
    <s v="SM0000046"/>
    <x v="127"/>
    <x v="3"/>
    <d v="2021-10-16T00:00:00"/>
    <s v="RO"/>
    <x v="0"/>
    <s v="N"/>
    <n v="-1985292"/>
    <n v="13"/>
    <x v="0"/>
    <x v="0"/>
    <n v="-913663"/>
    <n v="-541370"/>
    <n v="-530259"/>
    <n v="-1985292"/>
    <n v="0"/>
  </r>
  <r>
    <s v="Mydukur"/>
    <s v="SM0000048"/>
    <x v="128"/>
    <x v="7"/>
    <d v="2021-10-16T00:00:00"/>
    <s v="RO"/>
    <x v="1"/>
    <s v="N"/>
    <n v="-1343580"/>
    <n v="0"/>
    <x v="0"/>
    <x v="0"/>
    <n v="-363793"/>
    <n v="-385537"/>
    <n v="-594250"/>
    <n v="-1343580"/>
    <n v="0"/>
  </r>
  <r>
    <s v="Mydukur"/>
    <s v="SM0000049"/>
    <x v="129"/>
    <x v="3"/>
    <d v="2021-10-16T00:00:00"/>
    <s v="RO"/>
    <x v="1"/>
    <s v="N"/>
    <n v="-27500"/>
    <n v="0"/>
    <x v="0"/>
    <x v="0"/>
    <n v="0"/>
    <n v="0"/>
    <n v="-27500"/>
    <n v="-27500"/>
    <n v="0"/>
  </r>
  <r>
    <s v="Mydukur"/>
    <s v="SM0000275"/>
    <x v="130"/>
    <x v="0"/>
    <d v="2022-01-01T00:00:00"/>
    <s v="RO"/>
    <x v="0"/>
    <s v="N"/>
    <n v="1206323"/>
    <n v="13"/>
    <x v="1"/>
    <x v="0"/>
    <n v="-17"/>
    <n v="0"/>
    <n v="1206340"/>
    <n v="1206323"/>
    <n v="1"/>
  </r>
  <r>
    <s v="Mydukur"/>
    <s v="SM0000293"/>
    <x v="131"/>
    <x v="0"/>
    <d v="2022-01-10T00:00:00"/>
    <s v="RO"/>
    <x v="0"/>
    <s v="N"/>
    <n v="2036875"/>
    <n v="10"/>
    <x v="1"/>
    <x v="0"/>
    <n v="-335010"/>
    <n v="205000"/>
    <n v="2166885"/>
    <n v="2036875"/>
    <n v="1"/>
  </r>
  <r>
    <s v="Mydukur"/>
    <s v="SM0000317"/>
    <x v="132"/>
    <x v="0"/>
    <d v="2022-02-02T00:00:00"/>
    <s v="RO"/>
    <x v="0"/>
    <s v="N"/>
    <n v="1783100"/>
    <n v="12"/>
    <x v="1"/>
    <x v="0"/>
    <n v="0"/>
    <n v="0"/>
    <n v="1783100"/>
    <n v="1783100"/>
    <n v="1"/>
  </r>
  <r>
    <s v="Narasaraopet"/>
    <s v="SM0000109"/>
    <x v="133"/>
    <x v="0"/>
    <d v="2021-10-16T00:00:00"/>
    <s v="RO"/>
    <x v="0"/>
    <s v="N"/>
    <n v="818635"/>
    <n v="6"/>
    <x v="0"/>
    <x v="0"/>
    <n v="-273148"/>
    <n v="-297841"/>
    <n v="1389624"/>
    <n v="818635"/>
    <n v="0"/>
  </r>
  <r>
    <s v="Narasaraopet"/>
    <s v="SM0000110"/>
    <x v="134"/>
    <x v="5"/>
    <d v="2021-10-16T00:00:00"/>
    <s v="BM"/>
    <x v="0"/>
    <s v="N"/>
    <n v="-1726321"/>
    <n v="0"/>
    <x v="0"/>
    <x v="0"/>
    <n v="-2"/>
    <n v="-250600"/>
    <n v="-1475719"/>
    <n v="-1726321"/>
    <n v="0"/>
  </r>
  <r>
    <s v="Narasaraopet"/>
    <s v="SM0000112"/>
    <x v="135"/>
    <x v="1"/>
    <d v="2021-10-16T00:00:00"/>
    <s v="RO"/>
    <x v="1"/>
    <s v="N"/>
    <n v="-376311"/>
    <n v="0"/>
    <x v="0"/>
    <x v="0"/>
    <n v="-5325"/>
    <n v="-106724"/>
    <n v="-264262"/>
    <n v="-376311"/>
    <n v="0"/>
  </r>
  <r>
    <s v="Narasaraopet"/>
    <s v="SM0000169"/>
    <x v="136"/>
    <x v="8"/>
    <d v="2021-10-25T00:00:00"/>
    <s v="DM"/>
    <x v="0"/>
    <s v="N"/>
    <n v="-2763539"/>
    <n v="0"/>
    <x v="0"/>
    <x v="0"/>
    <n v="-476170"/>
    <n v="-987492"/>
    <n v="-1299877"/>
    <n v="-2763539"/>
    <n v="0"/>
  </r>
  <r>
    <s v="Narasaraopet"/>
    <s v="SM0000182"/>
    <x v="137"/>
    <x v="0"/>
    <d v="2021-11-01T00:00:00"/>
    <s v="RO"/>
    <x v="0"/>
    <s v="N"/>
    <n v="437719"/>
    <n v="2"/>
    <x v="0"/>
    <x v="0"/>
    <n v="0"/>
    <n v="-192626"/>
    <n v="630345"/>
    <n v="437719"/>
    <n v="0"/>
  </r>
  <r>
    <s v="Narasaraopet"/>
    <s v="SM0000207"/>
    <x v="138"/>
    <x v="0"/>
    <d v="2021-11-15T00:00:00"/>
    <s v="RO"/>
    <x v="0"/>
    <s v="N"/>
    <n v="2417466"/>
    <n v="7"/>
    <x v="0"/>
    <x v="0"/>
    <n v="-238906"/>
    <n v="578500"/>
    <n v="2077872"/>
    <n v="2417466"/>
    <n v="0"/>
  </r>
  <r>
    <s v="Palakonda"/>
    <s v="SM0000321"/>
    <x v="139"/>
    <x v="5"/>
    <d v="2022-02-02T00:00:00"/>
    <s v="BM"/>
    <x v="0"/>
    <s v="N"/>
    <n v="665010"/>
    <n v="8"/>
    <x v="0"/>
    <x v="0"/>
    <n v="0"/>
    <n v="0"/>
    <n v="665010"/>
    <n v="665010"/>
    <n v="0"/>
  </r>
  <r>
    <s v="Palakonda"/>
    <s v="SM0000327"/>
    <x v="140"/>
    <x v="4"/>
    <d v="2022-02-05T00:00:00"/>
    <s v="RO"/>
    <x v="0"/>
    <s v="N"/>
    <n v="15010"/>
    <n v="1"/>
    <x v="0"/>
    <x v="0"/>
    <n v="0"/>
    <n v="0"/>
    <n v="15010"/>
    <n v="15010"/>
    <n v="0"/>
  </r>
  <r>
    <s v="Palamaner"/>
    <s v="SM0000022"/>
    <x v="141"/>
    <x v="1"/>
    <d v="2021-10-16T00:00:00"/>
    <s v="RO"/>
    <x v="0"/>
    <s v="N"/>
    <n v="315503"/>
    <n v="10"/>
    <x v="0"/>
    <x v="0"/>
    <n v="-250759"/>
    <n v="178000"/>
    <n v="388262"/>
    <n v="315503"/>
    <n v="0"/>
  </r>
  <r>
    <s v="Palamaner"/>
    <s v="SM0000180"/>
    <x v="142"/>
    <x v="1"/>
    <d v="2021-11-01T00:00:00"/>
    <s v="RO"/>
    <x v="0"/>
    <s v="N"/>
    <n v="451036"/>
    <n v="11"/>
    <x v="0"/>
    <x v="0"/>
    <n v="-608478"/>
    <n v="-184836"/>
    <n v="1244350"/>
    <n v="451036"/>
    <n v="0"/>
  </r>
  <r>
    <s v="Palamaner"/>
    <s v="SM0000253"/>
    <x v="143"/>
    <x v="4"/>
    <d v="2021-12-18T00:00:00"/>
    <s v="RO"/>
    <x v="0"/>
    <s v="N"/>
    <n v="51500"/>
    <n v="0"/>
    <x v="0"/>
    <x v="0"/>
    <n v="0"/>
    <n v="0"/>
    <n v="51500"/>
    <n v="51500"/>
    <n v="0"/>
  </r>
  <r>
    <s v="Parvathipuram"/>
    <s v="SM0000318"/>
    <x v="144"/>
    <x v="4"/>
    <d v="2022-02-02T00:00:00"/>
    <s v="RO"/>
    <x v="0"/>
    <s v="Y"/>
    <n v="3013500"/>
    <n v="30"/>
    <x v="1"/>
    <x v="1"/>
    <n v="1000000"/>
    <n v="500000"/>
    <n v="1513500"/>
    <n v="3013500"/>
    <n v="1"/>
  </r>
  <r>
    <s v="Piler"/>
    <s v="SM0000244"/>
    <x v="145"/>
    <x v="1"/>
    <d v="2021-12-13T00:00:00"/>
    <s v="RO"/>
    <x v="0"/>
    <s v="N"/>
    <n v="1500368"/>
    <n v="12"/>
    <x v="1"/>
    <x v="0"/>
    <n v="0"/>
    <n v="0"/>
    <n v="1500368"/>
    <n v="1500368"/>
    <n v="1"/>
  </r>
  <r>
    <s v="Ponnur"/>
    <s v="SM0000311"/>
    <x v="146"/>
    <x v="0"/>
    <d v="2022-01-27T00:00:00"/>
    <s v="RO"/>
    <x v="0"/>
    <s v="Y"/>
    <n v="964800"/>
    <n v="11"/>
    <x v="0"/>
    <x v="0"/>
    <n v="0"/>
    <n v="0"/>
    <n v="964800"/>
    <n v="964800"/>
    <n v="0"/>
  </r>
  <r>
    <s v="Ponnur"/>
    <s v="SM0000313"/>
    <x v="147"/>
    <x v="1"/>
    <d v="2022-01-29T00:00:00"/>
    <s v="RO"/>
    <x v="0"/>
    <s v="Y"/>
    <n v="1989200"/>
    <n v="11"/>
    <x v="1"/>
    <x v="1"/>
    <n v="0"/>
    <n v="0"/>
    <n v="1989200"/>
    <n v="1989200"/>
    <n v="1"/>
  </r>
  <r>
    <s v="Prathipadu"/>
    <s v="SM0000300"/>
    <x v="148"/>
    <x v="4"/>
    <d v="2022-01-18T00:00:00"/>
    <s v="RO"/>
    <x v="1"/>
    <s v="Y"/>
    <n v="-10006"/>
    <n v="1"/>
    <x v="0"/>
    <x v="0"/>
    <n v="0"/>
    <n v="0"/>
    <n v="-10006"/>
    <n v="-10006"/>
    <n v="0"/>
  </r>
  <r>
    <s v="Prathipadu"/>
    <s v="SM0000306"/>
    <x v="149"/>
    <x v="4"/>
    <d v="2022-01-25T00:00:00"/>
    <s v="RO"/>
    <x v="0"/>
    <s v="Y"/>
    <n v="328516"/>
    <n v="12"/>
    <x v="0"/>
    <x v="0"/>
    <n v="0"/>
    <n v="0"/>
    <n v="328516"/>
    <n v="328516"/>
    <n v="0"/>
  </r>
  <r>
    <s v="Prathipadu"/>
    <s v="SM0000312"/>
    <x v="150"/>
    <x v="0"/>
    <d v="2022-01-29T00:00:00"/>
    <s v="RO"/>
    <x v="0"/>
    <s v="Y"/>
    <n v="5061542"/>
    <n v="17"/>
    <x v="1"/>
    <x v="1"/>
    <n v="0"/>
    <n v="4112500"/>
    <n v="949042"/>
    <n v="5061542"/>
    <n v="1"/>
  </r>
  <r>
    <s v="Prathipadu(EG)"/>
    <s v="SM0000034"/>
    <x v="151"/>
    <x v="1"/>
    <d v="2021-10-16T00:00:00"/>
    <s v="RO"/>
    <x v="0"/>
    <s v="N"/>
    <n v="-1447148"/>
    <n v="3"/>
    <x v="0"/>
    <x v="0"/>
    <n v="-1096822"/>
    <n v="-804819"/>
    <n v="454493"/>
    <n v="-1447148"/>
    <n v="0"/>
  </r>
  <r>
    <s v="Prathipadu(EG)"/>
    <s v="SM0000035"/>
    <x v="152"/>
    <x v="1"/>
    <d v="2021-10-16T00:00:00"/>
    <s v="RO"/>
    <x v="0"/>
    <s v="N"/>
    <n v="258511"/>
    <n v="6"/>
    <x v="0"/>
    <x v="0"/>
    <n v="-644783"/>
    <n v="-346008"/>
    <n v="1249302"/>
    <n v="258511"/>
    <n v="0"/>
  </r>
  <r>
    <s v="Prathipadu(EG)"/>
    <s v="SM0000166"/>
    <x v="153"/>
    <x v="3"/>
    <d v="2021-10-16T00:00:00"/>
    <s v="RO"/>
    <x v="0"/>
    <s v="N"/>
    <n v="3350225"/>
    <n v="10"/>
    <x v="1"/>
    <x v="0"/>
    <n v="-826"/>
    <n v="-362102"/>
    <n v="3713153"/>
    <n v="3350225"/>
    <n v="1"/>
  </r>
  <r>
    <s v="Prathipadu(EG)"/>
    <s v="SM0000279"/>
    <x v="154"/>
    <x v="0"/>
    <d v="2022-01-03T00:00:00"/>
    <s v="RO"/>
    <x v="0"/>
    <s v="N"/>
    <n v="-703508"/>
    <n v="1"/>
    <x v="0"/>
    <x v="0"/>
    <n v="-1117990"/>
    <n v="0"/>
    <n v="414482"/>
    <n v="-703508"/>
    <n v="0"/>
  </r>
  <r>
    <s v="Proddatur"/>
    <s v="SM0000043"/>
    <x v="155"/>
    <x v="1"/>
    <d v="2021-10-16T00:00:00"/>
    <s v="RO"/>
    <x v="0"/>
    <s v="Y"/>
    <n v="353671"/>
    <n v="13"/>
    <x v="0"/>
    <x v="0"/>
    <n v="-343500"/>
    <n v="0"/>
    <n v="697171"/>
    <n v="353671"/>
    <n v="0"/>
  </r>
  <r>
    <s v="Proddatur"/>
    <s v="SM0000164"/>
    <x v="156"/>
    <x v="1"/>
    <d v="2021-10-16T00:00:00"/>
    <s v="RO"/>
    <x v="0"/>
    <s v="Y"/>
    <n v="1269245"/>
    <n v="16"/>
    <x v="1"/>
    <x v="1"/>
    <n v="-459398"/>
    <n v="-498998"/>
    <n v="2227641"/>
    <n v="1269245"/>
    <n v="1"/>
  </r>
  <r>
    <s v="Proddatur"/>
    <s v="SM0000310"/>
    <x v="157"/>
    <x v="3"/>
    <d v="2022-01-27T00:00:00"/>
    <s v="RO"/>
    <x v="0"/>
    <s v="Y"/>
    <n v="2771960"/>
    <n v="11"/>
    <x v="1"/>
    <x v="1"/>
    <n v="0"/>
    <n v="0"/>
    <n v="2771960"/>
    <n v="2771960"/>
    <n v="1"/>
  </r>
  <r>
    <s v="Punganur"/>
    <s v="SM0000018"/>
    <x v="158"/>
    <x v="2"/>
    <d v="2021-10-16T00:00:00"/>
    <s v="BM"/>
    <x v="0"/>
    <s v="N"/>
    <n v="-138222"/>
    <n v="0"/>
    <x v="0"/>
    <x v="0"/>
    <n v="0"/>
    <n v="-422"/>
    <n v="-137800"/>
    <n v="-138222"/>
    <n v="0"/>
  </r>
  <r>
    <s v="Punganur"/>
    <s v="SM0000019"/>
    <x v="159"/>
    <x v="1"/>
    <d v="2021-10-16T00:00:00"/>
    <s v="RO"/>
    <x v="0"/>
    <s v="N"/>
    <n v="-1322439"/>
    <n v="39"/>
    <x v="0"/>
    <x v="0"/>
    <n v="-856656"/>
    <n v="-2224822"/>
    <n v="1759039"/>
    <n v="-1322439"/>
    <n v="0"/>
  </r>
  <r>
    <s v="Punganur"/>
    <s v="SM0000193"/>
    <x v="160"/>
    <x v="1"/>
    <d v="2021-11-08T00:00:00"/>
    <s v="RO"/>
    <x v="0"/>
    <s v="N"/>
    <n v="1970739"/>
    <n v="41"/>
    <x v="1"/>
    <x v="0"/>
    <n v="160813"/>
    <n v="-811000"/>
    <n v="2620926"/>
    <n v="1970739"/>
    <n v="1"/>
  </r>
  <r>
    <s v="Rajahmundry"/>
    <s v="SM0000002"/>
    <x v="161"/>
    <x v="9"/>
    <d v="2021-10-16T00:00:00"/>
    <s v="VP"/>
    <x v="0"/>
    <s v="N"/>
    <n v="18000"/>
    <n v="0"/>
    <x v="0"/>
    <x v="0"/>
    <n v="0"/>
    <n v="0"/>
    <n v="18000"/>
    <n v="18000"/>
    <n v="0"/>
  </r>
  <r>
    <s v="Rajahmundry"/>
    <s v="SM0000051"/>
    <x v="162"/>
    <x v="10"/>
    <d v="2021-10-16T00:00:00"/>
    <s v="VP"/>
    <x v="0"/>
    <s v="N"/>
    <n v="0"/>
    <n v="0"/>
    <x v="0"/>
    <x v="0"/>
    <n v="0"/>
    <n v="0"/>
    <n v="0"/>
    <n v="0"/>
    <n v="0"/>
  </r>
  <r>
    <s v="Rajahmundry"/>
    <s v="SM0000057"/>
    <x v="163"/>
    <x v="8"/>
    <d v="2021-10-16T00:00:00"/>
    <s v="DM"/>
    <x v="0"/>
    <s v="N"/>
    <n v="-6006"/>
    <n v="0"/>
    <x v="0"/>
    <x v="0"/>
    <n v="0"/>
    <n v="0"/>
    <n v="-6006"/>
    <n v="-6006"/>
    <n v="0"/>
  </r>
  <r>
    <s v="Rajahmundry"/>
    <s v="SM0000128"/>
    <x v="164"/>
    <x v="0"/>
    <d v="2021-10-16T00:00:00"/>
    <s v="RO"/>
    <x v="0"/>
    <s v="N"/>
    <n v="1074692"/>
    <n v="6"/>
    <x v="0"/>
    <x v="0"/>
    <n v="-479789"/>
    <n v="-135662"/>
    <n v="1690143"/>
    <n v="1074692"/>
    <n v="0"/>
  </r>
  <r>
    <s v="Rajahmundry"/>
    <s v="SM0000129"/>
    <x v="165"/>
    <x v="0"/>
    <d v="2021-10-16T00:00:00"/>
    <s v="RO"/>
    <x v="2"/>
    <s v="N"/>
    <n v="-3289346"/>
    <n v="1"/>
    <x v="0"/>
    <x v="0"/>
    <n v="-782157"/>
    <n v="-816510"/>
    <n v="-1690679"/>
    <n v="-3289346"/>
    <n v="0"/>
  </r>
  <r>
    <s v="Rajahmundry"/>
    <s v="SM0000131"/>
    <x v="166"/>
    <x v="5"/>
    <d v="2021-10-16T00:00:00"/>
    <s v="BM"/>
    <x v="0"/>
    <s v="N"/>
    <n v="63200"/>
    <n v="0"/>
    <x v="0"/>
    <x v="0"/>
    <n v="0"/>
    <n v="-109100"/>
    <n v="172300"/>
    <n v="63200"/>
    <n v="0"/>
  </r>
  <r>
    <s v="Rajahmundry"/>
    <s v="SM0000132"/>
    <x v="167"/>
    <x v="1"/>
    <d v="2021-10-16T00:00:00"/>
    <s v="RO"/>
    <x v="0"/>
    <s v="N"/>
    <n v="3149819"/>
    <n v="13"/>
    <x v="1"/>
    <x v="0"/>
    <n v="-573266"/>
    <n v="-259730"/>
    <n v="3982815"/>
    <n v="3149819"/>
    <n v="1"/>
  </r>
  <r>
    <s v="Rajahmundry"/>
    <s v="SM0000133"/>
    <x v="168"/>
    <x v="0"/>
    <d v="2021-10-16T00:00:00"/>
    <s v="RO"/>
    <x v="0"/>
    <s v="N"/>
    <n v="1463865"/>
    <n v="3"/>
    <x v="0"/>
    <x v="0"/>
    <n v="-87183"/>
    <n v="-368308"/>
    <n v="1919356"/>
    <n v="1463865"/>
    <n v="0"/>
  </r>
  <r>
    <s v="Rajahmundry"/>
    <s v="SM0000277"/>
    <x v="169"/>
    <x v="0"/>
    <d v="2022-01-03T00:00:00"/>
    <s v="RO"/>
    <x v="0"/>
    <s v="N"/>
    <n v="309500"/>
    <n v="1"/>
    <x v="0"/>
    <x v="0"/>
    <n v="0"/>
    <n v="0"/>
    <n v="309500"/>
    <n v="309500"/>
    <n v="0"/>
  </r>
  <r>
    <s v="Rajahmundry"/>
    <s v="SM0000278"/>
    <x v="170"/>
    <x v="0"/>
    <d v="2022-01-03T00:00:00"/>
    <s v="RO"/>
    <x v="0"/>
    <s v="N"/>
    <n v="346800"/>
    <n v="1"/>
    <x v="0"/>
    <x v="0"/>
    <n v="0"/>
    <n v="0"/>
    <n v="346800"/>
    <n v="346800"/>
    <n v="0"/>
  </r>
  <r>
    <s v="Rajahmundry"/>
    <s v="CFL0001510"/>
    <x v="171"/>
    <x v="0"/>
    <m/>
    <s v="RO"/>
    <x v="1"/>
    <s v="N"/>
    <n v="-166000"/>
    <n v="0"/>
    <x v="0"/>
    <x v="0"/>
    <n v="0"/>
    <n v="0"/>
    <n v="-166000"/>
    <n v="-166000"/>
    <n v="0"/>
  </r>
  <r>
    <s v="Rajam"/>
    <s v="SM0000237"/>
    <x v="172"/>
    <x v="2"/>
    <d v="2021-12-08T00:00:00"/>
    <s v="BM"/>
    <x v="0"/>
    <s v="N"/>
    <n v="-378015"/>
    <n v="0"/>
    <x v="0"/>
    <x v="0"/>
    <n v="-34315"/>
    <n v="0"/>
    <n v="-343700"/>
    <n v="-378015"/>
    <n v="0"/>
  </r>
  <r>
    <s v="Rajam"/>
    <s v="SM0000270"/>
    <x v="173"/>
    <x v="0"/>
    <d v="2021-12-29T00:00:00"/>
    <s v="RO"/>
    <x v="0"/>
    <s v="N"/>
    <n v="2000358"/>
    <n v="17"/>
    <x v="1"/>
    <x v="0"/>
    <n v="0"/>
    <n v="0"/>
    <n v="2000358"/>
    <n v="2000358"/>
    <n v="1"/>
  </r>
  <r>
    <s v="Rajam"/>
    <s v="SM0000271"/>
    <x v="174"/>
    <x v="0"/>
    <d v="2021-12-29T00:00:00"/>
    <s v="RO"/>
    <x v="0"/>
    <s v="N"/>
    <n v="-590325"/>
    <n v="4"/>
    <x v="0"/>
    <x v="0"/>
    <n v="-144804"/>
    <n v="0"/>
    <n v="-445521"/>
    <n v="-590325"/>
    <n v="0"/>
  </r>
  <r>
    <s v="Rajam"/>
    <s v="SM0000303"/>
    <x v="175"/>
    <x v="4"/>
    <d v="2022-01-25T00:00:00"/>
    <s v="RO"/>
    <x v="0"/>
    <s v="N"/>
    <n v="1365999"/>
    <n v="10"/>
    <x v="1"/>
    <x v="0"/>
    <n v="0"/>
    <n v="0"/>
    <n v="1365999"/>
    <n v="1365999"/>
    <n v="1"/>
  </r>
  <r>
    <s v="Rayachoti"/>
    <s v="SM0000027"/>
    <x v="176"/>
    <x v="5"/>
    <d v="2021-10-16T00:00:00"/>
    <s v="BM"/>
    <x v="0"/>
    <s v="Y"/>
    <n v="-10002"/>
    <n v="0"/>
    <x v="0"/>
    <x v="0"/>
    <n v="0"/>
    <n v="-2"/>
    <n v="-10000"/>
    <n v="-10002"/>
    <n v="0"/>
  </r>
  <r>
    <s v="Rayachoti"/>
    <s v="SM0000028"/>
    <x v="177"/>
    <x v="1"/>
    <d v="2021-10-16T00:00:00"/>
    <s v="RO"/>
    <x v="0"/>
    <s v="Y"/>
    <n v="799848"/>
    <n v="12"/>
    <x v="0"/>
    <x v="0"/>
    <n v="-317529"/>
    <n v="-235003"/>
    <n v="1352380"/>
    <n v="799848"/>
    <n v="0"/>
  </r>
  <r>
    <s v="Rayachoti"/>
    <s v="SM0000171"/>
    <x v="178"/>
    <x v="1"/>
    <d v="2021-10-25T00:00:00"/>
    <s v="RO"/>
    <x v="0"/>
    <s v="Y"/>
    <n v="-67608"/>
    <n v="3"/>
    <x v="0"/>
    <x v="0"/>
    <n v="-687994"/>
    <n v="434218"/>
    <n v="186168"/>
    <n v="-67608"/>
    <n v="0"/>
  </r>
  <r>
    <s v="Rayachoti"/>
    <s v="SM0000172"/>
    <x v="179"/>
    <x v="1"/>
    <d v="2021-10-25T00:00:00"/>
    <s v="RO"/>
    <x v="0"/>
    <s v="Y"/>
    <n v="2094788"/>
    <n v="15"/>
    <x v="1"/>
    <x v="1"/>
    <n v="-444293"/>
    <n v="360000"/>
    <n v="2179081"/>
    <n v="2094788"/>
    <n v="1"/>
  </r>
  <r>
    <s v="Rayachoti"/>
    <s v="SM0000273"/>
    <x v="180"/>
    <x v="0"/>
    <d v="2022-01-01T00:00:00"/>
    <s v="RO"/>
    <x v="0"/>
    <s v="Y"/>
    <n v="1652538"/>
    <n v="11"/>
    <x v="1"/>
    <x v="1"/>
    <n v="0"/>
    <n v="0"/>
    <n v="1652538"/>
    <n v="1652538"/>
    <n v="1"/>
  </r>
  <r>
    <s v="Rayachoti"/>
    <s v="SM0000283"/>
    <x v="181"/>
    <x v="0"/>
    <d v="2022-01-05T00:00:00"/>
    <s v="RO"/>
    <x v="0"/>
    <s v="Y"/>
    <n v="947466"/>
    <n v="9"/>
    <x v="0"/>
    <x v="0"/>
    <n v="-18"/>
    <n v="-111"/>
    <n v="947595"/>
    <n v="947466"/>
    <n v="0"/>
  </r>
  <r>
    <s v="Repalle"/>
    <s v="SM0000067"/>
    <x v="182"/>
    <x v="3"/>
    <d v="2021-10-25T00:00:00"/>
    <s v="RO"/>
    <x v="0"/>
    <s v="N"/>
    <n v="-917472"/>
    <n v="0"/>
    <x v="0"/>
    <x v="0"/>
    <n v="-89637"/>
    <n v="-234618"/>
    <n v="-593217"/>
    <n v="-917472"/>
    <n v="0"/>
  </r>
  <r>
    <s v="Repalle"/>
    <s v="SM0000068"/>
    <x v="183"/>
    <x v="3"/>
    <d v="2021-10-25T00:00:00"/>
    <s v="RO"/>
    <x v="1"/>
    <s v="N"/>
    <n v="-2267318"/>
    <n v="0"/>
    <x v="0"/>
    <x v="0"/>
    <n v="-123539"/>
    <n v="-1212705"/>
    <n v="-931074"/>
    <n v="-2267318"/>
    <n v="0"/>
  </r>
  <r>
    <s v="Repalle"/>
    <s v="SM0000069"/>
    <x v="184"/>
    <x v="1"/>
    <d v="2021-10-25T00:00:00"/>
    <s v="RO"/>
    <x v="0"/>
    <s v="N"/>
    <n v="1040767"/>
    <n v="9"/>
    <x v="0"/>
    <x v="0"/>
    <n v="298373"/>
    <n v="-566096"/>
    <n v="1308490"/>
    <n v="1040767"/>
    <n v="0"/>
  </r>
  <r>
    <s v="Repalle"/>
    <s v="SM0000070"/>
    <x v="185"/>
    <x v="0"/>
    <d v="2021-10-25T00:00:00"/>
    <s v="RO"/>
    <x v="0"/>
    <s v="N"/>
    <n v="120382"/>
    <n v="11"/>
    <x v="0"/>
    <x v="0"/>
    <n v="-108243"/>
    <n v="-37553"/>
    <n v="266178"/>
    <n v="120382"/>
    <n v="0"/>
  </r>
  <r>
    <s v="Repalle"/>
    <s v="SM0000078"/>
    <x v="186"/>
    <x v="1"/>
    <d v="2021-10-25T00:00:00"/>
    <s v="RO"/>
    <x v="0"/>
    <s v="N"/>
    <n v="-1434720"/>
    <n v="12"/>
    <x v="0"/>
    <x v="0"/>
    <n v="-1409103"/>
    <n v="-918805"/>
    <n v="893188"/>
    <n v="-1434720"/>
    <n v="0"/>
  </r>
  <r>
    <s v="Salur"/>
    <s v="SM0000239"/>
    <x v="187"/>
    <x v="2"/>
    <d v="2021-12-08T00:00:00"/>
    <s v="BM"/>
    <x v="0"/>
    <s v="N"/>
    <n v="42800"/>
    <n v="2"/>
    <x v="0"/>
    <x v="0"/>
    <n v="0"/>
    <n v="0"/>
    <n v="42800"/>
    <n v="42800"/>
    <n v="0"/>
  </r>
  <r>
    <s v="Salur"/>
    <s v="SM0000320"/>
    <x v="188"/>
    <x v="4"/>
    <d v="2022-02-02T00:00:00"/>
    <s v="RO"/>
    <x v="0"/>
    <s v="N"/>
    <n v="324100"/>
    <n v="9"/>
    <x v="0"/>
    <x v="0"/>
    <n v="0"/>
    <n v="0"/>
    <n v="324100"/>
    <n v="324100"/>
    <n v="0"/>
  </r>
  <r>
    <s v="Salur"/>
    <s v="SM0000322"/>
    <x v="189"/>
    <x v="4"/>
    <d v="2022-02-02T00:00:00"/>
    <s v="RO"/>
    <x v="0"/>
    <s v="N"/>
    <n v="564000"/>
    <n v="5"/>
    <x v="0"/>
    <x v="0"/>
    <n v="0"/>
    <n v="0"/>
    <n v="564000"/>
    <n v="564000"/>
    <n v="0"/>
  </r>
  <r>
    <s v="Salur"/>
    <s v="SM0000323"/>
    <x v="190"/>
    <x v="4"/>
    <d v="2022-02-02T00:00:00"/>
    <s v="RO"/>
    <x v="0"/>
    <s v="N"/>
    <n v="1108700"/>
    <n v="11"/>
    <x v="1"/>
    <x v="0"/>
    <n v="0"/>
    <n v="0"/>
    <n v="1108700"/>
    <n v="1108700"/>
    <n v="1"/>
  </r>
  <r>
    <s v="Tadepalligudem"/>
    <s v="SM0000121"/>
    <x v="191"/>
    <x v="5"/>
    <d v="2021-10-16T00:00:00"/>
    <s v="BM"/>
    <x v="0"/>
    <s v="N"/>
    <n v="-290019"/>
    <n v="0"/>
    <x v="0"/>
    <x v="0"/>
    <n v="-20"/>
    <n v="0"/>
    <n v="-289999"/>
    <n v="-290019"/>
    <n v="0"/>
  </r>
  <r>
    <s v="Tadepalligudem"/>
    <s v="SM0000123"/>
    <x v="192"/>
    <x v="0"/>
    <d v="2021-10-16T00:00:00"/>
    <s v="RO"/>
    <x v="0"/>
    <s v="N"/>
    <n v="-646925"/>
    <n v="6"/>
    <x v="0"/>
    <x v="0"/>
    <n v="-1403640"/>
    <n v="-540921"/>
    <n v="1297636"/>
    <n v="-646925"/>
    <n v="0"/>
  </r>
  <r>
    <s v="Tadepalligudem"/>
    <s v="SM0000126"/>
    <x v="193"/>
    <x v="7"/>
    <d v="2021-10-16T00:00:00"/>
    <s v="RO"/>
    <x v="1"/>
    <s v="N"/>
    <n v="-1413182"/>
    <n v="0"/>
    <x v="0"/>
    <x v="0"/>
    <n v="-552141"/>
    <n v="-207278"/>
    <n v="-653763"/>
    <n v="-1413182"/>
    <n v="0"/>
  </r>
  <r>
    <s v="Tadepalligudem"/>
    <s v="SM0000174"/>
    <x v="194"/>
    <x v="0"/>
    <d v="2021-10-25T00:00:00"/>
    <s v="RO"/>
    <x v="0"/>
    <s v="N"/>
    <n v="2196753"/>
    <n v="15"/>
    <x v="1"/>
    <x v="0"/>
    <n v="-449572"/>
    <n v="-673755"/>
    <n v="3320080"/>
    <n v="2196753"/>
    <n v="1"/>
  </r>
  <r>
    <s v="Tadepalligudem"/>
    <s v="SM0000215"/>
    <x v="195"/>
    <x v="0"/>
    <d v="2021-11-17T00:00:00"/>
    <s v="RO"/>
    <x v="0"/>
    <s v="N"/>
    <n v="3765243"/>
    <n v="6"/>
    <x v="0"/>
    <x v="0"/>
    <n v="71981"/>
    <n v="246967"/>
    <n v="3446295"/>
    <n v="3765243"/>
    <n v="0"/>
  </r>
  <r>
    <s v="Tadepalligudem"/>
    <s v="SM0000282"/>
    <x v="196"/>
    <x v="0"/>
    <d v="2022-01-05T00:00:00"/>
    <s v="RO"/>
    <x v="0"/>
    <s v="N"/>
    <n v="-564930"/>
    <n v="0"/>
    <x v="0"/>
    <x v="0"/>
    <n v="-403647"/>
    <n v="-136775"/>
    <n v="-24508"/>
    <n v="-564930"/>
    <n v="0"/>
  </r>
  <r>
    <s v="Tadepalligudem"/>
    <s v="CFL0001318"/>
    <x v="197"/>
    <x v="0"/>
    <m/>
    <s v="RO"/>
    <x v="1"/>
    <s v="N"/>
    <n v="-207493"/>
    <n v="0"/>
    <x v="0"/>
    <x v="0"/>
    <n v="0"/>
    <n v="0"/>
    <n v="-207493"/>
    <n v="-207493"/>
    <n v="0"/>
  </r>
  <r>
    <s v="Tadikonda"/>
    <s v="SM0000346"/>
    <x v="198"/>
    <x v="0"/>
    <d v="2022-02-23T00:00:00"/>
    <s v="RO"/>
    <x v="0"/>
    <s v="Y"/>
    <n v="752000"/>
    <n v="12"/>
    <x v="0"/>
    <x v="0"/>
    <n v="0"/>
    <n v="0"/>
    <n v="752000"/>
    <n v="752000"/>
    <n v="0"/>
  </r>
  <r>
    <s v="Tallapudi"/>
    <s v="SM0000149"/>
    <x v="199"/>
    <x v="0"/>
    <d v="2021-10-25T00:00:00"/>
    <s v="RO"/>
    <x v="0"/>
    <s v="N"/>
    <n v="-4254510"/>
    <n v="2"/>
    <x v="0"/>
    <x v="0"/>
    <n v="-2027603"/>
    <n v="-1148187"/>
    <n v="-1078720"/>
    <n v="-4254510"/>
    <n v="0"/>
  </r>
  <r>
    <s v="Tallapudi"/>
    <s v="SM0000150"/>
    <x v="200"/>
    <x v="1"/>
    <d v="2021-10-25T00:00:00"/>
    <s v="RO"/>
    <x v="0"/>
    <s v="N"/>
    <n v="1169221"/>
    <n v="11"/>
    <x v="1"/>
    <x v="0"/>
    <n v="-445401"/>
    <n v="-406284"/>
    <n v="2020906"/>
    <n v="1169221"/>
    <n v="1"/>
  </r>
  <r>
    <s v="Tallapudi"/>
    <s v="SM0000151"/>
    <x v="201"/>
    <x v="1"/>
    <d v="2021-10-25T00:00:00"/>
    <s v="RO"/>
    <x v="0"/>
    <s v="N"/>
    <n v="-193934"/>
    <n v="12"/>
    <x v="0"/>
    <x v="0"/>
    <n v="-117286"/>
    <n v="-762761"/>
    <n v="686113"/>
    <n v="-193934"/>
    <n v="0"/>
  </r>
  <r>
    <s v="Tallapudi"/>
    <s v="SM0000263"/>
    <x v="202"/>
    <x v="0"/>
    <d v="2021-12-23T00:00:00"/>
    <s v="RO"/>
    <x v="0"/>
    <s v="N"/>
    <n v="2001008"/>
    <n v="3"/>
    <x v="0"/>
    <x v="0"/>
    <n v="-138014"/>
    <n v="0"/>
    <n v="2139022"/>
    <n v="2001008"/>
    <n v="0"/>
  </r>
  <r>
    <s v="Tenali"/>
    <s v="SM0000190"/>
    <x v="203"/>
    <x v="0"/>
    <d v="2021-11-10T00:00:00"/>
    <s v="RO"/>
    <x v="0"/>
    <s v="N"/>
    <n v="2413919"/>
    <n v="18"/>
    <x v="1"/>
    <x v="0"/>
    <n v="-4739"/>
    <n v="-600"/>
    <n v="2419258"/>
    <n v="2413919"/>
    <n v="1"/>
  </r>
  <r>
    <s v="Tenali"/>
    <s v="SM0000191"/>
    <x v="204"/>
    <x v="0"/>
    <d v="2021-11-10T00:00:00"/>
    <s v="RO"/>
    <x v="0"/>
    <s v="N"/>
    <n v="1225057"/>
    <n v="1"/>
    <x v="0"/>
    <x v="0"/>
    <n v="-427"/>
    <n v="0"/>
    <n v="1225484"/>
    <n v="1225057"/>
    <n v="0"/>
  </r>
  <r>
    <s v="Tenali"/>
    <s v="SM0000203"/>
    <x v="205"/>
    <x v="0"/>
    <d v="2021-11-11T00:00:00"/>
    <s v="RO"/>
    <x v="2"/>
    <s v="N"/>
    <n v="-296646"/>
    <n v="0"/>
    <x v="0"/>
    <x v="0"/>
    <n v="-89600"/>
    <n v="0"/>
    <n v="-207046"/>
    <n v="-296646"/>
    <n v="0"/>
  </r>
  <r>
    <s v="Tenali"/>
    <s v="SM0000233"/>
    <x v="206"/>
    <x v="0"/>
    <d v="2021-12-02T00:00:00"/>
    <s v="RO"/>
    <x v="2"/>
    <s v="N"/>
    <n v="-455358"/>
    <n v="1"/>
    <x v="0"/>
    <x v="0"/>
    <n v="-243058"/>
    <n v="0"/>
    <n v="-212300"/>
    <n v="-455358"/>
    <n v="0"/>
  </r>
  <r>
    <s v="Tenali"/>
    <s v="SM0000324"/>
    <x v="207"/>
    <x v="1"/>
    <d v="2022-02-02T00:00:00"/>
    <s v="RO"/>
    <x v="1"/>
    <s v="N"/>
    <n v="1107800"/>
    <n v="3"/>
    <x v="0"/>
    <x v="0"/>
    <n v="0"/>
    <n v="0"/>
    <n v="1107800"/>
    <n v="1107800"/>
    <n v="0"/>
  </r>
  <r>
    <s v="Tiruvannamalai"/>
    <s v="SM0000341"/>
    <x v="208"/>
    <x v="2"/>
    <d v="2022-02-16T00:00:00"/>
    <s v="BM"/>
    <x v="0"/>
    <s v="N"/>
    <n v="100000"/>
    <n v="1"/>
    <x v="0"/>
    <x v="0"/>
    <n v="0"/>
    <n v="0"/>
    <n v="100000"/>
    <n v="100000"/>
    <n v="0"/>
  </r>
  <r>
    <s v="Tuni"/>
    <s v="SM0000152"/>
    <x v="209"/>
    <x v="5"/>
    <d v="2021-10-25T00:00:00"/>
    <s v="BM"/>
    <x v="0"/>
    <s v="N"/>
    <n v="-9000"/>
    <n v="0"/>
    <x v="0"/>
    <x v="0"/>
    <n v="0"/>
    <n v="-9000"/>
    <n v="0"/>
    <n v="-9000"/>
    <n v="0"/>
  </r>
  <r>
    <s v="Tuni"/>
    <s v="SM0000153"/>
    <x v="210"/>
    <x v="1"/>
    <d v="2021-10-25T00:00:00"/>
    <s v="RO"/>
    <x v="0"/>
    <s v="N"/>
    <n v="67049"/>
    <n v="9"/>
    <x v="0"/>
    <x v="0"/>
    <n v="-1191060"/>
    <n v="-187738"/>
    <n v="1445847"/>
    <n v="67049"/>
    <n v="0"/>
  </r>
  <r>
    <s v="Tuni"/>
    <s v="SM0000154"/>
    <x v="211"/>
    <x v="1"/>
    <d v="2021-10-25T00:00:00"/>
    <s v="RO"/>
    <x v="1"/>
    <s v="N"/>
    <n v="-5790370"/>
    <n v="0"/>
    <x v="0"/>
    <x v="0"/>
    <n v="-2615429"/>
    <n v="-529880"/>
    <n v="-2645061"/>
    <n v="-5790370"/>
    <n v="0"/>
  </r>
  <r>
    <s v="Tuni"/>
    <s v="SM0000186"/>
    <x v="212"/>
    <x v="11"/>
    <d v="2021-11-09T00:00:00"/>
    <s v="RO"/>
    <x v="0"/>
    <s v="N"/>
    <n v="2205800"/>
    <n v="8"/>
    <x v="0"/>
    <x v="0"/>
    <n v="-100000"/>
    <n v="0"/>
    <n v="2305800"/>
    <n v="2205800"/>
    <n v="0"/>
  </r>
  <r>
    <s v="Tuni"/>
    <s v="SM0000264"/>
    <x v="213"/>
    <x v="0"/>
    <d v="2021-12-23T00:00:00"/>
    <s v="RO"/>
    <x v="0"/>
    <s v="N"/>
    <n v="4157600"/>
    <n v="11"/>
    <x v="1"/>
    <x v="0"/>
    <n v="0"/>
    <n v="0"/>
    <n v="4157600"/>
    <n v="4157600"/>
    <n v="1"/>
  </r>
  <r>
    <s v="Vellore"/>
    <s v="SM0000269"/>
    <x v="214"/>
    <x v="0"/>
    <d v="2021-12-29T00:00:00"/>
    <s v="RO"/>
    <x v="0"/>
    <s v="N"/>
    <n v="190800"/>
    <n v="2"/>
    <x v="0"/>
    <x v="0"/>
    <n v="0"/>
    <n v="0"/>
    <n v="190800"/>
    <n v="190800"/>
    <n v="0"/>
  </r>
  <r>
    <s v="Vellore"/>
    <s v="SM0000301"/>
    <x v="215"/>
    <x v="2"/>
    <d v="2022-01-18T00:00:00"/>
    <s v="BM"/>
    <x v="0"/>
    <s v="N"/>
    <n v="515000"/>
    <n v="6"/>
    <x v="0"/>
    <x v="0"/>
    <n v="0"/>
    <n v="0"/>
    <n v="515000"/>
    <n v="515000"/>
    <n v="0"/>
  </r>
  <r>
    <s v="Vellore"/>
    <s v="SM0000329"/>
    <x v="216"/>
    <x v="1"/>
    <d v="2022-02-07T00:00:00"/>
    <s v="RO"/>
    <x v="0"/>
    <s v="N"/>
    <n v="263490"/>
    <n v="3"/>
    <x v="0"/>
    <x v="0"/>
    <n v="0"/>
    <n v="0"/>
    <n v="263490"/>
    <n v="263490"/>
    <n v="0"/>
  </r>
  <r>
    <s v="Vellore"/>
    <s v="SM0000330"/>
    <x v="217"/>
    <x v="1"/>
    <d v="2022-02-07T00:00:00"/>
    <s v="RO"/>
    <x v="0"/>
    <s v="N"/>
    <n v="780500"/>
    <n v="3"/>
    <x v="0"/>
    <x v="0"/>
    <n v="0"/>
    <n v="0"/>
    <n v="780500"/>
    <n v="780500"/>
    <n v="0"/>
  </r>
  <r>
    <s v="Venkatagirikota"/>
    <s v="SM0000165"/>
    <x v="218"/>
    <x v="1"/>
    <d v="2021-10-16T00:00:00"/>
    <s v="RO"/>
    <x v="0"/>
    <s v="Y"/>
    <n v="1148127"/>
    <n v="10"/>
    <x v="1"/>
    <x v="1"/>
    <n v="-37248"/>
    <n v="552777"/>
    <n v="632598"/>
    <n v="1148127"/>
    <n v="1"/>
  </r>
  <r>
    <s v="Venkatagirikota"/>
    <s v="SM0000235"/>
    <x v="219"/>
    <x v="1"/>
    <d v="2021-12-06T00:00:00"/>
    <s v="RO"/>
    <x v="0"/>
    <s v="Y"/>
    <n v="510477"/>
    <n v="10"/>
    <x v="0"/>
    <x v="0"/>
    <n v="0"/>
    <n v="0"/>
    <n v="510477"/>
    <n v="510477"/>
    <n v="0"/>
  </r>
  <r>
    <s v="Venkatagirikota"/>
    <s v="SM0000316"/>
    <x v="220"/>
    <x v="0"/>
    <d v="2022-02-01T00:00:00"/>
    <s v="RO"/>
    <x v="0"/>
    <s v="Y"/>
    <n v="2447638"/>
    <n v="13"/>
    <x v="1"/>
    <x v="1"/>
    <n v="0"/>
    <n v="0"/>
    <n v="2447638"/>
    <n v="2447638"/>
    <n v="1"/>
  </r>
  <r>
    <s v="Vinukonda"/>
    <s v="SM0000101"/>
    <x v="221"/>
    <x v="1"/>
    <d v="2021-10-16T00:00:00"/>
    <s v="RO"/>
    <x v="0"/>
    <s v="N"/>
    <n v="1648730"/>
    <n v="14"/>
    <x v="1"/>
    <x v="0"/>
    <n v="-403853"/>
    <n v="113308"/>
    <n v="1939275"/>
    <n v="1648730"/>
    <n v="1"/>
  </r>
  <r>
    <s v="Vinukonda"/>
    <s v="SM0000106"/>
    <x v="222"/>
    <x v="1"/>
    <d v="2021-10-16T00:00:00"/>
    <s v="RO"/>
    <x v="0"/>
    <s v="N"/>
    <n v="-2766534"/>
    <n v="2"/>
    <x v="0"/>
    <x v="0"/>
    <n v="-966013"/>
    <n v="-1183212"/>
    <n v="-617309"/>
    <n v="-2766534"/>
    <n v="0"/>
  </r>
  <r>
    <s v="Vinukonda"/>
    <s v="SM0000107"/>
    <x v="223"/>
    <x v="3"/>
    <d v="2021-10-16T00:00:00"/>
    <s v="RO"/>
    <x v="0"/>
    <s v="N"/>
    <n v="904542"/>
    <n v="17"/>
    <x v="0"/>
    <x v="0"/>
    <n v="-509085"/>
    <n v="-2198537"/>
    <n v="3612164"/>
    <n v="904542"/>
    <n v="0"/>
  </r>
  <r>
    <s v="Vinukonda"/>
    <s v="SM0000113"/>
    <x v="224"/>
    <x v="0"/>
    <d v="2021-10-16T00:00:00"/>
    <s v="RO"/>
    <x v="0"/>
    <s v="N"/>
    <n v="2137825"/>
    <n v="14"/>
    <x v="1"/>
    <x v="0"/>
    <n v="-2430243"/>
    <n v="840051"/>
    <n v="3728017"/>
    <n v="2137825"/>
    <n v="1"/>
  </r>
  <r>
    <s v="Vinukonda"/>
    <s v="SM0000274"/>
    <x v="225"/>
    <x v="1"/>
    <d v="2022-01-01T00:00:00"/>
    <s v="RO"/>
    <x v="0"/>
    <s v="N"/>
    <n v="2297263"/>
    <n v="15"/>
    <x v="1"/>
    <x v="0"/>
    <n v="-5519"/>
    <n v="1424840"/>
    <n v="877942"/>
    <n v="2297263"/>
    <n v="1"/>
  </r>
  <r>
    <s v="Vinukonda"/>
    <s v="SM0000103"/>
    <x v="226"/>
    <x v="6"/>
    <d v="2021-10-16T00:00:00"/>
    <s v="RO"/>
    <x v="1"/>
    <s v="N"/>
    <n v="-2030730"/>
    <n v="0"/>
    <x v="0"/>
    <x v="0"/>
    <n v="0"/>
    <n v="-157036"/>
    <n v="-1873694"/>
    <n v="-203073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esignation">
  <location ref="G7:I20" firstHeaderRow="0" firstDataRow="1" firstDataCol="1"/>
  <pivotFields count="17">
    <pivotField showAll="0"/>
    <pivotField dataField="1" showAll="0"/>
    <pivotField showAll="0"/>
    <pivotField axis="axisRow" showAll="0">
      <items count="13">
        <item x="3"/>
        <item x="11"/>
        <item x="5"/>
        <item x="7"/>
        <item x="8"/>
        <item x="10"/>
        <item x="0"/>
        <item x="2"/>
        <item x="6"/>
        <item x="1"/>
        <item x="4"/>
        <item x="9"/>
        <item t="default"/>
      </items>
    </pivotField>
    <pivotField showAll="0"/>
    <pivotField showAll="0"/>
    <pivotField showAll="0"/>
    <pivotField showAll="0"/>
    <pivotField numFmtId="165" showAll="0"/>
    <pivotField numFmtId="165" showAll="0"/>
    <pivotField showAll="0"/>
    <pivotField showAll="0"/>
    <pivotField numFmtId="165" showAll="0"/>
    <pivotField numFmtId="165" showAll="0"/>
    <pivotField numFmtId="165" showAll="0"/>
    <pivotField numFmtId="165"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No of Employees" fld="1" subtotal="count" baseField="3" baseItem="0"/>
    <dataField name="Incentives" fld="16" baseField="3" baseItem="0"/>
  </dataFields>
  <formats count="2">
    <format dxfId="20">
      <pivotArea type="all" dataOnly="0" outline="0" fieldPosition="0"/>
    </format>
    <format dxfId="21">
      <pivotArea type="all" dataOnly="0" outline="0" fieldPosition="0"/>
    </format>
  </formats>
  <pivotTableStyleInfo name="PivotStyleMedium9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showGridLines="0" workbookViewId="0">
      <selection activeCell="C19" sqref="C19"/>
    </sheetView>
  </sheetViews>
  <sheetFormatPr defaultRowHeight="14.4" x14ac:dyDescent="0.3"/>
  <cols>
    <col min="2" max="2" width="26.44140625" bestFit="1" customWidth="1"/>
    <col min="3" max="3" width="16.21875" bestFit="1" customWidth="1"/>
  </cols>
  <sheetData>
    <row r="1" spans="2:6" x14ac:dyDescent="0.3">
      <c r="F1" s="3"/>
    </row>
    <row r="3" spans="2:6" x14ac:dyDescent="0.3">
      <c r="B3" s="5" t="s">
        <v>554</v>
      </c>
      <c r="C3" s="5" t="s">
        <v>553</v>
      </c>
    </row>
    <row r="4" spans="2:6" x14ac:dyDescent="0.3">
      <c r="B4" s="3" t="s">
        <v>524</v>
      </c>
      <c r="C4" s="3">
        <f>COUNTIF(Data!$D:$D,Countif!B4)</f>
        <v>71</v>
      </c>
    </row>
    <row r="5" spans="2:6" x14ac:dyDescent="0.3">
      <c r="B5" s="3" t="s">
        <v>522</v>
      </c>
      <c r="C5" s="3">
        <f>COUNTIF(Data!$D:$D,Countif!B5)</f>
        <v>86</v>
      </c>
    </row>
    <row r="6" spans="2:6" x14ac:dyDescent="0.3">
      <c r="B6" s="3" t="s">
        <v>528</v>
      </c>
      <c r="C6" s="3">
        <f>COUNTIF(Data!$D:$D,Countif!B6)</f>
        <v>12</v>
      </c>
    </row>
    <row r="7" spans="2:6" x14ac:dyDescent="0.3">
      <c r="B7" s="3" t="s">
        <v>530</v>
      </c>
      <c r="C7" s="3">
        <f>COUNTIF(Data!$D:$D,Countif!B7)</f>
        <v>14</v>
      </c>
    </row>
    <row r="8" spans="2:6" x14ac:dyDescent="0.3">
      <c r="B8" s="3" t="s">
        <v>526</v>
      </c>
      <c r="C8" s="3">
        <f>COUNTIF(Data!$D:$D,Countif!B8)</f>
        <v>23</v>
      </c>
    </row>
    <row r="9" spans="2:6" x14ac:dyDescent="0.3">
      <c r="B9" s="3" t="s">
        <v>525</v>
      </c>
      <c r="C9" s="3">
        <f>COUNTIF(Data!$D:$D,Countif!B9)</f>
        <v>10</v>
      </c>
    </row>
    <row r="10" spans="2:6" x14ac:dyDescent="0.3">
      <c r="B10" s="3" t="s">
        <v>531</v>
      </c>
      <c r="C10" s="3">
        <f>COUNTIF(Data!$D:$D,Countif!B10)</f>
        <v>3</v>
      </c>
    </row>
    <row r="11" spans="2:6" x14ac:dyDescent="0.3">
      <c r="B11" s="3" t="s">
        <v>535</v>
      </c>
      <c r="C11" s="3">
        <f>COUNTIF(Data!$D:$D,Countif!B11)</f>
        <v>1</v>
      </c>
    </row>
    <row r="12" spans="2:6" x14ac:dyDescent="0.3">
      <c r="B12" s="3" t="s">
        <v>534</v>
      </c>
      <c r="C12" s="3">
        <f>COUNTIF(Data!$D:$D,Countif!B12)</f>
        <v>1</v>
      </c>
    </row>
    <row r="13" spans="2:6" x14ac:dyDescent="0.3">
      <c r="B13" s="3" t="s">
        <v>532</v>
      </c>
      <c r="C13" s="3">
        <f>COUNTIF(Data!$D:$D,Countif!B13)</f>
        <v>3</v>
      </c>
    </row>
    <row r="14" spans="2:6" x14ac:dyDescent="0.3">
      <c r="B14" s="3" t="s">
        <v>536</v>
      </c>
      <c r="C14" s="3">
        <f>COUNTIF(Data!$D:$D,Countif!B14)</f>
        <v>1</v>
      </c>
    </row>
    <row r="15" spans="2:6" x14ac:dyDescent="0.3">
      <c r="B15" s="3" t="s">
        <v>533</v>
      </c>
      <c r="C15" s="3">
        <f>COUNTIF(Data!$D:$D,Countif!B15)</f>
        <v>2</v>
      </c>
    </row>
    <row r="16" spans="2:6" x14ac:dyDescent="0.3">
      <c r="C16">
        <f>COUNTIF(C4:C15,"&gt;1")</f>
        <v>9</v>
      </c>
    </row>
    <row r="18" spans="3:3" x14ac:dyDescent="0.3">
      <c r="C18">
        <f>COUNTIF(C4:C15,"&gt;10")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0"/>
  <sheetViews>
    <sheetView showGridLines="0" tabSelected="1" topLeftCell="A5" zoomScaleNormal="100" workbookViewId="0">
      <selection activeCell="M15" sqref="M15"/>
    </sheetView>
  </sheetViews>
  <sheetFormatPr defaultRowHeight="14.4" x14ac:dyDescent="0.3"/>
  <cols>
    <col min="2" max="2" width="11.5546875" customWidth="1"/>
    <col min="3" max="3" width="16.21875" bestFit="1" customWidth="1"/>
    <col min="4" max="4" width="10.21875" bestFit="1" customWidth="1"/>
    <col min="7" max="7" width="26.44140625" customWidth="1"/>
    <col min="8" max="8" width="16.21875" customWidth="1"/>
    <col min="9" max="9" width="10.21875" customWidth="1"/>
  </cols>
  <sheetData>
    <row r="2" spans="2:9" x14ac:dyDescent="0.3">
      <c r="B2" s="1" t="s">
        <v>557</v>
      </c>
    </row>
    <row r="4" spans="2:9" s="1" customFormat="1" x14ac:dyDescent="0.3">
      <c r="B4" s="16" t="s">
        <v>555</v>
      </c>
      <c r="C4" s="16" t="s">
        <v>553</v>
      </c>
      <c r="D4" s="16" t="s">
        <v>556</v>
      </c>
    </row>
    <row r="5" spans="2:9" x14ac:dyDescent="0.3">
      <c r="B5" s="3"/>
      <c r="C5" s="3"/>
      <c r="D5" s="3"/>
    </row>
    <row r="6" spans="2:9" x14ac:dyDescent="0.3">
      <c r="B6" s="3"/>
      <c r="C6" s="3"/>
      <c r="D6" s="3"/>
    </row>
    <row r="7" spans="2:9" x14ac:dyDescent="0.3">
      <c r="B7" s="3"/>
      <c r="C7" s="3"/>
      <c r="D7" s="3"/>
      <c r="G7" s="19" t="s">
        <v>555</v>
      </c>
      <c r="H7" s="20" t="s">
        <v>553</v>
      </c>
      <c r="I7" s="20" t="s">
        <v>556</v>
      </c>
    </row>
    <row r="8" spans="2:9" x14ac:dyDescent="0.3">
      <c r="B8" s="3"/>
      <c r="C8" s="3"/>
      <c r="D8" s="3"/>
      <c r="G8" s="20" t="s">
        <v>526</v>
      </c>
      <c r="H8" s="20">
        <v>23</v>
      </c>
      <c r="I8" s="20">
        <v>12</v>
      </c>
    </row>
    <row r="9" spans="2:9" x14ac:dyDescent="0.3">
      <c r="B9" s="3"/>
      <c r="C9" s="3"/>
      <c r="D9" s="3"/>
      <c r="G9" s="20" t="s">
        <v>536</v>
      </c>
      <c r="H9" s="20">
        <v>1</v>
      </c>
      <c r="I9" s="20">
        <v>0</v>
      </c>
    </row>
    <row r="10" spans="2:9" x14ac:dyDescent="0.3">
      <c r="B10" s="3"/>
      <c r="C10" s="3"/>
      <c r="D10" s="3"/>
      <c r="G10" s="20" t="s">
        <v>530</v>
      </c>
      <c r="H10" s="20">
        <v>14</v>
      </c>
      <c r="I10" s="20">
        <v>1</v>
      </c>
    </row>
    <row r="11" spans="2:9" x14ac:dyDescent="0.3">
      <c r="B11" s="3"/>
      <c r="C11" s="3"/>
      <c r="D11" s="3"/>
      <c r="G11" s="20" t="s">
        <v>531</v>
      </c>
      <c r="H11" s="20">
        <v>3</v>
      </c>
      <c r="I11" s="20">
        <v>0</v>
      </c>
    </row>
    <row r="12" spans="2:9" x14ac:dyDescent="0.3">
      <c r="B12" s="3"/>
      <c r="C12" s="3"/>
      <c r="D12" s="3"/>
      <c r="G12" s="20" t="s">
        <v>532</v>
      </c>
      <c r="H12" s="20">
        <v>3</v>
      </c>
      <c r="I12" s="20">
        <v>0</v>
      </c>
    </row>
    <row r="13" spans="2:9" x14ac:dyDescent="0.3">
      <c r="B13" s="3"/>
      <c r="C13" s="3"/>
      <c r="D13" s="3"/>
      <c r="G13" s="20" t="s">
        <v>534</v>
      </c>
      <c r="H13" s="20">
        <v>1</v>
      </c>
      <c r="I13" s="20">
        <v>0</v>
      </c>
    </row>
    <row r="14" spans="2:9" x14ac:dyDescent="0.3">
      <c r="G14" s="20" t="s">
        <v>522</v>
      </c>
      <c r="H14" s="20">
        <v>86</v>
      </c>
      <c r="I14" s="20">
        <v>26</v>
      </c>
    </row>
    <row r="15" spans="2:9" x14ac:dyDescent="0.3">
      <c r="G15" s="20" t="s">
        <v>525</v>
      </c>
      <c r="H15" s="20">
        <v>10</v>
      </c>
      <c r="I15" s="20">
        <v>1</v>
      </c>
    </row>
    <row r="16" spans="2:9" x14ac:dyDescent="0.3">
      <c r="B16" s="15"/>
      <c r="G16" s="20" t="s">
        <v>533</v>
      </c>
      <c r="H16" s="20">
        <v>2</v>
      </c>
      <c r="I16" s="20">
        <v>0</v>
      </c>
    </row>
    <row r="17" spans="7:9" x14ac:dyDescent="0.3">
      <c r="G17" s="20" t="s">
        <v>524</v>
      </c>
      <c r="H17" s="20">
        <v>71</v>
      </c>
      <c r="I17" s="20">
        <v>30</v>
      </c>
    </row>
    <row r="18" spans="7:9" x14ac:dyDescent="0.3">
      <c r="G18" s="20" t="s">
        <v>528</v>
      </c>
      <c r="H18" s="20">
        <v>12</v>
      </c>
      <c r="I18" s="20">
        <v>4</v>
      </c>
    </row>
    <row r="19" spans="7:9" x14ac:dyDescent="0.3">
      <c r="G19" s="20" t="s">
        <v>535</v>
      </c>
      <c r="H19" s="20">
        <v>1</v>
      </c>
      <c r="I19" s="20">
        <v>0</v>
      </c>
    </row>
    <row r="20" spans="7:9" ht="14.25" customHeight="1" x14ac:dyDescent="0.3">
      <c r="G20" s="20" t="s">
        <v>591</v>
      </c>
      <c r="H20" s="20">
        <v>227</v>
      </c>
      <c r="I20" s="20">
        <v>74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D66"/>
  <sheetViews>
    <sheetView showGridLines="0" topLeftCell="B1" workbookViewId="0">
      <pane ySplit="2" topLeftCell="A3" activePane="bottomLeft" state="frozen"/>
      <selection pane="bottomLeft" activeCell="D67" sqref="D67"/>
    </sheetView>
  </sheetViews>
  <sheetFormatPr defaultRowHeight="14.4" x14ac:dyDescent="0.3"/>
  <cols>
    <col min="3" max="3" width="17.44140625" bestFit="1" customWidth="1"/>
    <col min="4" max="4" width="15.77734375" bestFit="1" customWidth="1"/>
  </cols>
  <sheetData>
    <row r="2" spans="3:4" ht="28.8" x14ac:dyDescent="0.3">
      <c r="C2" s="2" t="s">
        <v>552</v>
      </c>
      <c r="D2" s="5" t="s">
        <v>546</v>
      </c>
    </row>
    <row r="3" spans="3:4" x14ac:dyDescent="0.3">
      <c r="C3" s="3" t="s">
        <v>97</v>
      </c>
      <c r="D3" s="3">
        <f>SUMIFS(Data!$I:$I,Data!$A:$A,Sumif!C3)</f>
        <v>2459086</v>
      </c>
    </row>
    <row r="4" spans="3:4" x14ac:dyDescent="0.3">
      <c r="C4" s="3" t="s">
        <v>26</v>
      </c>
      <c r="D4" s="3">
        <f>SUMIFS(Data!$I:$I,Data!$A:$A,Sumif!C4)</f>
        <v>2177169</v>
      </c>
    </row>
    <row r="5" spans="3:4" x14ac:dyDescent="0.3">
      <c r="C5" s="3" t="s">
        <v>40</v>
      </c>
      <c r="D5" s="3">
        <f>SUMIFS(Data!$I:$I,Data!$A:$A,Sumif!C5)</f>
        <v>624414</v>
      </c>
    </row>
    <row r="6" spans="3:4" x14ac:dyDescent="0.3">
      <c r="C6" s="3" t="s">
        <v>61</v>
      </c>
      <c r="D6" s="3">
        <f>SUMIFS(Data!$I:$I,Data!$A:$A,Sumif!C6)</f>
        <v>6575545</v>
      </c>
    </row>
    <row r="7" spans="3:4" x14ac:dyDescent="0.3">
      <c r="C7" s="3" t="s">
        <v>208</v>
      </c>
      <c r="D7" s="3">
        <f>SUMIFS(Data!$I:$I,Data!$A:$A,Sumif!C7)</f>
        <v>1458080</v>
      </c>
    </row>
    <row r="8" spans="3:4" x14ac:dyDescent="0.3">
      <c r="C8" s="3" t="s">
        <v>67</v>
      </c>
      <c r="D8" s="3">
        <f>SUMIFS(Data!$I:$I,Data!$A:$A,Sumif!C8)</f>
        <v>6207113</v>
      </c>
    </row>
    <row r="9" spans="3:4" x14ac:dyDescent="0.3">
      <c r="C9" s="3" t="s">
        <v>153</v>
      </c>
      <c r="D9" s="3">
        <f>SUMIFS(Data!$I:$I,Data!$A:$A,Sumif!C9)</f>
        <v>1285663</v>
      </c>
    </row>
    <row r="10" spans="3:4" x14ac:dyDescent="0.3">
      <c r="C10" s="3" t="s">
        <v>216</v>
      </c>
      <c r="D10" s="3">
        <f>SUMIFS(Data!$I:$I,Data!$A:$A,Sumif!C10)</f>
        <v>510078</v>
      </c>
    </row>
    <row r="11" spans="3:4" x14ac:dyDescent="0.3">
      <c r="C11" s="3" t="s">
        <v>123</v>
      </c>
      <c r="D11" s="3">
        <f>SUMIFS(Data!$I:$I,Data!$A:$A,Sumif!C11)</f>
        <v>5417030</v>
      </c>
    </row>
    <row r="12" spans="3:4" x14ac:dyDescent="0.3">
      <c r="C12" s="3" t="s">
        <v>161</v>
      </c>
      <c r="D12" s="3">
        <f>SUMIFS(Data!$I:$I,Data!$A:$A,Sumif!C12)</f>
        <v>3107540</v>
      </c>
    </row>
    <row r="13" spans="3:4" x14ac:dyDescent="0.3">
      <c r="C13" s="3" t="s">
        <v>30</v>
      </c>
      <c r="D13" s="3">
        <f>SUMIFS(Data!$I:$I,Data!$A:$A,Sumif!C13)</f>
        <v>36273</v>
      </c>
    </row>
    <row r="14" spans="3:4" x14ac:dyDescent="0.3">
      <c r="C14" s="3" t="s">
        <v>124</v>
      </c>
      <c r="D14" s="3">
        <f>SUMIFS(Data!$I:$I,Data!$A:$A,Sumif!C14)</f>
        <v>4394876</v>
      </c>
    </row>
    <row r="15" spans="3:4" x14ac:dyDescent="0.3">
      <c r="C15" s="3" t="s">
        <v>35</v>
      </c>
      <c r="D15" s="3">
        <f>SUMIFS(Data!$I:$I,Data!$A:$A,Sumif!C15)</f>
        <v>6339199</v>
      </c>
    </row>
    <row r="16" spans="3:4" x14ac:dyDescent="0.3">
      <c r="C16" s="3" t="s">
        <v>220</v>
      </c>
      <c r="D16" s="3">
        <f>SUMIFS(Data!$I:$I,Data!$A:$A,Sumif!C16)</f>
        <v>2398017</v>
      </c>
    </row>
    <row r="17" spans="3:4" x14ac:dyDescent="0.3">
      <c r="C17" s="3" t="s">
        <v>287</v>
      </c>
      <c r="D17" s="3">
        <f>SUMIFS(Data!$I:$I,Data!$A:$A,Sumif!C17)</f>
        <v>4106242</v>
      </c>
    </row>
    <row r="18" spans="3:4" x14ac:dyDescent="0.3">
      <c r="C18" s="3" t="s">
        <v>191</v>
      </c>
      <c r="D18" s="3">
        <f>SUMIFS(Data!$I:$I,Data!$A:$A,Sumif!C18)</f>
        <v>818039</v>
      </c>
    </row>
    <row r="19" spans="3:4" x14ac:dyDescent="0.3">
      <c r="C19" s="3" t="s">
        <v>129</v>
      </c>
      <c r="D19" s="3">
        <f>SUMIFS(Data!$I:$I,Data!$A:$A,Sumif!C19)</f>
        <v>2036281</v>
      </c>
    </row>
    <row r="20" spans="3:4" x14ac:dyDescent="0.3">
      <c r="C20" s="3" t="s">
        <v>16</v>
      </c>
      <c r="D20" s="3">
        <f>SUMIFS(Data!$I:$I,Data!$A:$A,Sumif!C20)</f>
        <v>3433863</v>
      </c>
    </row>
    <row r="21" spans="3:4" x14ac:dyDescent="0.3">
      <c r="C21" s="3" t="s">
        <v>117</v>
      </c>
      <c r="D21" s="3">
        <f>SUMIFS(Data!$I:$I,Data!$A:$A,Sumif!C21)</f>
        <v>3776371</v>
      </c>
    </row>
    <row r="22" spans="3:4" x14ac:dyDescent="0.3">
      <c r="C22" s="3" t="s">
        <v>175</v>
      </c>
      <c r="D22" s="3">
        <f>SUMIFS(Data!$I:$I,Data!$A:$A,Sumif!C22)</f>
        <v>1669926</v>
      </c>
    </row>
    <row r="23" spans="3:4" x14ac:dyDescent="0.3">
      <c r="C23" s="3" t="s">
        <v>93</v>
      </c>
      <c r="D23" s="3">
        <f>SUMIFS(Data!$I:$I,Data!$A:$A,Sumif!C23)</f>
        <v>3598516</v>
      </c>
    </row>
    <row r="24" spans="3:4" x14ac:dyDescent="0.3">
      <c r="C24" s="3" t="s">
        <v>254</v>
      </c>
      <c r="D24" s="3">
        <f>SUMIFS(Data!$I:$I,Data!$A:$A,Sumif!C24)</f>
        <v>-1278215</v>
      </c>
    </row>
    <row r="25" spans="3:4" x14ac:dyDescent="0.3">
      <c r="C25" s="3" t="s">
        <v>114</v>
      </c>
      <c r="D25" s="3">
        <f>SUMIFS(Data!$I:$I,Data!$A:$A,Sumif!C25)</f>
        <v>-985845</v>
      </c>
    </row>
    <row r="26" spans="3:4" x14ac:dyDescent="0.3">
      <c r="C26" s="3" t="s">
        <v>84</v>
      </c>
      <c r="D26" s="3">
        <f>SUMIFS(Data!$I:$I,Data!$A:$A,Sumif!C26)</f>
        <v>4194601</v>
      </c>
    </row>
    <row r="27" spans="3:4" x14ac:dyDescent="0.3">
      <c r="C27" s="3" t="s">
        <v>71</v>
      </c>
      <c r="D27" s="3">
        <f>SUMIFS(Data!$I:$I,Data!$A:$A,Sumif!C27)</f>
        <v>5907342</v>
      </c>
    </row>
    <row r="28" spans="3:4" x14ac:dyDescent="0.3">
      <c r="C28" s="3" t="s">
        <v>291</v>
      </c>
      <c r="D28" s="3">
        <f>SUMIFS(Data!$I:$I,Data!$A:$A,Sumif!C28)</f>
        <v>2191096</v>
      </c>
    </row>
    <row r="29" spans="3:4" x14ac:dyDescent="0.3">
      <c r="C29" s="3" t="s">
        <v>53</v>
      </c>
      <c r="D29" s="3">
        <f>SUMIFS(Data!$I:$I,Data!$A:$A,Sumif!C29)</f>
        <v>1674720</v>
      </c>
    </row>
    <row r="30" spans="3:4" x14ac:dyDescent="0.3">
      <c r="C30" s="3" t="s">
        <v>267</v>
      </c>
      <c r="D30" s="3">
        <f>SUMIFS(Data!$I:$I,Data!$A:$A,Sumif!C30)</f>
        <v>2839447</v>
      </c>
    </row>
    <row r="31" spans="3:4" x14ac:dyDescent="0.3">
      <c r="C31" s="3" t="s">
        <v>237</v>
      </c>
      <c r="D31" s="3">
        <f>SUMIFS(Data!$I:$I,Data!$A:$A,Sumif!C31)</f>
        <v>2964524</v>
      </c>
    </row>
    <row r="32" spans="3:4" x14ac:dyDescent="0.3">
      <c r="C32" s="3" t="s">
        <v>277</v>
      </c>
      <c r="D32" s="3">
        <f>SUMIFS(Data!$I:$I,Data!$A:$A,Sumif!C32)</f>
        <v>631079</v>
      </c>
    </row>
    <row r="33" spans="3:4" x14ac:dyDescent="0.3">
      <c r="C33" s="3" t="s">
        <v>182</v>
      </c>
      <c r="D33" s="3">
        <f>SUMIFS(Data!$I:$I,Data!$A:$A,Sumif!C33)</f>
        <v>-1192351</v>
      </c>
    </row>
    <row r="34" spans="3:4" x14ac:dyDescent="0.3">
      <c r="C34" s="3" t="s">
        <v>0</v>
      </c>
      <c r="D34" s="3">
        <f>SUMIFS(Data!$I:$I,Data!$A:$A,Sumif!C34)</f>
        <v>3811953</v>
      </c>
    </row>
    <row r="35" spans="3:4" x14ac:dyDescent="0.3">
      <c r="C35" s="3" t="s">
        <v>164</v>
      </c>
      <c r="D35" s="3">
        <f>SUMIFS(Data!$I:$I,Data!$A:$A,Sumif!C35)</f>
        <v>-84036</v>
      </c>
    </row>
    <row r="36" spans="3:4" x14ac:dyDescent="0.3">
      <c r="C36" s="3" t="s">
        <v>171</v>
      </c>
      <c r="D36" s="3">
        <f>SUMIFS(Data!$I:$I,Data!$A:$A,Sumif!C36)</f>
        <v>2058813</v>
      </c>
    </row>
    <row r="37" spans="3:4" x14ac:dyDescent="0.3">
      <c r="C37" s="3" t="s">
        <v>231</v>
      </c>
      <c r="D37" s="3">
        <f>SUMIFS(Data!$I:$I,Data!$A:$A,Sumif!C37)</f>
        <v>-3458361</v>
      </c>
    </row>
    <row r="38" spans="3:4" x14ac:dyDescent="0.3">
      <c r="C38" s="3" t="s">
        <v>138</v>
      </c>
      <c r="D38" s="3">
        <f>SUMIFS(Data!$I:$I,Data!$A:$A,Sumif!C38)</f>
        <v>6777008</v>
      </c>
    </row>
    <row r="39" spans="3:4" x14ac:dyDescent="0.3">
      <c r="C39" s="3" t="s">
        <v>259</v>
      </c>
      <c r="D39" s="3">
        <f>SUMIFS(Data!$I:$I,Data!$A:$A,Sumif!C39)</f>
        <v>3994772</v>
      </c>
    </row>
    <row r="40" spans="3:4" x14ac:dyDescent="0.3">
      <c r="C40" s="3" t="s">
        <v>144</v>
      </c>
      <c r="D40" s="3">
        <f>SUMIFS(Data!$I:$I,Data!$A:$A,Sumif!C40)</f>
        <v>211979</v>
      </c>
    </row>
    <row r="41" spans="3:4" x14ac:dyDescent="0.3">
      <c r="C41" s="3" t="s">
        <v>148</v>
      </c>
      <c r="D41" s="3">
        <f>SUMIFS(Data!$I:$I,Data!$A:$A,Sumif!C41)</f>
        <v>4182928</v>
      </c>
    </row>
    <row r="42" spans="3:4" x14ac:dyDescent="0.3">
      <c r="C42" s="3" t="s">
        <v>125</v>
      </c>
      <c r="D42" s="3">
        <f>SUMIFS(Data!$I:$I,Data!$A:$A,Sumif!C42)</f>
        <v>3087113</v>
      </c>
    </row>
    <row r="43" spans="3:4" x14ac:dyDescent="0.3">
      <c r="C43" s="3" t="s">
        <v>49</v>
      </c>
      <c r="D43" s="3">
        <f>SUMIFS(Data!$I:$I,Data!$A:$A,Sumif!C43)</f>
        <v>3147794</v>
      </c>
    </row>
    <row r="44" spans="3:4" x14ac:dyDescent="0.3">
      <c r="C44" s="3" t="s">
        <v>87</v>
      </c>
      <c r="D44" s="3">
        <f>SUMIFS(Data!$I:$I,Data!$A:$A,Sumif!C44)</f>
        <v>1922571</v>
      </c>
    </row>
    <row r="45" spans="3:4" x14ac:dyDescent="0.3">
      <c r="C45" s="3" t="s">
        <v>198</v>
      </c>
      <c r="D45" s="3">
        <f>SUMIFS(Data!$I:$I,Data!$A:$A,Sumif!C45)</f>
        <v>1500368</v>
      </c>
    </row>
    <row r="46" spans="3:4" x14ac:dyDescent="0.3">
      <c r="C46" s="3" t="s">
        <v>158</v>
      </c>
      <c r="D46" s="3">
        <f>SUMIFS(Data!$I:$I,Data!$A:$A,Sumif!C46)</f>
        <v>3260370</v>
      </c>
    </row>
    <row r="47" spans="3:4" x14ac:dyDescent="0.3">
      <c r="C47" s="3" t="s">
        <v>195</v>
      </c>
      <c r="D47" s="3">
        <f>SUMIFS(Data!$I:$I,Data!$A:$A,Sumif!C47)</f>
        <v>3013500</v>
      </c>
    </row>
    <row r="48" spans="3:4" x14ac:dyDescent="0.3">
      <c r="C48" s="3" t="s">
        <v>22</v>
      </c>
      <c r="D48" s="3">
        <f>SUMIFS(Data!$I:$I,Data!$A:$A,Sumif!C48)</f>
        <v>3446729</v>
      </c>
    </row>
    <row r="49" spans="3:4" x14ac:dyDescent="0.3">
      <c r="C49" s="3" t="s">
        <v>10</v>
      </c>
      <c r="D49" s="3">
        <f>SUMIFS(Data!$I:$I,Data!$A:$A,Sumif!C49)</f>
        <v>4258827</v>
      </c>
    </row>
    <row r="50" spans="3:4" x14ac:dyDescent="0.3">
      <c r="C50" s="3" t="s">
        <v>188</v>
      </c>
      <c r="D50" s="3">
        <f>SUMIFS(Data!$I:$I,Data!$A:$A,Sumif!C50)</f>
        <v>680020</v>
      </c>
    </row>
    <row r="51" spans="3:4" x14ac:dyDescent="0.3">
      <c r="C51" s="3" t="s">
        <v>45</v>
      </c>
      <c r="D51" s="3">
        <f>SUMIFS(Data!$I:$I,Data!$A:$A,Sumif!C51)</f>
        <v>3013328</v>
      </c>
    </row>
    <row r="52" spans="3:4" x14ac:dyDescent="0.3">
      <c r="C52" s="3" t="s">
        <v>200</v>
      </c>
      <c r="D52" s="3">
        <f>SUMIFS(Data!$I:$I,Data!$A:$A,Sumif!C52)</f>
        <v>2954000</v>
      </c>
    </row>
    <row r="53" spans="3:4" x14ac:dyDescent="0.3">
      <c r="C53" s="3" t="s">
        <v>203</v>
      </c>
      <c r="D53" s="3">
        <f>SUMIFS(Data!$I:$I,Data!$A:$A,Sumif!C53)</f>
        <v>5380052</v>
      </c>
    </row>
    <row r="54" spans="3:4" x14ac:dyDescent="0.3">
      <c r="C54" s="3" t="s">
        <v>19</v>
      </c>
      <c r="D54" s="3">
        <f>SUMIFS(Data!$I:$I,Data!$A:$A,Sumif!C54)</f>
        <v>3663973</v>
      </c>
    </row>
    <row r="55" spans="3:4" x14ac:dyDescent="0.3">
      <c r="C55" s="3" t="s">
        <v>132</v>
      </c>
      <c r="D55" s="3">
        <f>SUMIFS(Data!$I:$I,Data!$A:$A,Sumif!C55)</f>
        <v>3591165</v>
      </c>
    </row>
    <row r="56" spans="3:4" x14ac:dyDescent="0.3">
      <c r="C56" s="3" t="s">
        <v>247</v>
      </c>
      <c r="D56" s="3">
        <f>SUMIFS(Data!$I:$I,Data!$A:$A,Sumif!C56)</f>
        <v>2039600</v>
      </c>
    </row>
    <row r="57" spans="3:4" x14ac:dyDescent="0.3">
      <c r="C57" s="3" t="s">
        <v>90</v>
      </c>
      <c r="D57" s="3">
        <f>SUMIFS(Data!$I:$I,Data!$A:$A,Sumif!C57)</f>
        <v>1681720</v>
      </c>
    </row>
    <row r="58" spans="3:4" x14ac:dyDescent="0.3">
      <c r="C58" s="3" t="s">
        <v>14</v>
      </c>
      <c r="D58" s="3">
        <f>SUMIFS(Data!$I:$I,Data!$A:$A,Sumif!C58)</f>
        <v>11000</v>
      </c>
    </row>
    <row r="59" spans="3:4" x14ac:dyDescent="0.3">
      <c r="C59" s="3" t="s">
        <v>252</v>
      </c>
      <c r="D59" s="3">
        <f>SUMIFS(Data!$I:$I,Data!$A:$A,Sumif!C59)</f>
        <v>752000</v>
      </c>
    </row>
    <row r="60" spans="3:4" x14ac:dyDescent="0.3">
      <c r="C60" s="3" t="s">
        <v>136</v>
      </c>
      <c r="D60" s="3">
        <f>SUMIFS(Data!$I:$I,Data!$A:$A,Sumif!C60)</f>
        <v>1387770</v>
      </c>
    </row>
    <row r="61" spans="3:4" x14ac:dyDescent="0.3">
      <c r="C61" s="3" t="s">
        <v>109</v>
      </c>
      <c r="D61" s="3">
        <f>SUMIFS(Data!$I:$I,Data!$A:$A,Sumif!C61)</f>
        <v>5733882</v>
      </c>
    </row>
    <row r="62" spans="3:4" x14ac:dyDescent="0.3">
      <c r="C62" s="3" t="s">
        <v>112</v>
      </c>
      <c r="D62" s="3">
        <f>SUMIFS(Data!$I:$I,Data!$A:$A,Sumif!C62)</f>
        <v>3480680</v>
      </c>
    </row>
    <row r="63" spans="3:4" x14ac:dyDescent="0.3">
      <c r="C63" s="3" t="s">
        <v>282</v>
      </c>
      <c r="D63" s="3">
        <f>SUMIFS(Data!$I:$I,Data!$A:$A,Sumif!C63)</f>
        <v>1749790</v>
      </c>
    </row>
    <row r="64" spans="3:4" x14ac:dyDescent="0.3">
      <c r="C64" s="3" t="s">
        <v>265</v>
      </c>
      <c r="D64" s="3"/>
    </row>
    <row r="65" spans="4:4" x14ac:dyDescent="0.3">
      <c r="D65">
        <f>SUMIF(D57:D64,C61)</f>
        <v>0</v>
      </c>
    </row>
    <row r="66" spans="4:4" x14ac:dyDescent="0.3">
      <c r="D66">
        <f ca="1">SUMIF(C57:C64,C61,D57:D63)</f>
        <v>5733882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FC234"/>
  <sheetViews>
    <sheetView showGridLines="0" topLeftCell="D1" workbookViewId="0">
      <pane ySplit="3" topLeftCell="A4" activePane="bottomLeft" state="frozen"/>
      <selection pane="bottomLeft" activeCell="I3" sqref="I3"/>
    </sheetView>
  </sheetViews>
  <sheetFormatPr defaultRowHeight="14.4" x14ac:dyDescent="0.3"/>
  <cols>
    <col min="1" max="1" width="17.44140625" bestFit="1" customWidth="1"/>
    <col min="2" max="2" width="11" customWidth="1"/>
    <col min="3" max="3" width="32.44140625" bestFit="1" customWidth="1"/>
    <col min="4" max="4" width="26.44140625" customWidth="1"/>
    <col min="5" max="5" width="14.21875" customWidth="1"/>
    <col min="6" max="6" width="4.77734375" customWidth="1"/>
    <col min="7" max="7" width="10.77734375" bestFit="1" customWidth="1"/>
    <col min="8" max="8" width="9.21875" customWidth="1"/>
    <col min="9" max="9" width="15.77734375" customWidth="1"/>
    <col min="10" max="10" width="10.44140625" customWidth="1"/>
    <col min="11" max="11" width="14.77734375" customWidth="1"/>
    <col min="12" max="12" width="10" customWidth="1"/>
    <col min="13" max="13" width="10.77734375" customWidth="1"/>
    <col min="14" max="14" width="11.77734375" customWidth="1"/>
    <col min="15" max="16" width="10.77734375" customWidth="1"/>
    <col min="17" max="17" width="12" customWidth="1"/>
    <col min="20" max="20" width="10.77734375" bestFit="1" customWidth="1"/>
    <col min="16383" max="16384" width="21.5546875" customWidth="1"/>
  </cols>
  <sheetData>
    <row r="2" spans="1:17 16383:16383" x14ac:dyDescent="0.3">
      <c r="M2" s="1"/>
    </row>
    <row r="3" spans="1:17 16383:16383" s="1" customFormat="1" ht="31.5" customHeight="1" x14ac:dyDescent="0.3">
      <c r="A3" s="2" t="s">
        <v>552</v>
      </c>
      <c r="B3" s="2" t="s">
        <v>518</v>
      </c>
      <c r="C3" s="2" t="s">
        <v>519</v>
      </c>
      <c r="D3" s="5" t="s">
        <v>555</v>
      </c>
      <c r="E3" s="5" t="s">
        <v>549</v>
      </c>
      <c r="F3" s="5" t="s">
        <v>537</v>
      </c>
      <c r="G3" s="2" t="s">
        <v>520</v>
      </c>
      <c r="H3" s="5" t="s">
        <v>607</v>
      </c>
      <c r="I3" s="5" t="s">
        <v>546</v>
      </c>
      <c r="J3" s="5" t="s">
        <v>547</v>
      </c>
      <c r="K3" s="7" t="s">
        <v>545</v>
      </c>
      <c r="L3" s="10" t="s">
        <v>606</v>
      </c>
      <c r="M3" s="6" t="s">
        <v>542</v>
      </c>
      <c r="N3" s="7" t="s">
        <v>543</v>
      </c>
      <c r="O3" s="7" t="s">
        <v>544</v>
      </c>
      <c r="P3" s="7" t="s">
        <v>517</v>
      </c>
      <c r="Q3" s="7" t="s">
        <v>551</v>
      </c>
      <c r="XFC3" s="1" t="s">
        <v>550</v>
      </c>
    </row>
    <row r="4" spans="1:17 16383:16383" x14ac:dyDescent="0.3">
      <c r="A4" s="3" t="s">
        <v>0</v>
      </c>
      <c r="B4" s="3" t="s">
        <v>4</v>
      </c>
      <c r="C4" s="3" t="s">
        <v>306</v>
      </c>
      <c r="D4" s="3" t="s">
        <v>522</v>
      </c>
      <c r="E4" s="11">
        <v>44485</v>
      </c>
      <c r="F4" s="3" t="s">
        <v>540</v>
      </c>
      <c r="G4" s="3" t="s">
        <v>523</v>
      </c>
      <c r="H4" s="3" t="s">
        <v>1</v>
      </c>
      <c r="I4" s="8">
        <v>2236725</v>
      </c>
      <c r="J4" s="4">
        <v>8</v>
      </c>
      <c r="K4" s="3" t="s">
        <v>1</v>
      </c>
      <c r="L4" s="3" t="s">
        <v>1</v>
      </c>
      <c r="M4" s="8">
        <v>-255005</v>
      </c>
      <c r="N4" s="8">
        <v>-118300</v>
      </c>
      <c r="O4" s="8">
        <v>2610030</v>
      </c>
      <c r="P4" s="8">
        <v>2236725</v>
      </c>
      <c r="Q4" s="8">
        <f>COUNTIFS($K:$K,"Y",$B:$B,B4)</f>
        <v>0</v>
      </c>
      <c r="XFC4" s="14">
        <v>6000</v>
      </c>
    </row>
    <row r="5" spans="1:17 16383:16383" x14ac:dyDescent="0.3">
      <c r="A5" s="3" t="s">
        <v>0</v>
      </c>
      <c r="B5" s="3" t="s">
        <v>6</v>
      </c>
      <c r="C5" s="3" t="s">
        <v>307</v>
      </c>
      <c r="D5" s="3" t="s">
        <v>524</v>
      </c>
      <c r="E5" s="11">
        <v>44485</v>
      </c>
      <c r="F5" s="3" t="s">
        <v>540</v>
      </c>
      <c r="G5" s="3" t="s">
        <v>523</v>
      </c>
      <c r="H5" s="3" t="s">
        <v>1</v>
      </c>
      <c r="I5" s="8">
        <v>918483</v>
      </c>
      <c r="J5" s="4">
        <v>10</v>
      </c>
      <c r="K5" s="3" t="s">
        <v>1</v>
      </c>
      <c r="L5" s="3" t="s">
        <v>1</v>
      </c>
      <c r="M5" s="8">
        <v>-475060</v>
      </c>
      <c r="N5" s="8">
        <v>0</v>
      </c>
      <c r="O5" s="8">
        <v>1393543</v>
      </c>
      <c r="P5" s="8">
        <v>918483</v>
      </c>
      <c r="Q5" s="8">
        <f t="shared" ref="Q5:Q68" si="0">COUNTIFS($K:$K,"Y",$B:$B,B5)</f>
        <v>0</v>
      </c>
      <c r="XFC5" s="14">
        <v>0</v>
      </c>
    </row>
    <row r="6" spans="1:17 16383:16383" x14ac:dyDescent="0.3">
      <c r="A6" s="3" t="s">
        <v>0</v>
      </c>
      <c r="B6" s="3" t="s">
        <v>3</v>
      </c>
      <c r="C6" s="3" t="s">
        <v>304</v>
      </c>
      <c r="D6" s="3" t="s">
        <v>524</v>
      </c>
      <c r="E6" s="11">
        <v>44485</v>
      </c>
      <c r="F6" s="3" t="s">
        <v>540</v>
      </c>
      <c r="G6" s="3" t="s">
        <v>523</v>
      </c>
      <c r="H6" s="3" t="s">
        <v>1</v>
      </c>
      <c r="I6" s="8">
        <v>-1904915</v>
      </c>
      <c r="J6" s="4">
        <v>8</v>
      </c>
      <c r="K6" s="3" t="s">
        <v>1</v>
      </c>
      <c r="L6" s="3" t="s">
        <v>1</v>
      </c>
      <c r="M6" s="8">
        <v>-3111268</v>
      </c>
      <c r="N6" s="8">
        <v>-366044</v>
      </c>
      <c r="O6" s="8">
        <v>1572397</v>
      </c>
      <c r="P6" s="8">
        <v>-1904915</v>
      </c>
      <c r="Q6" s="8">
        <f t="shared" si="0"/>
        <v>0</v>
      </c>
      <c r="XFC6" s="14">
        <v>0</v>
      </c>
    </row>
    <row r="7" spans="1:17 16383:16383" x14ac:dyDescent="0.3">
      <c r="A7" s="3" t="s">
        <v>0</v>
      </c>
      <c r="B7" s="3" t="s">
        <v>5</v>
      </c>
      <c r="C7" s="3" t="s">
        <v>308</v>
      </c>
      <c r="D7" s="3" t="s">
        <v>524</v>
      </c>
      <c r="E7" s="11">
        <v>44485</v>
      </c>
      <c r="F7" s="3" t="s">
        <v>540</v>
      </c>
      <c r="G7" s="3" t="s">
        <v>523</v>
      </c>
      <c r="H7" s="3" t="s">
        <v>1</v>
      </c>
      <c r="I7" s="8">
        <v>56087</v>
      </c>
      <c r="J7" s="4">
        <v>6</v>
      </c>
      <c r="K7" s="3" t="s">
        <v>1</v>
      </c>
      <c r="L7" s="3" t="s">
        <v>1</v>
      </c>
      <c r="M7" s="8">
        <v>221943</v>
      </c>
      <c r="N7" s="8">
        <v>-95515</v>
      </c>
      <c r="O7" s="8">
        <v>-70341</v>
      </c>
      <c r="P7" s="8">
        <v>56087</v>
      </c>
      <c r="Q7" s="8">
        <f t="shared" si="0"/>
        <v>0</v>
      </c>
      <c r="XFC7" s="14">
        <v>0</v>
      </c>
    </row>
    <row r="8" spans="1:17 16383:16383" x14ac:dyDescent="0.3">
      <c r="A8" s="3" t="s">
        <v>0</v>
      </c>
      <c r="B8" s="3" t="s">
        <v>7</v>
      </c>
      <c r="C8" s="3" t="s">
        <v>309</v>
      </c>
      <c r="D8" s="3" t="s">
        <v>522</v>
      </c>
      <c r="E8" s="11">
        <v>44515</v>
      </c>
      <c r="F8" s="3" t="s">
        <v>540</v>
      </c>
      <c r="G8" s="3" t="s">
        <v>523</v>
      </c>
      <c r="H8" s="3" t="s">
        <v>1</v>
      </c>
      <c r="I8" s="8">
        <v>2505573</v>
      </c>
      <c r="J8" s="4">
        <v>6</v>
      </c>
      <c r="K8" s="3" t="s">
        <v>1</v>
      </c>
      <c r="L8" s="3" t="s">
        <v>1</v>
      </c>
      <c r="M8" s="8">
        <v>200000</v>
      </c>
      <c r="N8" s="8">
        <v>0</v>
      </c>
      <c r="O8" s="8">
        <v>2305573</v>
      </c>
      <c r="P8" s="8">
        <v>2505573</v>
      </c>
      <c r="Q8" s="8">
        <f t="shared" si="0"/>
        <v>0</v>
      </c>
      <c r="XFC8" s="14">
        <v>-3400</v>
      </c>
    </row>
    <row r="9" spans="1:17 16383:16383" x14ac:dyDescent="0.3">
      <c r="A9" s="3" t="s">
        <v>10</v>
      </c>
      <c r="B9" s="3" t="s">
        <v>13</v>
      </c>
      <c r="C9" s="3" t="s">
        <v>313</v>
      </c>
      <c r="D9" s="3" t="s">
        <v>525</v>
      </c>
      <c r="E9" s="11">
        <v>44494</v>
      </c>
      <c r="F9" s="3" t="s">
        <v>538</v>
      </c>
      <c r="G9" s="3" t="s">
        <v>523</v>
      </c>
      <c r="H9" s="3" t="s">
        <v>8</v>
      </c>
      <c r="I9" s="8">
        <v>0</v>
      </c>
      <c r="J9" s="4">
        <v>0</v>
      </c>
      <c r="K9" s="3" t="s">
        <v>1</v>
      </c>
      <c r="L9" s="3" t="s">
        <v>1</v>
      </c>
      <c r="M9" s="8">
        <v>0</v>
      </c>
      <c r="N9" s="8">
        <v>0</v>
      </c>
      <c r="O9" s="8">
        <v>0</v>
      </c>
      <c r="P9" s="8">
        <v>0</v>
      </c>
      <c r="Q9" s="8">
        <f t="shared" si="0"/>
        <v>0</v>
      </c>
      <c r="XFC9" s="14">
        <v>4200</v>
      </c>
    </row>
    <row r="10" spans="1:17 16383:16383" x14ac:dyDescent="0.3">
      <c r="A10" s="3" t="s">
        <v>10</v>
      </c>
      <c r="B10" s="3" t="s">
        <v>12</v>
      </c>
      <c r="C10" s="3" t="s">
        <v>311</v>
      </c>
      <c r="D10" s="3" t="s">
        <v>522</v>
      </c>
      <c r="E10" s="11">
        <v>44552</v>
      </c>
      <c r="F10" s="3" t="s">
        <v>540</v>
      </c>
      <c r="G10" s="3" t="s">
        <v>523</v>
      </c>
      <c r="H10" s="3" t="s">
        <v>8</v>
      </c>
      <c r="I10" s="8">
        <v>1061100</v>
      </c>
      <c r="J10" s="4">
        <v>10</v>
      </c>
      <c r="K10" s="3" t="s">
        <v>8</v>
      </c>
      <c r="L10" s="3" t="s">
        <v>8</v>
      </c>
      <c r="M10" s="8">
        <v>0</v>
      </c>
      <c r="N10" s="8">
        <v>0</v>
      </c>
      <c r="O10" s="8">
        <v>1061100</v>
      </c>
      <c r="P10" s="8">
        <v>1061100</v>
      </c>
      <c r="Q10" s="8">
        <f t="shared" si="0"/>
        <v>1</v>
      </c>
      <c r="XFC10" s="14">
        <v>8100</v>
      </c>
    </row>
    <row r="11" spans="1:17 16383:16383" x14ac:dyDescent="0.3">
      <c r="A11" s="3" t="s">
        <v>10</v>
      </c>
      <c r="B11" s="3" t="s">
        <v>11</v>
      </c>
      <c r="C11" s="3" t="s">
        <v>310</v>
      </c>
      <c r="D11" s="3" t="s">
        <v>524</v>
      </c>
      <c r="E11" s="11">
        <v>44552</v>
      </c>
      <c r="F11" s="3" t="s">
        <v>540</v>
      </c>
      <c r="G11" s="3" t="s">
        <v>523</v>
      </c>
      <c r="H11" s="3" t="s">
        <v>8</v>
      </c>
      <c r="I11" s="8">
        <v>3197727</v>
      </c>
      <c r="J11" s="4">
        <v>26</v>
      </c>
      <c r="K11" s="3" t="s">
        <v>8</v>
      </c>
      <c r="L11" s="3" t="s">
        <v>8</v>
      </c>
      <c r="M11" s="8">
        <v>401000</v>
      </c>
      <c r="N11" s="8">
        <v>0</v>
      </c>
      <c r="O11" s="8">
        <v>2796727</v>
      </c>
      <c r="P11" s="8">
        <v>3197727</v>
      </c>
      <c r="Q11" s="8">
        <f t="shared" si="0"/>
        <v>1</v>
      </c>
      <c r="XFC11" s="14">
        <v>-200</v>
      </c>
    </row>
    <row r="12" spans="1:17 16383:16383" x14ac:dyDescent="0.3">
      <c r="A12" s="3" t="s">
        <v>14</v>
      </c>
      <c r="B12" s="3" t="s">
        <v>15</v>
      </c>
      <c r="C12" s="3" t="s">
        <v>314</v>
      </c>
      <c r="D12" s="3" t="s">
        <v>522</v>
      </c>
      <c r="E12" s="11">
        <v>44618</v>
      </c>
      <c r="F12" s="3" t="s">
        <v>540</v>
      </c>
      <c r="G12" s="3" t="s">
        <v>523</v>
      </c>
      <c r="H12" s="3" t="s">
        <v>1</v>
      </c>
      <c r="I12" s="8">
        <v>11000</v>
      </c>
      <c r="J12" s="4">
        <v>1</v>
      </c>
      <c r="K12" s="3" t="s">
        <v>1</v>
      </c>
      <c r="L12" s="3" t="s">
        <v>1</v>
      </c>
      <c r="M12" s="8">
        <v>0</v>
      </c>
      <c r="N12" s="8">
        <v>0</v>
      </c>
      <c r="O12" s="8">
        <v>11000</v>
      </c>
      <c r="P12" s="8">
        <v>11000</v>
      </c>
      <c r="Q12" s="8">
        <f t="shared" si="0"/>
        <v>0</v>
      </c>
      <c r="XFC12" s="14">
        <v>6300</v>
      </c>
    </row>
    <row r="13" spans="1:17 16383:16383" x14ac:dyDescent="0.3">
      <c r="A13" s="3" t="s">
        <v>16</v>
      </c>
      <c r="B13" s="3" t="s">
        <v>18</v>
      </c>
      <c r="C13" s="3" t="s">
        <v>316</v>
      </c>
      <c r="D13" s="3" t="s">
        <v>524</v>
      </c>
      <c r="E13" s="11">
        <v>44494</v>
      </c>
      <c r="F13" s="3" t="s">
        <v>540</v>
      </c>
      <c r="G13" s="3" t="s">
        <v>523</v>
      </c>
      <c r="H13" s="3" t="s">
        <v>1</v>
      </c>
      <c r="I13" s="8">
        <v>1403515</v>
      </c>
      <c r="J13" s="4">
        <v>12</v>
      </c>
      <c r="K13" s="3" t="s">
        <v>8</v>
      </c>
      <c r="L13" s="3" t="s">
        <v>1</v>
      </c>
      <c r="M13" s="8">
        <v>-74703</v>
      </c>
      <c r="N13" s="8">
        <v>-272705</v>
      </c>
      <c r="O13" s="8">
        <v>1750923</v>
      </c>
      <c r="P13" s="8">
        <v>1403515</v>
      </c>
      <c r="Q13" s="8">
        <f t="shared" si="0"/>
        <v>1</v>
      </c>
      <c r="XFC13" s="14">
        <v>-3400</v>
      </c>
    </row>
    <row r="14" spans="1:17 16383:16383" x14ac:dyDescent="0.3">
      <c r="A14" s="3" t="s">
        <v>16</v>
      </c>
      <c r="B14" s="3" t="s">
        <v>17</v>
      </c>
      <c r="C14" s="3" t="s">
        <v>315</v>
      </c>
      <c r="D14" s="3" t="s">
        <v>526</v>
      </c>
      <c r="E14" s="11">
        <v>44508</v>
      </c>
      <c r="F14" s="3" t="s">
        <v>540</v>
      </c>
      <c r="G14" s="3" t="s">
        <v>523</v>
      </c>
      <c r="H14" s="3" t="s">
        <v>1</v>
      </c>
      <c r="I14" s="8">
        <v>2030348</v>
      </c>
      <c r="J14" s="4">
        <v>15</v>
      </c>
      <c r="K14" s="3" t="s">
        <v>8</v>
      </c>
      <c r="L14" s="3" t="s">
        <v>1</v>
      </c>
      <c r="M14" s="8">
        <v>-126996</v>
      </c>
      <c r="N14" s="8">
        <v>-220000</v>
      </c>
      <c r="O14" s="8">
        <v>2377344</v>
      </c>
      <c r="P14" s="8">
        <v>2030348</v>
      </c>
      <c r="Q14" s="8">
        <f>COUNTIFS($K:$K,"Y",$B:$B,B14)</f>
        <v>1</v>
      </c>
      <c r="XFC14" s="14">
        <v>0</v>
      </c>
    </row>
    <row r="15" spans="1:17 16383:16383" x14ac:dyDescent="0.3">
      <c r="A15" s="3" t="s">
        <v>19</v>
      </c>
      <c r="B15" s="3" t="s">
        <v>20</v>
      </c>
      <c r="C15" s="3" t="s">
        <v>317</v>
      </c>
      <c r="D15" s="3" t="s">
        <v>526</v>
      </c>
      <c r="E15" s="11">
        <v>44550</v>
      </c>
      <c r="F15" s="3" t="s">
        <v>540</v>
      </c>
      <c r="G15" s="3" t="s">
        <v>523</v>
      </c>
      <c r="H15" s="3" t="s">
        <v>8</v>
      </c>
      <c r="I15" s="8">
        <v>2296140</v>
      </c>
      <c r="J15" s="4">
        <v>22</v>
      </c>
      <c r="K15" s="3" t="s">
        <v>8</v>
      </c>
      <c r="L15" s="3" t="s">
        <v>8</v>
      </c>
      <c r="M15" s="8">
        <v>0</v>
      </c>
      <c r="N15" s="8">
        <v>0</v>
      </c>
      <c r="O15" s="8">
        <v>2296140</v>
      </c>
      <c r="P15" s="8">
        <v>2296140</v>
      </c>
      <c r="Q15" s="8">
        <f t="shared" si="0"/>
        <v>1</v>
      </c>
      <c r="XFC15" s="14">
        <v>2856.096</v>
      </c>
    </row>
    <row r="16" spans="1:17 16383:16383" x14ac:dyDescent="0.3">
      <c r="A16" s="3" t="s">
        <v>19</v>
      </c>
      <c r="B16" s="3" t="s">
        <v>21</v>
      </c>
      <c r="C16" s="3" t="s">
        <v>318</v>
      </c>
      <c r="D16" s="3" t="s">
        <v>522</v>
      </c>
      <c r="E16" s="11">
        <v>44564</v>
      </c>
      <c r="F16" s="3" t="s">
        <v>540</v>
      </c>
      <c r="G16" s="3" t="s">
        <v>523</v>
      </c>
      <c r="H16" s="3" t="s">
        <v>8</v>
      </c>
      <c r="I16" s="8">
        <v>1367833</v>
      </c>
      <c r="J16" s="4">
        <v>10</v>
      </c>
      <c r="K16" s="3" t="s">
        <v>8</v>
      </c>
      <c r="L16" s="3" t="s">
        <v>8</v>
      </c>
      <c r="M16" s="8">
        <v>0</v>
      </c>
      <c r="N16" s="8">
        <v>0</v>
      </c>
      <c r="O16" s="8">
        <v>1367833</v>
      </c>
      <c r="P16" s="8">
        <v>1367833</v>
      </c>
      <c r="Q16" s="8">
        <f t="shared" si="0"/>
        <v>1</v>
      </c>
      <c r="XFC16" s="14">
        <v>0</v>
      </c>
    </row>
    <row r="17" spans="1:17 16383:16383" x14ac:dyDescent="0.3">
      <c r="A17" s="3" t="s">
        <v>22</v>
      </c>
      <c r="B17" s="3" t="s">
        <v>23</v>
      </c>
      <c r="C17" s="3" t="s">
        <v>319</v>
      </c>
      <c r="D17" s="3" t="s">
        <v>525</v>
      </c>
      <c r="E17" s="11">
        <v>44494</v>
      </c>
      <c r="F17" s="3" t="s">
        <v>538</v>
      </c>
      <c r="G17" s="3" t="s">
        <v>523</v>
      </c>
      <c r="H17" s="3" t="s">
        <v>1</v>
      </c>
      <c r="I17" s="8">
        <v>11000</v>
      </c>
      <c r="J17" s="4">
        <v>1</v>
      </c>
      <c r="K17" s="3" t="s">
        <v>1</v>
      </c>
      <c r="L17" s="3" t="s">
        <v>1</v>
      </c>
      <c r="M17" s="8">
        <v>0</v>
      </c>
      <c r="N17" s="8">
        <v>0</v>
      </c>
      <c r="O17" s="8">
        <v>11000</v>
      </c>
      <c r="P17" s="8">
        <v>11000</v>
      </c>
      <c r="Q17" s="8">
        <f t="shared" si="0"/>
        <v>0</v>
      </c>
      <c r="XFC17" s="14">
        <v>10800</v>
      </c>
    </row>
    <row r="18" spans="1:17 16383:16383" x14ac:dyDescent="0.3">
      <c r="A18" s="3" t="s">
        <v>22</v>
      </c>
      <c r="B18" s="3" t="s">
        <v>25</v>
      </c>
      <c r="C18" s="3" t="s">
        <v>321</v>
      </c>
      <c r="D18" s="3" t="s">
        <v>526</v>
      </c>
      <c r="E18" s="11">
        <v>44567</v>
      </c>
      <c r="F18" s="3" t="s">
        <v>540</v>
      </c>
      <c r="G18" s="3" t="s">
        <v>523</v>
      </c>
      <c r="H18" s="3" t="s">
        <v>1</v>
      </c>
      <c r="I18" s="8">
        <v>3350729</v>
      </c>
      <c r="J18" s="4">
        <v>23</v>
      </c>
      <c r="K18" s="3" t="s">
        <v>8</v>
      </c>
      <c r="L18" s="3" t="s">
        <v>1</v>
      </c>
      <c r="M18" s="8">
        <v>0</v>
      </c>
      <c r="N18" s="8">
        <v>0</v>
      </c>
      <c r="O18" s="8">
        <v>3350729</v>
      </c>
      <c r="P18" s="8">
        <v>3350729</v>
      </c>
      <c r="Q18" s="8">
        <f t="shared" si="0"/>
        <v>1</v>
      </c>
      <c r="XFC18" s="14">
        <v>-200</v>
      </c>
    </row>
    <row r="19" spans="1:17 16383:16383" x14ac:dyDescent="0.3">
      <c r="A19" s="3" t="s">
        <v>22</v>
      </c>
      <c r="B19" s="3" t="s">
        <v>24</v>
      </c>
      <c r="C19" s="3" t="s">
        <v>320</v>
      </c>
      <c r="D19" s="3" t="s">
        <v>528</v>
      </c>
      <c r="E19" s="11">
        <v>44603</v>
      </c>
      <c r="F19" s="3" t="s">
        <v>540</v>
      </c>
      <c r="G19" s="3" t="s">
        <v>523</v>
      </c>
      <c r="H19" s="3" t="s">
        <v>1</v>
      </c>
      <c r="I19" s="8">
        <v>85000</v>
      </c>
      <c r="J19" s="4">
        <v>2</v>
      </c>
      <c r="K19" s="3" t="s">
        <v>1</v>
      </c>
      <c r="L19" s="3" t="s">
        <v>1</v>
      </c>
      <c r="M19" s="8">
        <v>0</v>
      </c>
      <c r="N19" s="8">
        <v>0</v>
      </c>
      <c r="O19" s="8">
        <v>85000</v>
      </c>
      <c r="P19" s="8">
        <v>85000</v>
      </c>
      <c r="Q19" s="8">
        <f t="shared" si="0"/>
        <v>0</v>
      </c>
      <c r="XFC19" s="14">
        <v>1816.7208000000001</v>
      </c>
    </row>
    <row r="20" spans="1:17 16383:16383" x14ac:dyDescent="0.3">
      <c r="A20" s="3" t="s">
        <v>26</v>
      </c>
      <c r="B20" s="3" t="s">
        <v>28</v>
      </c>
      <c r="C20" s="3" t="s">
        <v>329</v>
      </c>
      <c r="D20" s="3" t="s">
        <v>522</v>
      </c>
      <c r="E20" s="11">
        <v>44485</v>
      </c>
      <c r="F20" s="3" t="s">
        <v>540</v>
      </c>
      <c r="G20" s="3" t="s">
        <v>529</v>
      </c>
      <c r="H20" s="3" t="s">
        <v>1</v>
      </c>
      <c r="I20" s="8">
        <v>-1660002</v>
      </c>
      <c r="J20" s="4">
        <v>4</v>
      </c>
      <c r="K20" s="3" t="s">
        <v>1</v>
      </c>
      <c r="L20" s="3" t="s">
        <v>1</v>
      </c>
      <c r="M20" s="8">
        <v>-1271907</v>
      </c>
      <c r="N20" s="8">
        <v>-12590</v>
      </c>
      <c r="O20" s="8">
        <v>-375505</v>
      </c>
      <c r="P20" s="8">
        <v>-1660002</v>
      </c>
      <c r="Q20" s="8">
        <f t="shared" si="0"/>
        <v>0</v>
      </c>
      <c r="XFC20" s="14">
        <v>-2800</v>
      </c>
    </row>
    <row r="21" spans="1:17 16383:16383" x14ac:dyDescent="0.3">
      <c r="A21" s="3" t="s">
        <v>26</v>
      </c>
      <c r="B21" s="3" t="s">
        <v>27</v>
      </c>
      <c r="C21" s="3" t="s">
        <v>328</v>
      </c>
      <c r="D21" s="3" t="s">
        <v>522</v>
      </c>
      <c r="E21" s="11">
        <v>44485</v>
      </c>
      <c r="F21" s="3" t="s">
        <v>540</v>
      </c>
      <c r="G21" s="3" t="s">
        <v>523</v>
      </c>
      <c r="H21" s="3" t="s">
        <v>1</v>
      </c>
      <c r="I21" s="8">
        <v>1132439</v>
      </c>
      <c r="J21" s="4">
        <v>6</v>
      </c>
      <c r="K21" s="3" t="s">
        <v>1</v>
      </c>
      <c r="L21" s="3" t="s">
        <v>1</v>
      </c>
      <c r="M21" s="8">
        <v>-342127</v>
      </c>
      <c r="N21" s="8">
        <v>-3427</v>
      </c>
      <c r="O21" s="8">
        <v>1477993</v>
      </c>
      <c r="P21" s="8">
        <v>1132439</v>
      </c>
      <c r="Q21" s="8">
        <f t="shared" si="0"/>
        <v>0</v>
      </c>
      <c r="XFC21" s="14">
        <v>0</v>
      </c>
    </row>
    <row r="22" spans="1:17 16383:16383" x14ac:dyDescent="0.3">
      <c r="A22" s="3" t="s">
        <v>26</v>
      </c>
      <c r="B22" s="3" t="s">
        <v>29</v>
      </c>
      <c r="C22" s="3" t="s">
        <v>330</v>
      </c>
      <c r="D22" s="3" t="s">
        <v>528</v>
      </c>
      <c r="E22" s="11">
        <v>44593</v>
      </c>
      <c r="F22" s="3" t="s">
        <v>540</v>
      </c>
      <c r="G22" s="3" t="s">
        <v>523</v>
      </c>
      <c r="H22" s="3" t="s">
        <v>1</v>
      </c>
      <c r="I22" s="8">
        <v>2704732</v>
      </c>
      <c r="J22" s="4">
        <v>13</v>
      </c>
      <c r="K22" s="3" t="s">
        <v>8</v>
      </c>
      <c r="L22" s="3" t="s">
        <v>1</v>
      </c>
      <c r="M22" s="8">
        <v>0</v>
      </c>
      <c r="N22" s="8">
        <v>0</v>
      </c>
      <c r="O22" s="8">
        <v>2704732</v>
      </c>
      <c r="P22" s="8">
        <v>2704732</v>
      </c>
      <c r="Q22" s="8">
        <f t="shared" si="0"/>
        <v>1</v>
      </c>
      <c r="XFC22" s="14">
        <v>11100</v>
      </c>
    </row>
    <row r="23" spans="1:17 16383:16383" x14ac:dyDescent="0.3">
      <c r="A23" s="3" t="s">
        <v>30</v>
      </c>
      <c r="B23" s="3" t="s">
        <v>33</v>
      </c>
      <c r="C23" s="3" t="s">
        <v>548</v>
      </c>
      <c r="D23" s="3" t="s">
        <v>530</v>
      </c>
      <c r="E23" s="11">
        <v>44485</v>
      </c>
      <c r="F23" s="3" t="s">
        <v>538</v>
      </c>
      <c r="G23" s="3" t="s">
        <v>523</v>
      </c>
      <c r="H23" s="3" t="s">
        <v>1</v>
      </c>
      <c r="I23" s="8">
        <v>0</v>
      </c>
      <c r="J23" s="4">
        <v>0</v>
      </c>
      <c r="K23" s="3" t="s">
        <v>1</v>
      </c>
      <c r="L23" s="3" t="s">
        <v>1</v>
      </c>
      <c r="M23" s="8">
        <v>0</v>
      </c>
      <c r="N23" s="8">
        <v>0</v>
      </c>
      <c r="O23" s="8">
        <v>0</v>
      </c>
      <c r="P23" s="8">
        <v>0</v>
      </c>
      <c r="Q23" s="8">
        <f t="shared" si="0"/>
        <v>0</v>
      </c>
      <c r="XFC23" s="14">
        <v>-1400</v>
      </c>
    </row>
    <row r="24" spans="1:17 16383:16383" x14ac:dyDescent="0.3">
      <c r="A24" s="3" t="s">
        <v>30</v>
      </c>
      <c r="B24" s="3" t="s">
        <v>32</v>
      </c>
      <c r="C24" s="3" t="s">
        <v>333</v>
      </c>
      <c r="D24" s="3" t="s">
        <v>522</v>
      </c>
      <c r="E24" s="11">
        <v>44485</v>
      </c>
      <c r="F24" s="3" t="s">
        <v>540</v>
      </c>
      <c r="G24" s="3" t="s">
        <v>527</v>
      </c>
      <c r="H24" s="3" t="s">
        <v>1</v>
      </c>
      <c r="I24" s="8">
        <v>-929253</v>
      </c>
      <c r="J24" s="4">
        <v>0</v>
      </c>
      <c r="K24" s="3" t="s">
        <v>1</v>
      </c>
      <c r="L24" s="3" t="s">
        <v>1</v>
      </c>
      <c r="M24" s="8" t="s">
        <v>608</v>
      </c>
      <c r="N24" s="8">
        <v>-233072</v>
      </c>
      <c r="O24" s="8">
        <v>-551496</v>
      </c>
      <c r="P24" s="8">
        <v>-929253</v>
      </c>
      <c r="Q24" s="8">
        <f t="shared" si="0"/>
        <v>0</v>
      </c>
      <c r="XFC24" s="14">
        <v>5100</v>
      </c>
    </row>
    <row r="25" spans="1:17 16383:16383" x14ac:dyDescent="0.3">
      <c r="A25" s="3" t="s">
        <v>30</v>
      </c>
      <c r="B25" s="3" t="s">
        <v>31</v>
      </c>
      <c r="C25" s="3" t="s">
        <v>332</v>
      </c>
      <c r="D25" s="3" t="s">
        <v>524</v>
      </c>
      <c r="E25" s="11">
        <v>44501</v>
      </c>
      <c r="F25" s="3" t="s">
        <v>540</v>
      </c>
      <c r="G25" s="3" t="s">
        <v>523</v>
      </c>
      <c r="H25" s="3" t="s">
        <v>1</v>
      </c>
      <c r="I25" s="8">
        <v>897776</v>
      </c>
      <c r="J25" s="4">
        <v>25</v>
      </c>
      <c r="K25" s="3" t="s">
        <v>1</v>
      </c>
      <c r="L25" s="3" t="s">
        <v>1</v>
      </c>
      <c r="M25" s="8">
        <v>-202067</v>
      </c>
      <c r="N25" s="8">
        <v>-841731</v>
      </c>
      <c r="O25" s="8">
        <v>1941574</v>
      </c>
      <c r="P25" s="8">
        <v>897776</v>
      </c>
      <c r="Q25" s="8">
        <f t="shared" si="0"/>
        <v>0</v>
      </c>
      <c r="XFC25" s="14">
        <v>10800</v>
      </c>
    </row>
    <row r="26" spans="1:17 16383:16383" x14ac:dyDescent="0.3">
      <c r="A26" s="3" t="s">
        <v>30</v>
      </c>
      <c r="B26" s="3" t="s">
        <v>34</v>
      </c>
      <c r="C26" s="3" t="s">
        <v>335</v>
      </c>
      <c r="D26" s="3" t="s">
        <v>522</v>
      </c>
      <c r="E26" s="11">
        <v>44599</v>
      </c>
      <c r="F26" s="3" t="s">
        <v>540</v>
      </c>
      <c r="G26" s="3" t="s">
        <v>529</v>
      </c>
      <c r="H26" s="3" t="s">
        <v>1</v>
      </c>
      <c r="I26" s="8">
        <v>67750</v>
      </c>
      <c r="J26" s="4">
        <v>0</v>
      </c>
      <c r="K26" s="3" t="s">
        <v>1</v>
      </c>
      <c r="L26" s="3" t="s">
        <v>1</v>
      </c>
      <c r="M26" s="8">
        <v>0</v>
      </c>
      <c r="N26" s="8">
        <v>0</v>
      </c>
      <c r="O26" s="8">
        <v>67750</v>
      </c>
      <c r="P26" s="8">
        <v>67750</v>
      </c>
      <c r="Q26" s="8">
        <f t="shared" si="0"/>
        <v>0</v>
      </c>
      <c r="XFC26" s="14">
        <v>14400</v>
      </c>
    </row>
    <row r="27" spans="1:17 16383:16383" x14ac:dyDescent="0.3">
      <c r="A27" s="3" t="s">
        <v>35</v>
      </c>
      <c r="B27" s="3" t="s">
        <v>38</v>
      </c>
      <c r="C27" s="3" t="s">
        <v>270</v>
      </c>
      <c r="D27" s="3" t="s">
        <v>522</v>
      </c>
      <c r="E27" s="11">
        <v>44485</v>
      </c>
      <c r="F27" s="3" t="s">
        <v>540</v>
      </c>
      <c r="G27" s="3" t="s">
        <v>523</v>
      </c>
      <c r="H27" s="3" t="s">
        <v>8</v>
      </c>
      <c r="I27" s="8">
        <v>334817</v>
      </c>
      <c r="J27" s="4">
        <v>2</v>
      </c>
      <c r="K27" s="3" t="s">
        <v>1</v>
      </c>
      <c r="L27" s="3" t="s">
        <v>1</v>
      </c>
      <c r="M27" s="8">
        <v>-599781</v>
      </c>
      <c r="N27" s="8">
        <v>-735756</v>
      </c>
      <c r="O27" s="8">
        <v>1670354</v>
      </c>
      <c r="P27" s="8">
        <v>334817</v>
      </c>
      <c r="Q27" s="8">
        <f t="shared" si="0"/>
        <v>0</v>
      </c>
      <c r="XFC27" s="14">
        <v>7800</v>
      </c>
    </row>
    <row r="28" spans="1:17 16383:16383" x14ac:dyDescent="0.3">
      <c r="A28" s="3" t="s">
        <v>35</v>
      </c>
      <c r="B28" s="3" t="s">
        <v>36</v>
      </c>
      <c r="C28" s="3" t="s">
        <v>336</v>
      </c>
      <c r="D28" s="3" t="s">
        <v>526</v>
      </c>
      <c r="E28" s="11">
        <v>44515</v>
      </c>
      <c r="F28" s="3" t="s">
        <v>540</v>
      </c>
      <c r="G28" s="3" t="s">
        <v>523</v>
      </c>
      <c r="H28" s="3" t="s">
        <v>8</v>
      </c>
      <c r="I28" s="8">
        <v>3190702</v>
      </c>
      <c r="J28" s="4">
        <v>22</v>
      </c>
      <c r="K28" s="3" t="s">
        <v>8</v>
      </c>
      <c r="L28" s="3" t="s">
        <v>8</v>
      </c>
      <c r="M28" s="8">
        <v>-643033</v>
      </c>
      <c r="N28" s="8">
        <v>-659024</v>
      </c>
      <c r="O28" s="8">
        <v>4492759</v>
      </c>
      <c r="P28" s="8">
        <v>3190702</v>
      </c>
      <c r="Q28" s="8">
        <f t="shared" si="0"/>
        <v>1</v>
      </c>
      <c r="XFC28" s="14">
        <v>-5600</v>
      </c>
    </row>
    <row r="29" spans="1:17 16383:16383" x14ac:dyDescent="0.3">
      <c r="A29" s="3" t="s">
        <v>35</v>
      </c>
      <c r="B29" s="3" t="s">
        <v>37</v>
      </c>
      <c r="C29" s="3" t="s">
        <v>337</v>
      </c>
      <c r="D29" s="3" t="s">
        <v>524</v>
      </c>
      <c r="E29" s="11">
        <v>44515</v>
      </c>
      <c r="F29" s="3" t="s">
        <v>540</v>
      </c>
      <c r="G29" s="3" t="s">
        <v>523</v>
      </c>
      <c r="H29" s="3" t="s">
        <v>8</v>
      </c>
      <c r="I29" s="8">
        <v>149475</v>
      </c>
      <c r="J29" s="4">
        <v>12</v>
      </c>
      <c r="K29" s="3" t="s">
        <v>1</v>
      </c>
      <c r="L29" s="3" t="s">
        <v>1</v>
      </c>
      <c r="M29" s="8">
        <v>-245428</v>
      </c>
      <c r="N29" s="8">
        <v>-601310</v>
      </c>
      <c r="O29" s="8">
        <v>996213</v>
      </c>
      <c r="P29" s="8">
        <v>149475</v>
      </c>
      <c r="Q29" s="8">
        <f t="shared" si="0"/>
        <v>0</v>
      </c>
      <c r="XFC29" s="14">
        <v>-2800</v>
      </c>
    </row>
    <row r="30" spans="1:17 16383:16383" x14ac:dyDescent="0.3">
      <c r="A30" s="3" t="s">
        <v>35</v>
      </c>
      <c r="B30" s="3" t="s">
        <v>39</v>
      </c>
      <c r="C30" s="3" t="s">
        <v>338</v>
      </c>
      <c r="D30" s="3" t="s">
        <v>524</v>
      </c>
      <c r="E30" s="11">
        <v>44539</v>
      </c>
      <c r="F30" s="3" t="s">
        <v>540</v>
      </c>
      <c r="G30" s="3" t="s">
        <v>523</v>
      </c>
      <c r="H30" s="3" t="s">
        <v>8</v>
      </c>
      <c r="I30" s="8">
        <v>2664205</v>
      </c>
      <c r="J30" s="4">
        <v>13</v>
      </c>
      <c r="K30" s="3" t="s">
        <v>8</v>
      </c>
      <c r="L30" s="3" t="s">
        <v>8</v>
      </c>
      <c r="M30" s="8">
        <v>-5</v>
      </c>
      <c r="N30" s="8">
        <v>0</v>
      </c>
      <c r="O30" s="8">
        <v>2664210</v>
      </c>
      <c r="P30" s="8">
        <v>2664205</v>
      </c>
      <c r="Q30" s="8">
        <f t="shared" si="0"/>
        <v>1</v>
      </c>
      <c r="XFC30" s="14">
        <v>10101.359999999999</v>
      </c>
    </row>
    <row r="31" spans="1:17 16383:16383" x14ac:dyDescent="0.3">
      <c r="A31" s="3" t="s">
        <v>40</v>
      </c>
      <c r="B31" s="3" t="s">
        <v>44</v>
      </c>
      <c r="C31" s="3" t="s">
        <v>340</v>
      </c>
      <c r="D31" s="3" t="s">
        <v>530</v>
      </c>
      <c r="E31" s="11">
        <v>44485</v>
      </c>
      <c r="F31" s="3" t="s">
        <v>538</v>
      </c>
      <c r="G31" s="3" t="s">
        <v>529</v>
      </c>
      <c r="H31" s="3" t="s">
        <v>1</v>
      </c>
      <c r="I31" s="8">
        <v>-63800</v>
      </c>
      <c r="J31" s="4">
        <v>0</v>
      </c>
      <c r="K31" s="3" t="s">
        <v>1</v>
      </c>
      <c r="L31" s="3" t="s">
        <v>1</v>
      </c>
      <c r="M31" s="8">
        <v>0</v>
      </c>
      <c r="N31" s="8">
        <v>0</v>
      </c>
      <c r="O31" s="8">
        <v>-63800</v>
      </c>
      <c r="P31" s="8">
        <v>-63800</v>
      </c>
      <c r="Q31" s="8">
        <f t="shared" si="0"/>
        <v>0</v>
      </c>
      <c r="XFC31" s="14">
        <v>-200</v>
      </c>
    </row>
    <row r="32" spans="1:17 16383:16383" x14ac:dyDescent="0.3">
      <c r="A32" s="3" t="s">
        <v>40</v>
      </c>
      <c r="B32" s="3" t="s">
        <v>43</v>
      </c>
      <c r="C32" s="3" t="s">
        <v>341</v>
      </c>
      <c r="D32" s="3" t="s">
        <v>526</v>
      </c>
      <c r="E32" s="11">
        <v>44485</v>
      </c>
      <c r="F32" s="3" t="s">
        <v>540</v>
      </c>
      <c r="G32" s="3" t="s">
        <v>523</v>
      </c>
      <c r="H32" s="3" t="s">
        <v>1</v>
      </c>
      <c r="I32" s="8">
        <v>1816858</v>
      </c>
      <c r="J32" s="4">
        <v>14</v>
      </c>
      <c r="K32" s="3" t="s">
        <v>8</v>
      </c>
      <c r="L32" s="3" t="s">
        <v>1</v>
      </c>
      <c r="M32" s="8">
        <v>-95165</v>
      </c>
      <c r="N32" s="8">
        <v>-267406</v>
      </c>
      <c r="O32" s="8">
        <v>2179429</v>
      </c>
      <c r="P32" s="8">
        <v>1816858</v>
      </c>
      <c r="Q32" s="8">
        <f t="shared" si="0"/>
        <v>1</v>
      </c>
      <c r="XFC32" s="14">
        <v>-2600</v>
      </c>
    </row>
    <row r="33" spans="1:17 16383:16383" x14ac:dyDescent="0.3">
      <c r="A33" s="3" t="s">
        <v>40</v>
      </c>
      <c r="B33" s="3" t="s">
        <v>41</v>
      </c>
      <c r="C33" s="3" t="s">
        <v>339</v>
      </c>
      <c r="D33" s="3" t="s">
        <v>524</v>
      </c>
      <c r="E33" s="11">
        <v>44485</v>
      </c>
      <c r="F33" s="3" t="s">
        <v>540</v>
      </c>
      <c r="G33" s="3" t="s">
        <v>523</v>
      </c>
      <c r="H33" s="3" t="s">
        <v>1</v>
      </c>
      <c r="I33" s="8">
        <v>-1719408</v>
      </c>
      <c r="J33" s="4">
        <v>14</v>
      </c>
      <c r="K33" s="3" t="s">
        <v>1</v>
      </c>
      <c r="L33" s="3" t="s">
        <v>1</v>
      </c>
      <c r="M33" s="8">
        <v>-1065547</v>
      </c>
      <c r="N33" s="8">
        <v>-1492826</v>
      </c>
      <c r="O33" s="8">
        <v>838965</v>
      </c>
      <c r="P33" s="8">
        <v>-1719408</v>
      </c>
      <c r="Q33" s="8">
        <f t="shared" si="0"/>
        <v>0</v>
      </c>
      <c r="XFC33" s="14">
        <v>7800</v>
      </c>
    </row>
    <row r="34" spans="1:17 16383:16383" x14ac:dyDescent="0.3">
      <c r="A34" s="3" t="s">
        <v>40</v>
      </c>
      <c r="B34" s="3" t="s">
        <v>42</v>
      </c>
      <c r="C34" s="3" t="s">
        <v>342</v>
      </c>
      <c r="D34" s="3" t="s">
        <v>524</v>
      </c>
      <c r="E34" s="11">
        <v>44523</v>
      </c>
      <c r="F34" s="3" t="s">
        <v>540</v>
      </c>
      <c r="G34" s="3" t="s">
        <v>523</v>
      </c>
      <c r="H34" s="3" t="s">
        <v>1</v>
      </c>
      <c r="I34" s="8">
        <v>590764</v>
      </c>
      <c r="J34" s="4">
        <v>3</v>
      </c>
      <c r="K34" s="3" t="s">
        <v>1</v>
      </c>
      <c r="L34" s="3" t="s">
        <v>1</v>
      </c>
      <c r="M34" s="8">
        <v>-39752</v>
      </c>
      <c r="N34" s="8">
        <v>-348</v>
      </c>
      <c r="O34" s="8">
        <v>630864</v>
      </c>
      <c r="P34" s="8">
        <v>590764</v>
      </c>
      <c r="Q34" s="8">
        <f t="shared" si="0"/>
        <v>0</v>
      </c>
      <c r="XFC34" s="14">
        <v>0</v>
      </c>
    </row>
    <row r="35" spans="1:17 16383:16383" x14ac:dyDescent="0.3">
      <c r="A35" s="3" t="s">
        <v>45</v>
      </c>
      <c r="B35" s="3" t="s">
        <v>46</v>
      </c>
      <c r="C35" s="3" t="s">
        <v>343</v>
      </c>
      <c r="D35" s="3" t="s">
        <v>530</v>
      </c>
      <c r="E35" s="11">
        <v>44538</v>
      </c>
      <c r="F35" s="3" t="s">
        <v>538</v>
      </c>
      <c r="G35" s="3" t="s">
        <v>523</v>
      </c>
      <c r="H35" s="3" t="s">
        <v>8</v>
      </c>
      <c r="I35" s="8">
        <v>-1192072</v>
      </c>
      <c r="J35" s="4">
        <v>0</v>
      </c>
      <c r="K35" s="3" t="s">
        <v>1</v>
      </c>
      <c r="L35" s="3" t="s">
        <v>1</v>
      </c>
      <c r="M35" s="8">
        <v>-305003</v>
      </c>
      <c r="N35" s="8">
        <v>0</v>
      </c>
      <c r="O35" s="8">
        <v>-887069</v>
      </c>
      <c r="P35" s="8">
        <v>-1192072</v>
      </c>
      <c r="Q35" s="8">
        <f t="shared" si="0"/>
        <v>0</v>
      </c>
      <c r="XFC35" s="14">
        <v>0</v>
      </c>
    </row>
    <row r="36" spans="1:17 16383:16383" x14ac:dyDescent="0.3">
      <c r="A36" s="3" t="s">
        <v>45</v>
      </c>
      <c r="B36" s="3" t="s">
        <v>47</v>
      </c>
      <c r="C36" s="3" t="s">
        <v>345</v>
      </c>
      <c r="D36" s="3" t="s">
        <v>522</v>
      </c>
      <c r="E36" s="11">
        <v>44594</v>
      </c>
      <c r="F36" s="3" t="s">
        <v>540</v>
      </c>
      <c r="G36" s="3" t="s">
        <v>523</v>
      </c>
      <c r="H36" s="3" t="s">
        <v>8</v>
      </c>
      <c r="I36" s="8">
        <v>2216000</v>
      </c>
      <c r="J36" s="4">
        <v>13</v>
      </c>
      <c r="K36" s="3" t="s">
        <v>8</v>
      </c>
      <c r="L36" s="3" t="s">
        <v>8</v>
      </c>
      <c r="M36" s="8">
        <v>413000</v>
      </c>
      <c r="N36" s="8">
        <v>0</v>
      </c>
      <c r="O36" s="8">
        <v>1803000</v>
      </c>
      <c r="P36" s="8">
        <v>2216000</v>
      </c>
      <c r="Q36" s="8">
        <f t="shared" si="0"/>
        <v>1</v>
      </c>
      <c r="XFC36" s="14">
        <v>-200</v>
      </c>
    </row>
    <row r="37" spans="1:17 16383:16383" x14ac:dyDescent="0.3">
      <c r="A37" s="3" t="s">
        <v>45</v>
      </c>
      <c r="B37" s="3" t="s">
        <v>48</v>
      </c>
      <c r="C37" s="3" t="s">
        <v>344</v>
      </c>
      <c r="D37" s="3" t="s">
        <v>522</v>
      </c>
      <c r="E37" s="11">
        <v>44597</v>
      </c>
      <c r="F37" s="3" t="s">
        <v>540</v>
      </c>
      <c r="G37" s="3" t="s">
        <v>523</v>
      </c>
      <c r="H37" s="3" t="s">
        <v>8</v>
      </c>
      <c r="I37" s="8">
        <v>1989400</v>
      </c>
      <c r="J37" s="4">
        <v>17</v>
      </c>
      <c r="K37" s="3" t="s">
        <v>8</v>
      </c>
      <c r="L37" s="3" t="s">
        <v>8</v>
      </c>
      <c r="M37" s="8">
        <v>0</v>
      </c>
      <c r="N37" s="8">
        <v>0</v>
      </c>
      <c r="O37" s="8">
        <v>1989400</v>
      </c>
      <c r="P37" s="8">
        <v>1989400</v>
      </c>
      <c r="Q37" s="8">
        <f t="shared" si="0"/>
        <v>1</v>
      </c>
      <c r="XFC37" s="14">
        <v>6300</v>
      </c>
    </row>
    <row r="38" spans="1:17 16383:16383" x14ac:dyDescent="0.3">
      <c r="A38" s="3" t="s">
        <v>49</v>
      </c>
      <c r="B38" s="3" t="s">
        <v>52</v>
      </c>
      <c r="C38" s="3" t="s">
        <v>349</v>
      </c>
      <c r="D38" s="3" t="s">
        <v>522</v>
      </c>
      <c r="E38" s="11">
        <v>44518</v>
      </c>
      <c r="F38" s="3" t="s">
        <v>540</v>
      </c>
      <c r="G38" s="3" t="s">
        <v>529</v>
      </c>
      <c r="H38" s="3" t="s">
        <v>8</v>
      </c>
      <c r="I38" s="8">
        <v>-39518</v>
      </c>
      <c r="J38" s="4">
        <v>0</v>
      </c>
      <c r="K38" s="3" t="s">
        <v>1</v>
      </c>
      <c r="L38" s="3" t="s">
        <v>1</v>
      </c>
      <c r="M38" s="8">
        <v>0</v>
      </c>
      <c r="N38" s="8">
        <v>0</v>
      </c>
      <c r="O38" s="8">
        <v>-39518</v>
      </c>
      <c r="P38" s="8">
        <v>-39518</v>
      </c>
      <c r="Q38" s="8">
        <f t="shared" si="0"/>
        <v>0</v>
      </c>
      <c r="XFC38" s="14">
        <v>4800</v>
      </c>
    </row>
    <row r="39" spans="1:17 16383:16383" x14ac:dyDescent="0.3">
      <c r="A39" s="3" t="s">
        <v>49</v>
      </c>
      <c r="B39" s="3" t="s">
        <v>51</v>
      </c>
      <c r="C39" s="3" t="s">
        <v>347</v>
      </c>
      <c r="D39" s="3" t="s">
        <v>522</v>
      </c>
      <c r="E39" s="11">
        <v>44554</v>
      </c>
      <c r="F39" s="3" t="s">
        <v>540</v>
      </c>
      <c r="G39" s="3" t="s">
        <v>523</v>
      </c>
      <c r="H39" s="3" t="s">
        <v>8</v>
      </c>
      <c r="I39" s="8">
        <v>669293</v>
      </c>
      <c r="J39" s="4">
        <v>14</v>
      </c>
      <c r="K39" s="3" t="s">
        <v>1</v>
      </c>
      <c r="L39" s="3" t="s">
        <v>1</v>
      </c>
      <c r="M39" s="8">
        <v>-22</v>
      </c>
      <c r="N39" s="8">
        <v>-800000</v>
      </c>
      <c r="O39" s="8">
        <v>1469315</v>
      </c>
      <c r="P39" s="8">
        <v>669293</v>
      </c>
      <c r="Q39" s="8">
        <f t="shared" si="0"/>
        <v>0</v>
      </c>
      <c r="XFC39" s="14">
        <v>0</v>
      </c>
    </row>
    <row r="40" spans="1:17 16383:16383" x14ac:dyDescent="0.3">
      <c r="A40" s="3" t="s">
        <v>49</v>
      </c>
      <c r="B40" s="3" t="s">
        <v>50</v>
      </c>
      <c r="C40" s="3" t="s">
        <v>346</v>
      </c>
      <c r="D40" s="3" t="s">
        <v>522</v>
      </c>
      <c r="E40" s="11">
        <v>44566</v>
      </c>
      <c r="F40" s="3" t="s">
        <v>540</v>
      </c>
      <c r="G40" s="3" t="s">
        <v>523</v>
      </c>
      <c r="H40" s="3" t="s">
        <v>8</v>
      </c>
      <c r="I40" s="8">
        <v>2518019</v>
      </c>
      <c r="J40" s="4">
        <v>16</v>
      </c>
      <c r="K40" s="3" t="s">
        <v>8</v>
      </c>
      <c r="L40" s="3" t="s">
        <v>8</v>
      </c>
      <c r="M40" s="8">
        <v>-132</v>
      </c>
      <c r="N40" s="8">
        <v>0</v>
      </c>
      <c r="O40" s="8">
        <v>2518151</v>
      </c>
      <c r="P40" s="8">
        <v>2518019</v>
      </c>
      <c r="Q40" s="8">
        <f t="shared" si="0"/>
        <v>1</v>
      </c>
      <c r="XFC40" s="14">
        <v>9900</v>
      </c>
    </row>
    <row r="41" spans="1:17 16383:16383" x14ac:dyDescent="0.3">
      <c r="A41" s="3" t="s">
        <v>53</v>
      </c>
      <c r="B41" s="3" t="s">
        <v>57</v>
      </c>
      <c r="C41" s="3" t="s">
        <v>58</v>
      </c>
      <c r="D41" s="3" t="s">
        <v>526</v>
      </c>
      <c r="E41" s="11">
        <v>44485</v>
      </c>
      <c r="F41" s="3" t="s">
        <v>540</v>
      </c>
      <c r="G41" s="3" t="s">
        <v>523</v>
      </c>
      <c r="H41" s="3" t="s">
        <v>1</v>
      </c>
      <c r="I41" s="8">
        <v>-1139375</v>
      </c>
      <c r="J41" s="4">
        <v>10</v>
      </c>
      <c r="K41" s="3" t="s">
        <v>1</v>
      </c>
      <c r="L41" s="3" t="s">
        <v>1</v>
      </c>
      <c r="M41" s="8">
        <v>-188091</v>
      </c>
      <c r="N41" s="8">
        <v>-490984</v>
      </c>
      <c r="O41" s="8">
        <v>-460300</v>
      </c>
      <c r="P41" s="8">
        <v>-1139375</v>
      </c>
      <c r="Q41" s="8">
        <f t="shared" si="0"/>
        <v>0</v>
      </c>
      <c r="XFC41" s="14">
        <v>-600</v>
      </c>
    </row>
    <row r="42" spans="1:17 16383:16383" x14ac:dyDescent="0.3">
      <c r="A42" s="3" t="s">
        <v>53</v>
      </c>
      <c r="B42" s="3" t="s">
        <v>60</v>
      </c>
      <c r="C42" s="3" t="s">
        <v>352</v>
      </c>
      <c r="D42" s="3" t="s">
        <v>522</v>
      </c>
      <c r="E42" s="11">
        <v>44485</v>
      </c>
      <c r="F42" s="3" t="s">
        <v>540</v>
      </c>
      <c r="G42" s="3" t="s">
        <v>523</v>
      </c>
      <c r="H42" s="3" t="s">
        <v>1</v>
      </c>
      <c r="I42" s="8">
        <v>-619411</v>
      </c>
      <c r="J42" s="4">
        <v>12</v>
      </c>
      <c r="K42" s="3" t="s">
        <v>1</v>
      </c>
      <c r="L42" s="3" t="s">
        <v>1</v>
      </c>
      <c r="M42" s="8">
        <v>-262006</v>
      </c>
      <c r="N42" s="8">
        <v>-325001</v>
      </c>
      <c r="O42" s="8">
        <v>-32404</v>
      </c>
      <c r="P42" s="8">
        <v>-619411</v>
      </c>
      <c r="Q42" s="8">
        <f t="shared" si="0"/>
        <v>0</v>
      </c>
      <c r="XFC42" s="14">
        <v>0</v>
      </c>
    </row>
    <row r="43" spans="1:17 16383:16383" x14ac:dyDescent="0.3">
      <c r="A43" s="3" t="s">
        <v>53</v>
      </c>
      <c r="B43" s="3" t="s">
        <v>59</v>
      </c>
      <c r="C43" s="3" t="s">
        <v>351</v>
      </c>
      <c r="D43" s="3" t="s">
        <v>522</v>
      </c>
      <c r="E43" s="11">
        <v>44485</v>
      </c>
      <c r="F43" s="3" t="s">
        <v>540</v>
      </c>
      <c r="G43" s="3" t="s">
        <v>523</v>
      </c>
      <c r="H43" s="3" t="s">
        <v>1</v>
      </c>
      <c r="I43" s="8">
        <v>-699017</v>
      </c>
      <c r="J43" s="4">
        <v>9</v>
      </c>
      <c r="K43" s="3" t="s">
        <v>1</v>
      </c>
      <c r="L43" s="3" t="s">
        <v>1</v>
      </c>
      <c r="M43" s="8">
        <v>-1832477</v>
      </c>
      <c r="N43" s="8">
        <v>-2135610</v>
      </c>
      <c r="O43" s="8">
        <v>3269070</v>
      </c>
      <c r="P43" s="8">
        <v>-699017</v>
      </c>
      <c r="Q43" s="8">
        <f t="shared" si="0"/>
        <v>0</v>
      </c>
      <c r="XFC43" s="14">
        <v>-1800</v>
      </c>
    </row>
    <row r="44" spans="1:17 16383:16383" x14ac:dyDescent="0.3">
      <c r="A44" s="3" t="s">
        <v>53</v>
      </c>
      <c r="B44" s="3" t="s">
        <v>54</v>
      </c>
      <c r="C44" s="3" t="s">
        <v>55</v>
      </c>
      <c r="D44" s="3" t="s">
        <v>526</v>
      </c>
      <c r="E44" s="11">
        <v>44485</v>
      </c>
      <c r="F44" s="3" t="s">
        <v>540</v>
      </c>
      <c r="G44" s="3" t="s">
        <v>523</v>
      </c>
      <c r="H44" s="3" t="s">
        <v>1</v>
      </c>
      <c r="I44" s="8">
        <v>2908365</v>
      </c>
      <c r="J44" s="4">
        <v>12</v>
      </c>
      <c r="K44" s="3" t="s">
        <v>8</v>
      </c>
      <c r="L44" s="3" t="s">
        <v>1</v>
      </c>
      <c r="M44" s="8">
        <v>-1305602</v>
      </c>
      <c r="N44" s="8">
        <v>-972822</v>
      </c>
      <c r="O44" s="8">
        <v>5186789</v>
      </c>
      <c r="P44" s="8">
        <v>2908365</v>
      </c>
      <c r="Q44" s="8">
        <f t="shared" si="0"/>
        <v>1</v>
      </c>
      <c r="XFC44" s="14">
        <v>0</v>
      </c>
    </row>
    <row r="45" spans="1:17 16383:16383" x14ac:dyDescent="0.3">
      <c r="A45" s="3" t="s">
        <v>53</v>
      </c>
      <c r="B45" s="3" t="s">
        <v>56</v>
      </c>
      <c r="C45" s="3" t="s">
        <v>350</v>
      </c>
      <c r="D45" s="3" t="s">
        <v>522</v>
      </c>
      <c r="E45" s="11">
        <v>44485</v>
      </c>
      <c r="F45" s="3" t="s">
        <v>540</v>
      </c>
      <c r="G45" s="3" t="s">
        <v>523</v>
      </c>
      <c r="H45" s="3" t="s">
        <v>1</v>
      </c>
      <c r="I45" s="8">
        <v>1842407</v>
      </c>
      <c r="J45" s="4">
        <v>7</v>
      </c>
      <c r="K45" s="3" t="s">
        <v>1</v>
      </c>
      <c r="L45" s="3" t="s">
        <v>1</v>
      </c>
      <c r="M45" s="8">
        <v>-1942049</v>
      </c>
      <c r="N45" s="8">
        <v>-1056248</v>
      </c>
      <c r="O45" s="8">
        <v>4840704</v>
      </c>
      <c r="P45" s="8">
        <v>1842407</v>
      </c>
      <c r="Q45" s="8">
        <f t="shared" si="0"/>
        <v>0</v>
      </c>
      <c r="XFC45" s="14">
        <v>0</v>
      </c>
    </row>
    <row r="46" spans="1:17 16383:16383" x14ac:dyDescent="0.3">
      <c r="A46" s="3" t="s">
        <v>53</v>
      </c>
      <c r="B46" s="3" t="s">
        <v>85</v>
      </c>
      <c r="C46" s="3" t="s">
        <v>86</v>
      </c>
      <c r="D46" s="3" t="s">
        <v>522</v>
      </c>
      <c r="E46" s="11"/>
      <c r="F46" s="3" t="s">
        <v>540</v>
      </c>
      <c r="G46" s="3" t="s">
        <v>529</v>
      </c>
      <c r="H46" s="3" t="s">
        <v>1</v>
      </c>
      <c r="I46" s="8">
        <v>-618249</v>
      </c>
      <c r="J46" s="4">
        <v>0</v>
      </c>
      <c r="K46" s="3" t="s">
        <v>1</v>
      </c>
      <c r="L46" s="3" t="s">
        <v>1</v>
      </c>
      <c r="M46" s="8">
        <v>0</v>
      </c>
      <c r="N46" s="8">
        <v>-236000</v>
      </c>
      <c r="O46" s="8">
        <v>-382249</v>
      </c>
      <c r="P46" s="8">
        <v>-618249</v>
      </c>
      <c r="Q46" s="8">
        <f t="shared" si="0"/>
        <v>0</v>
      </c>
      <c r="XFC46" s="14">
        <v>0</v>
      </c>
    </row>
    <row r="47" spans="1:17 16383:16383" x14ac:dyDescent="0.3">
      <c r="A47" s="3" t="s">
        <v>71</v>
      </c>
      <c r="B47" s="3" t="s">
        <v>76</v>
      </c>
      <c r="C47" s="3" t="s">
        <v>77</v>
      </c>
      <c r="D47" s="3" t="s">
        <v>522</v>
      </c>
      <c r="E47" s="11"/>
      <c r="F47" s="3" t="s">
        <v>540</v>
      </c>
      <c r="G47" s="3" t="s">
        <v>529</v>
      </c>
      <c r="H47" s="3" t="s">
        <v>1</v>
      </c>
      <c r="I47" s="8">
        <v>0</v>
      </c>
      <c r="J47" s="4">
        <v>0</v>
      </c>
      <c r="K47" s="3" t="s">
        <v>1</v>
      </c>
      <c r="L47" s="3" t="s">
        <v>1</v>
      </c>
      <c r="M47" s="8">
        <v>0</v>
      </c>
      <c r="N47" s="8">
        <v>0</v>
      </c>
      <c r="O47" s="8">
        <v>0</v>
      </c>
      <c r="P47" s="8">
        <v>0</v>
      </c>
      <c r="Q47" s="8">
        <f t="shared" si="0"/>
        <v>0</v>
      </c>
      <c r="XFC47" s="14">
        <v>6600</v>
      </c>
    </row>
    <row r="48" spans="1:17 16383:16383" x14ac:dyDescent="0.3">
      <c r="A48" s="3" t="s">
        <v>71</v>
      </c>
      <c r="B48" s="3" t="s">
        <v>72</v>
      </c>
      <c r="C48" s="3" t="s">
        <v>360</v>
      </c>
      <c r="D48" s="3" t="s">
        <v>524</v>
      </c>
      <c r="E48" s="11">
        <v>44485</v>
      </c>
      <c r="F48" s="3" t="s">
        <v>540</v>
      </c>
      <c r="G48" s="3" t="s">
        <v>523</v>
      </c>
      <c r="H48" s="3" t="s">
        <v>1</v>
      </c>
      <c r="I48" s="8">
        <v>1177805</v>
      </c>
      <c r="J48" s="4">
        <v>12</v>
      </c>
      <c r="K48" s="3" t="s">
        <v>8</v>
      </c>
      <c r="L48" s="3" t="s">
        <v>1</v>
      </c>
      <c r="M48" s="8">
        <v>-1190411</v>
      </c>
      <c r="N48" s="8">
        <v>-1196686</v>
      </c>
      <c r="O48" s="8">
        <v>3564902</v>
      </c>
      <c r="P48" s="8">
        <v>1177805</v>
      </c>
      <c r="Q48" s="8">
        <f t="shared" si="0"/>
        <v>1</v>
      </c>
      <c r="XFC48" s="14">
        <v>8100</v>
      </c>
    </row>
    <row r="49" spans="1:17 16383:16383" x14ac:dyDescent="0.3">
      <c r="A49" s="3" t="s">
        <v>71</v>
      </c>
      <c r="B49" s="3" t="s">
        <v>79</v>
      </c>
      <c r="C49" s="3" t="s">
        <v>516</v>
      </c>
      <c r="D49" s="3" t="s">
        <v>525</v>
      </c>
      <c r="E49" s="11">
        <v>44485</v>
      </c>
      <c r="F49" s="3" t="s">
        <v>538</v>
      </c>
      <c r="G49" s="3" t="s">
        <v>523</v>
      </c>
      <c r="H49" s="3" t="s">
        <v>1</v>
      </c>
      <c r="I49" s="8">
        <v>100000</v>
      </c>
      <c r="J49" s="4">
        <v>0</v>
      </c>
      <c r="K49" s="3" t="s">
        <v>1</v>
      </c>
      <c r="L49" s="3" t="s">
        <v>1</v>
      </c>
      <c r="M49" s="8">
        <v>0</v>
      </c>
      <c r="N49" s="8">
        <v>0</v>
      </c>
      <c r="O49" s="8">
        <v>100000</v>
      </c>
      <c r="P49" s="8">
        <v>100000</v>
      </c>
      <c r="Q49" s="8">
        <f t="shared" si="0"/>
        <v>0</v>
      </c>
      <c r="XFC49" s="14">
        <v>0</v>
      </c>
    </row>
    <row r="50" spans="1:17 16383:16383" x14ac:dyDescent="0.3">
      <c r="A50" s="3" t="s">
        <v>71</v>
      </c>
      <c r="B50" s="3" t="s">
        <v>73</v>
      </c>
      <c r="C50" s="3" t="s">
        <v>361</v>
      </c>
      <c r="D50" s="3" t="s">
        <v>526</v>
      </c>
      <c r="E50" s="11">
        <v>44485</v>
      </c>
      <c r="F50" s="3" t="s">
        <v>540</v>
      </c>
      <c r="G50" s="3" t="s">
        <v>523</v>
      </c>
      <c r="H50" s="3" t="s">
        <v>1</v>
      </c>
      <c r="I50" s="8">
        <v>-5198209</v>
      </c>
      <c r="J50" s="4">
        <v>0</v>
      </c>
      <c r="K50" s="3" t="s">
        <v>1</v>
      </c>
      <c r="L50" s="3" t="s">
        <v>1</v>
      </c>
      <c r="M50" s="8">
        <v>-908817</v>
      </c>
      <c r="N50" s="8">
        <v>-2055706</v>
      </c>
      <c r="O50" s="8">
        <v>-2233686</v>
      </c>
      <c r="P50" s="8">
        <v>-5198209</v>
      </c>
      <c r="Q50" s="8">
        <f t="shared" si="0"/>
        <v>0</v>
      </c>
      <c r="XFC50" s="14">
        <v>13200</v>
      </c>
    </row>
    <row r="51" spans="1:17 16383:16383" x14ac:dyDescent="0.3">
      <c r="A51" s="3" t="s">
        <v>71</v>
      </c>
      <c r="B51" s="3" t="s">
        <v>74</v>
      </c>
      <c r="C51" s="3" t="s">
        <v>362</v>
      </c>
      <c r="D51" s="3" t="s">
        <v>522</v>
      </c>
      <c r="E51" s="11">
        <v>44485</v>
      </c>
      <c r="F51" s="3" t="s">
        <v>540</v>
      </c>
      <c r="G51" s="3" t="s">
        <v>523</v>
      </c>
      <c r="H51" s="3" t="s">
        <v>1</v>
      </c>
      <c r="I51" s="8">
        <v>2744946</v>
      </c>
      <c r="J51" s="4">
        <v>11</v>
      </c>
      <c r="K51" s="3" t="s">
        <v>8</v>
      </c>
      <c r="L51" s="3" t="s">
        <v>1</v>
      </c>
      <c r="M51" s="8">
        <v>-480306</v>
      </c>
      <c r="N51" s="8">
        <v>-179823</v>
      </c>
      <c r="O51" s="8">
        <v>3405075</v>
      </c>
      <c r="P51" s="8">
        <v>2744946</v>
      </c>
      <c r="Q51" s="8">
        <f t="shared" si="0"/>
        <v>1</v>
      </c>
      <c r="XFC51" s="14">
        <v>0</v>
      </c>
    </row>
    <row r="52" spans="1:17 16383:16383" x14ac:dyDescent="0.3">
      <c r="A52" s="3" t="s">
        <v>71</v>
      </c>
      <c r="B52" s="3" t="s">
        <v>75</v>
      </c>
      <c r="C52" s="3" t="s">
        <v>363</v>
      </c>
      <c r="D52" s="3" t="s">
        <v>522</v>
      </c>
      <c r="E52" s="11">
        <v>44501</v>
      </c>
      <c r="F52" s="3" t="s">
        <v>540</v>
      </c>
      <c r="G52" s="3" t="s">
        <v>523</v>
      </c>
      <c r="H52" s="3" t="s">
        <v>1</v>
      </c>
      <c r="I52" s="8">
        <v>5432250</v>
      </c>
      <c r="J52" s="4">
        <v>11</v>
      </c>
      <c r="K52" s="3" t="s">
        <v>8</v>
      </c>
      <c r="L52" s="3" t="s">
        <v>1</v>
      </c>
      <c r="M52" s="8">
        <v>-635000</v>
      </c>
      <c r="N52" s="8">
        <v>-354152</v>
      </c>
      <c r="O52" s="8">
        <v>6421402</v>
      </c>
      <c r="P52" s="8">
        <v>5432250</v>
      </c>
      <c r="Q52" s="8">
        <f t="shared" si="0"/>
        <v>1</v>
      </c>
      <c r="XFC52" s="14">
        <v>7800</v>
      </c>
    </row>
    <row r="53" spans="1:17 16383:16383" x14ac:dyDescent="0.3">
      <c r="A53" s="3" t="s">
        <v>71</v>
      </c>
      <c r="B53" s="3" t="s">
        <v>78</v>
      </c>
      <c r="C53" s="3" t="s">
        <v>364</v>
      </c>
      <c r="D53" s="3" t="s">
        <v>530</v>
      </c>
      <c r="E53" s="11">
        <v>44506</v>
      </c>
      <c r="F53" s="3" t="s">
        <v>538</v>
      </c>
      <c r="G53" s="3" t="s">
        <v>523</v>
      </c>
      <c r="H53" s="3" t="s">
        <v>1</v>
      </c>
      <c r="I53" s="8">
        <v>2487218</v>
      </c>
      <c r="J53" s="4">
        <v>21</v>
      </c>
      <c r="K53" s="3" t="s">
        <v>8</v>
      </c>
      <c r="L53" s="3" t="s">
        <v>1</v>
      </c>
      <c r="M53" s="8">
        <v>0</v>
      </c>
      <c r="N53" s="8">
        <v>-38000</v>
      </c>
      <c r="O53" s="8">
        <v>2525218</v>
      </c>
      <c r="P53" s="8">
        <v>2487218</v>
      </c>
      <c r="Q53" s="8">
        <f t="shared" si="0"/>
        <v>1</v>
      </c>
      <c r="XFC53" s="14">
        <v>-800</v>
      </c>
    </row>
    <row r="54" spans="1:17 16383:16383" x14ac:dyDescent="0.3">
      <c r="A54" s="3" t="s">
        <v>71</v>
      </c>
      <c r="B54" s="3" t="s">
        <v>80</v>
      </c>
      <c r="C54" s="3" t="s">
        <v>81</v>
      </c>
      <c r="D54" s="3" t="s">
        <v>522</v>
      </c>
      <c r="E54" s="11"/>
      <c r="F54" s="3" t="s">
        <v>540</v>
      </c>
      <c r="G54" s="3" t="s">
        <v>529</v>
      </c>
      <c r="H54" s="3" t="s">
        <v>1</v>
      </c>
      <c r="I54" s="8">
        <v>-513034</v>
      </c>
      <c r="J54" s="4">
        <v>0</v>
      </c>
      <c r="K54" s="3" t="s">
        <v>1</v>
      </c>
      <c r="L54" s="3" t="s">
        <v>1</v>
      </c>
      <c r="M54" s="8">
        <v>0</v>
      </c>
      <c r="N54" s="8">
        <v>-199586</v>
      </c>
      <c r="O54" s="8">
        <v>-313448</v>
      </c>
      <c r="P54" s="8">
        <v>-513034</v>
      </c>
      <c r="Q54" s="8">
        <f t="shared" si="0"/>
        <v>0</v>
      </c>
      <c r="XFC54" s="14">
        <v>6000</v>
      </c>
    </row>
    <row r="55" spans="1:17 16383:16383" x14ac:dyDescent="0.3">
      <c r="A55" s="3" t="s">
        <v>71</v>
      </c>
      <c r="B55" s="3" t="s">
        <v>82</v>
      </c>
      <c r="C55" s="3" t="s">
        <v>83</v>
      </c>
      <c r="D55" s="3" t="s">
        <v>522</v>
      </c>
      <c r="E55" s="11"/>
      <c r="F55" s="3" t="s">
        <v>540</v>
      </c>
      <c r="G55" s="3" t="s">
        <v>529</v>
      </c>
      <c r="H55" s="3" t="s">
        <v>1</v>
      </c>
      <c r="I55" s="8">
        <v>-323634</v>
      </c>
      <c r="J55" s="4">
        <v>0</v>
      </c>
      <c r="K55" s="3" t="s">
        <v>1</v>
      </c>
      <c r="L55" s="3" t="s">
        <v>1</v>
      </c>
      <c r="M55" s="8">
        <v>0</v>
      </c>
      <c r="N55" s="8">
        <v>0</v>
      </c>
      <c r="O55" s="8">
        <v>-323634</v>
      </c>
      <c r="P55" s="8">
        <v>-323634</v>
      </c>
      <c r="Q55" s="8">
        <f t="shared" si="0"/>
        <v>0</v>
      </c>
      <c r="XFC55" s="14">
        <v>-1200</v>
      </c>
    </row>
    <row r="56" spans="1:17 16383:16383" x14ac:dyDescent="0.3">
      <c r="A56" s="3" t="s">
        <v>71</v>
      </c>
      <c r="B56" s="3" t="s">
        <v>297</v>
      </c>
      <c r="C56" s="3" t="s">
        <v>365</v>
      </c>
      <c r="D56" s="3" t="s">
        <v>526</v>
      </c>
      <c r="E56" s="11">
        <v>44485</v>
      </c>
      <c r="F56" s="3" t="s">
        <v>540</v>
      </c>
      <c r="G56" s="3" t="s">
        <v>529</v>
      </c>
      <c r="H56" s="3" t="s">
        <v>1</v>
      </c>
      <c r="I56" s="8">
        <v>0</v>
      </c>
      <c r="J56" s="4">
        <v>0</v>
      </c>
      <c r="K56" s="3" t="s">
        <v>1</v>
      </c>
      <c r="L56" s="3" t="s">
        <v>1</v>
      </c>
      <c r="M56" s="8">
        <v>0</v>
      </c>
      <c r="N56" s="8">
        <v>0</v>
      </c>
      <c r="O56" s="8">
        <v>0</v>
      </c>
      <c r="P56" s="8">
        <v>0</v>
      </c>
      <c r="Q56" s="8">
        <f t="shared" si="0"/>
        <v>0</v>
      </c>
      <c r="XFC56" s="14">
        <v>3900</v>
      </c>
    </row>
    <row r="57" spans="1:17 16383:16383" x14ac:dyDescent="0.3">
      <c r="A57" s="3" t="s">
        <v>61</v>
      </c>
      <c r="B57" s="3" t="s">
        <v>63</v>
      </c>
      <c r="C57" s="3" t="s">
        <v>64</v>
      </c>
      <c r="D57" s="3" t="s">
        <v>522</v>
      </c>
      <c r="E57" s="11">
        <v>44485</v>
      </c>
      <c r="F57" s="3" t="s">
        <v>540</v>
      </c>
      <c r="G57" s="3" t="s">
        <v>523</v>
      </c>
      <c r="H57" s="3" t="s">
        <v>8</v>
      </c>
      <c r="I57" s="8">
        <v>1102152</v>
      </c>
      <c r="J57" s="4">
        <v>11</v>
      </c>
      <c r="K57" s="3" t="s">
        <v>8</v>
      </c>
      <c r="L57" s="3" t="s">
        <v>8</v>
      </c>
      <c r="M57" s="8">
        <v>287980</v>
      </c>
      <c r="N57" s="8">
        <v>-100868</v>
      </c>
      <c r="O57" s="8">
        <v>915040</v>
      </c>
      <c r="P57" s="8">
        <v>1102152</v>
      </c>
      <c r="Q57" s="8">
        <f t="shared" si="0"/>
        <v>1</v>
      </c>
      <c r="XFC57" s="14">
        <v>2598.8969999999999</v>
      </c>
    </row>
    <row r="58" spans="1:17 16383:16383" x14ac:dyDescent="0.3">
      <c r="A58" s="3" t="s">
        <v>61</v>
      </c>
      <c r="B58" s="3" t="s">
        <v>65</v>
      </c>
      <c r="C58" s="3" t="s">
        <v>355</v>
      </c>
      <c r="D58" s="3" t="s">
        <v>524</v>
      </c>
      <c r="E58" s="11">
        <v>44485</v>
      </c>
      <c r="F58" s="3" t="s">
        <v>540</v>
      </c>
      <c r="G58" s="3" t="s">
        <v>523</v>
      </c>
      <c r="H58" s="3" t="s">
        <v>8</v>
      </c>
      <c r="I58" s="8">
        <v>678809</v>
      </c>
      <c r="J58" s="4">
        <v>3</v>
      </c>
      <c r="K58" s="3" t="s">
        <v>1</v>
      </c>
      <c r="L58" s="3" t="s">
        <v>1</v>
      </c>
      <c r="M58" s="8">
        <v>-1608</v>
      </c>
      <c r="N58" s="8">
        <v>-233343</v>
      </c>
      <c r="O58" s="8">
        <v>913760</v>
      </c>
      <c r="P58" s="8">
        <v>678809</v>
      </c>
      <c r="Q58" s="8">
        <f t="shared" si="0"/>
        <v>0</v>
      </c>
      <c r="XFC58" s="14">
        <v>0</v>
      </c>
    </row>
    <row r="59" spans="1:17 16383:16383" x14ac:dyDescent="0.3">
      <c r="A59" s="3" t="s">
        <v>61</v>
      </c>
      <c r="B59" s="3" t="s">
        <v>62</v>
      </c>
      <c r="C59" s="3" t="s">
        <v>354</v>
      </c>
      <c r="D59" s="3" t="s">
        <v>524</v>
      </c>
      <c r="E59" s="11">
        <v>44485</v>
      </c>
      <c r="F59" s="3" t="s">
        <v>540</v>
      </c>
      <c r="G59" s="3" t="s">
        <v>523</v>
      </c>
      <c r="H59" s="3" t="s">
        <v>8</v>
      </c>
      <c r="I59" s="8">
        <v>3241617</v>
      </c>
      <c r="J59" s="4">
        <v>11</v>
      </c>
      <c r="K59" s="3" t="s">
        <v>8</v>
      </c>
      <c r="L59" s="3" t="s">
        <v>8</v>
      </c>
      <c r="M59" s="8">
        <v>1744</v>
      </c>
      <c r="N59" s="8">
        <v>-376399</v>
      </c>
      <c r="O59" s="8">
        <v>3616272</v>
      </c>
      <c r="P59" s="8">
        <v>3241617</v>
      </c>
      <c r="Q59" s="8">
        <f t="shared" si="0"/>
        <v>1</v>
      </c>
      <c r="XFC59" s="14">
        <v>7200</v>
      </c>
    </row>
    <row r="60" spans="1:17 16383:16383" x14ac:dyDescent="0.3">
      <c r="A60" s="3" t="s">
        <v>61</v>
      </c>
      <c r="B60" s="3" t="s">
        <v>296</v>
      </c>
      <c r="C60" s="3" t="s">
        <v>357</v>
      </c>
      <c r="D60" s="3" t="s">
        <v>530</v>
      </c>
      <c r="E60" s="11">
        <v>44485</v>
      </c>
      <c r="F60" s="3" t="s">
        <v>538</v>
      </c>
      <c r="G60" s="3" t="s">
        <v>523</v>
      </c>
      <c r="H60" s="3" t="s">
        <v>8</v>
      </c>
      <c r="I60" s="8">
        <v>-56000</v>
      </c>
      <c r="J60" s="4">
        <v>0</v>
      </c>
      <c r="K60" s="3" t="s">
        <v>1</v>
      </c>
      <c r="L60" s="3" t="s">
        <v>1</v>
      </c>
      <c r="M60" s="8">
        <v>0</v>
      </c>
      <c r="N60" s="8">
        <v>0</v>
      </c>
      <c r="O60" s="8">
        <v>-56000</v>
      </c>
      <c r="P60" s="8">
        <v>-56000</v>
      </c>
      <c r="Q60" s="8">
        <f t="shared" si="0"/>
        <v>0</v>
      </c>
      <c r="XFC60" s="14">
        <v>0</v>
      </c>
    </row>
    <row r="61" spans="1:17 16383:16383" x14ac:dyDescent="0.3">
      <c r="A61" s="3" t="s">
        <v>61</v>
      </c>
      <c r="B61" s="3" t="s">
        <v>66</v>
      </c>
      <c r="C61" s="3" t="s">
        <v>356</v>
      </c>
      <c r="D61" s="3" t="s">
        <v>522</v>
      </c>
      <c r="E61" s="11">
        <v>44559</v>
      </c>
      <c r="F61" s="3" t="s">
        <v>540</v>
      </c>
      <c r="G61" s="3" t="s">
        <v>523</v>
      </c>
      <c r="H61" s="3" t="s">
        <v>8</v>
      </c>
      <c r="I61" s="8">
        <v>1608967</v>
      </c>
      <c r="J61" s="4">
        <v>12</v>
      </c>
      <c r="K61" s="3" t="s">
        <v>8</v>
      </c>
      <c r="L61" s="3" t="s">
        <v>8</v>
      </c>
      <c r="M61" s="8">
        <v>1252000</v>
      </c>
      <c r="N61" s="8">
        <v>0</v>
      </c>
      <c r="O61" s="8">
        <v>356967</v>
      </c>
      <c r="P61" s="8">
        <v>1608967</v>
      </c>
      <c r="Q61" s="8">
        <f t="shared" si="0"/>
        <v>1</v>
      </c>
      <c r="XFC61" s="14">
        <v>0</v>
      </c>
    </row>
    <row r="62" spans="1:17 16383:16383" x14ac:dyDescent="0.3">
      <c r="A62" s="3" t="s">
        <v>67</v>
      </c>
      <c r="B62" s="3" t="s">
        <v>68</v>
      </c>
      <c r="C62" s="3" t="s">
        <v>358</v>
      </c>
      <c r="D62" s="3" t="s">
        <v>524</v>
      </c>
      <c r="E62" s="11">
        <v>44485</v>
      </c>
      <c r="F62" s="3" t="s">
        <v>540</v>
      </c>
      <c r="G62" s="3" t="s">
        <v>523</v>
      </c>
      <c r="H62" s="3" t="s">
        <v>8</v>
      </c>
      <c r="I62" s="8">
        <v>1293062</v>
      </c>
      <c r="J62" s="4">
        <v>13</v>
      </c>
      <c r="K62" s="3" t="s">
        <v>8</v>
      </c>
      <c r="L62" s="3" t="s">
        <v>8</v>
      </c>
      <c r="M62" s="8">
        <v>-119623</v>
      </c>
      <c r="N62" s="8">
        <v>-377617</v>
      </c>
      <c r="O62" s="8">
        <v>1790302</v>
      </c>
      <c r="P62" s="8">
        <v>1293062</v>
      </c>
      <c r="Q62" s="8">
        <f t="shared" si="0"/>
        <v>1</v>
      </c>
      <c r="XFC62" s="14">
        <v>0</v>
      </c>
    </row>
    <row r="63" spans="1:17 16383:16383" x14ac:dyDescent="0.3">
      <c r="A63" s="3" t="s">
        <v>67</v>
      </c>
      <c r="B63" s="3" t="s">
        <v>69</v>
      </c>
      <c r="C63" s="3" t="s">
        <v>334</v>
      </c>
      <c r="D63" s="3" t="s">
        <v>526</v>
      </c>
      <c r="E63" s="11">
        <v>44485</v>
      </c>
      <c r="F63" s="3" t="s">
        <v>540</v>
      </c>
      <c r="G63" s="3" t="s">
        <v>523</v>
      </c>
      <c r="H63" s="3" t="s">
        <v>8</v>
      </c>
      <c r="I63" s="8">
        <v>1131859</v>
      </c>
      <c r="J63" s="4">
        <v>12</v>
      </c>
      <c r="K63" s="3" t="s">
        <v>8</v>
      </c>
      <c r="L63" s="3" t="s">
        <v>8</v>
      </c>
      <c r="M63" s="8">
        <v>-1949898</v>
      </c>
      <c r="N63" s="8">
        <v>-592398</v>
      </c>
      <c r="O63" s="8">
        <v>3674155</v>
      </c>
      <c r="P63" s="8">
        <v>1131859</v>
      </c>
      <c r="Q63" s="8">
        <f t="shared" si="0"/>
        <v>1</v>
      </c>
      <c r="XFC63" s="14">
        <v>4500</v>
      </c>
    </row>
    <row r="64" spans="1:17 16383:16383" x14ac:dyDescent="0.3">
      <c r="A64" s="3" t="s">
        <v>67</v>
      </c>
      <c r="B64" s="3" t="s">
        <v>70</v>
      </c>
      <c r="C64" s="3" t="s">
        <v>359</v>
      </c>
      <c r="D64" s="3" t="s">
        <v>524</v>
      </c>
      <c r="E64" s="11">
        <v>44494</v>
      </c>
      <c r="F64" s="3" t="s">
        <v>540</v>
      </c>
      <c r="G64" s="3" t="s">
        <v>523</v>
      </c>
      <c r="H64" s="3" t="s">
        <v>8</v>
      </c>
      <c r="I64" s="8">
        <v>3782192</v>
      </c>
      <c r="J64" s="4">
        <v>18</v>
      </c>
      <c r="K64" s="3" t="s">
        <v>8</v>
      </c>
      <c r="L64" s="3" t="s">
        <v>8</v>
      </c>
      <c r="M64" s="8">
        <v>-633584</v>
      </c>
      <c r="N64" s="8">
        <v>-449993</v>
      </c>
      <c r="O64" s="8">
        <v>4865769</v>
      </c>
      <c r="P64" s="8">
        <v>3782192</v>
      </c>
      <c r="Q64" s="8">
        <f t="shared" si="0"/>
        <v>1</v>
      </c>
      <c r="XFC64" s="14">
        <v>0</v>
      </c>
    </row>
    <row r="65" spans="1:17 16383:16383" x14ac:dyDescent="0.3">
      <c r="A65" s="3" t="s">
        <v>87</v>
      </c>
      <c r="B65" s="3" t="s">
        <v>89</v>
      </c>
      <c r="C65" s="3" t="s">
        <v>368</v>
      </c>
      <c r="D65" s="3" t="s">
        <v>522</v>
      </c>
      <c r="E65" s="11">
        <v>44548</v>
      </c>
      <c r="F65" s="3" t="s">
        <v>540</v>
      </c>
      <c r="G65" s="3" t="s">
        <v>523</v>
      </c>
      <c r="H65" s="3" t="s">
        <v>1</v>
      </c>
      <c r="I65" s="8">
        <v>1588142</v>
      </c>
      <c r="J65" s="4">
        <v>21</v>
      </c>
      <c r="K65" s="3" t="s">
        <v>8</v>
      </c>
      <c r="L65" s="3" t="s">
        <v>1</v>
      </c>
      <c r="M65" s="8">
        <v>-41249</v>
      </c>
      <c r="N65" s="8">
        <v>0</v>
      </c>
      <c r="O65" s="8">
        <v>1629391</v>
      </c>
      <c r="P65" s="8">
        <v>1588142</v>
      </c>
      <c r="Q65" s="8">
        <f t="shared" si="0"/>
        <v>1</v>
      </c>
      <c r="XFC65" s="14">
        <v>5100</v>
      </c>
    </row>
    <row r="66" spans="1:17 16383:16383" x14ac:dyDescent="0.3">
      <c r="A66" s="3" t="s">
        <v>87</v>
      </c>
      <c r="B66" s="3" t="s">
        <v>88</v>
      </c>
      <c r="C66" s="3" t="s">
        <v>367</v>
      </c>
      <c r="D66" s="3" t="s">
        <v>524</v>
      </c>
      <c r="E66" s="11">
        <v>44559</v>
      </c>
      <c r="F66" s="3" t="s">
        <v>540</v>
      </c>
      <c r="G66" s="3" t="s">
        <v>523</v>
      </c>
      <c r="H66" s="3" t="s">
        <v>1</v>
      </c>
      <c r="I66" s="8">
        <v>334429</v>
      </c>
      <c r="J66" s="4">
        <v>10</v>
      </c>
      <c r="K66" s="3" t="s">
        <v>1</v>
      </c>
      <c r="L66" s="3" t="s">
        <v>1</v>
      </c>
      <c r="M66" s="8">
        <v>-339900</v>
      </c>
      <c r="N66" s="8">
        <v>0</v>
      </c>
      <c r="O66" s="8">
        <v>674329</v>
      </c>
      <c r="P66" s="8">
        <v>334429</v>
      </c>
      <c r="Q66" s="8">
        <f t="shared" si="0"/>
        <v>0</v>
      </c>
      <c r="XFC66" s="14">
        <v>6900</v>
      </c>
    </row>
    <row r="67" spans="1:17 16383:16383" x14ac:dyDescent="0.3">
      <c r="A67" s="3" t="s">
        <v>90</v>
      </c>
      <c r="B67" s="3" t="s">
        <v>92</v>
      </c>
      <c r="C67" s="3" t="s">
        <v>370</v>
      </c>
      <c r="D67" s="3" t="s">
        <v>524</v>
      </c>
      <c r="E67" s="11">
        <v>44610</v>
      </c>
      <c r="F67" s="3" t="s">
        <v>540</v>
      </c>
      <c r="G67" s="3" t="s">
        <v>523</v>
      </c>
      <c r="H67" s="3" t="s">
        <v>1</v>
      </c>
      <c r="I67" s="8">
        <v>728450</v>
      </c>
      <c r="J67" s="4">
        <v>10</v>
      </c>
      <c r="K67" s="3" t="s">
        <v>1</v>
      </c>
      <c r="L67" s="3" t="s">
        <v>1</v>
      </c>
      <c r="M67" s="8">
        <v>0</v>
      </c>
      <c r="N67" s="8">
        <v>0</v>
      </c>
      <c r="O67" s="8">
        <v>728450</v>
      </c>
      <c r="P67" s="8">
        <v>728450</v>
      </c>
      <c r="Q67" s="8">
        <f t="shared" si="0"/>
        <v>0</v>
      </c>
      <c r="XFC67" s="14">
        <v>10500</v>
      </c>
    </row>
    <row r="68" spans="1:17 16383:16383" x14ac:dyDescent="0.3">
      <c r="A68" s="3" t="s">
        <v>90</v>
      </c>
      <c r="B68" s="3" t="s">
        <v>91</v>
      </c>
      <c r="C68" s="3" t="s">
        <v>369</v>
      </c>
      <c r="D68" s="3" t="s">
        <v>524</v>
      </c>
      <c r="E68" s="11">
        <v>44610</v>
      </c>
      <c r="F68" s="3" t="s">
        <v>540</v>
      </c>
      <c r="G68" s="3" t="s">
        <v>523</v>
      </c>
      <c r="H68" s="3" t="s">
        <v>1</v>
      </c>
      <c r="I68" s="8">
        <v>953270</v>
      </c>
      <c r="J68" s="4">
        <v>6</v>
      </c>
      <c r="K68" s="3" t="s">
        <v>1</v>
      </c>
      <c r="L68" s="3" t="s">
        <v>1</v>
      </c>
      <c r="M68" s="8">
        <v>0</v>
      </c>
      <c r="N68" s="8">
        <v>0</v>
      </c>
      <c r="O68" s="8">
        <v>953270</v>
      </c>
      <c r="P68" s="8">
        <v>953270</v>
      </c>
      <c r="Q68" s="8">
        <f t="shared" si="0"/>
        <v>0</v>
      </c>
      <c r="XFC68" s="14">
        <v>-600</v>
      </c>
    </row>
    <row r="69" spans="1:17 16383:16383" x14ac:dyDescent="0.3">
      <c r="A69" s="3" t="s">
        <v>93</v>
      </c>
      <c r="B69" s="3" t="s">
        <v>96</v>
      </c>
      <c r="C69" s="3" t="s">
        <v>373</v>
      </c>
      <c r="D69" s="3" t="s">
        <v>524</v>
      </c>
      <c r="E69" s="11">
        <v>44485</v>
      </c>
      <c r="F69" s="3" t="s">
        <v>540</v>
      </c>
      <c r="G69" s="3" t="s">
        <v>523</v>
      </c>
      <c r="H69" s="3" t="s">
        <v>1</v>
      </c>
      <c r="I69" s="8">
        <v>2526713</v>
      </c>
      <c r="J69" s="4">
        <v>10</v>
      </c>
      <c r="K69" s="3" t="s">
        <v>8</v>
      </c>
      <c r="L69" s="3" t="s">
        <v>1</v>
      </c>
      <c r="M69" s="8">
        <v>-460988</v>
      </c>
      <c r="N69" s="8">
        <v>-528654</v>
      </c>
      <c r="O69" s="8">
        <v>3516355</v>
      </c>
      <c r="P69" s="8">
        <v>2526713</v>
      </c>
      <c r="Q69" s="8">
        <f t="shared" ref="Q69:Q132" si="1">COUNTIFS($K:$K,"Y",$B:$B,B69)</f>
        <v>1</v>
      </c>
      <c r="XFC69" s="14">
        <v>-1600</v>
      </c>
    </row>
    <row r="70" spans="1:17 16383:16383" x14ac:dyDescent="0.3">
      <c r="A70" s="3" t="s">
        <v>93</v>
      </c>
      <c r="B70" s="3" t="s">
        <v>95</v>
      </c>
      <c r="C70" s="3" t="s">
        <v>372</v>
      </c>
      <c r="D70" s="3" t="s">
        <v>522</v>
      </c>
      <c r="E70" s="11">
        <v>44485</v>
      </c>
      <c r="F70" s="3" t="s">
        <v>540</v>
      </c>
      <c r="G70" s="3" t="s">
        <v>523</v>
      </c>
      <c r="H70" s="3" t="s">
        <v>1</v>
      </c>
      <c r="I70" s="8">
        <v>-1699137</v>
      </c>
      <c r="J70" s="4">
        <v>2</v>
      </c>
      <c r="K70" s="3" t="s">
        <v>1</v>
      </c>
      <c r="L70" s="3" t="s">
        <v>1</v>
      </c>
      <c r="M70" s="8">
        <v>-450978</v>
      </c>
      <c r="N70" s="8">
        <v>-542686</v>
      </c>
      <c r="O70" s="8">
        <v>-705473</v>
      </c>
      <c r="P70" s="8">
        <v>-1699137</v>
      </c>
      <c r="Q70" s="8">
        <f t="shared" si="1"/>
        <v>0</v>
      </c>
      <c r="XFC70" s="14">
        <v>0</v>
      </c>
    </row>
    <row r="71" spans="1:17 16383:16383" x14ac:dyDescent="0.3">
      <c r="A71" s="3" t="s">
        <v>93</v>
      </c>
      <c r="B71" s="3" t="s">
        <v>94</v>
      </c>
      <c r="C71" s="3" t="s">
        <v>371</v>
      </c>
      <c r="D71" s="3" t="s">
        <v>524</v>
      </c>
      <c r="E71" s="11">
        <v>44485</v>
      </c>
      <c r="F71" s="3" t="s">
        <v>540</v>
      </c>
      <c r="G71" s="3" t="s">
        <v>523</v>
      </c>
      <c r="H71" s="3" t="s">
        <v>1</v>
      </c>
      <c r="I71" s="8">
        <v>2770940</v>
      </c>
      <c r="J71" s="4">
        <v>21</v>
      </c>
      <c r="K71" s="3" t="s">
        <v>8</v>
      </c>
      <c r="L71" s="3" t="s">
        <v>1</v>
      </c>
      <c r="M71" s="8">
        <v>-1833227</v>
      </c>
      <c r="N71" s="8">
        <v>-678186</v>
      </c>
      <c r="O71" s="8">
        <v>5282353</v>
      </c>
      <c r="P71" s="8">
        <v>2770940</v>
      </c>
      <c r="Q71" s="8">
        <f t="shared" si="1"/>
        <v>1</v>
      </c>
      <c r="XFC71" s="14">
        <v>9900</v>
      </c>
    </row>
    <row r="72" spans="1:17 16383:16383" x14ac:dyDescent="0.3">
      <c r="A72" s="3" t="s">
        <v>97</v>
      </c>
      <c r="B72" s="3" t="s">
        <v>99</v>
      </c>
      <c r="C72" s="3" t="s">
        <v>376</v>
      </c>
      <c r="D72" s="3" t="s">
        <v>524</v>
      </c>
      <c r="E72" s="11">
        <v>44485</v>
      </c>
      <c r="F72" s="3" t="s">
        <v>540</v>
      </c>
      <c r="G72" s="3" t="s">
        <v>523</v>
      </c>
      <c r="H72" s="3" t="s">
        <v>1</v>
      </c>
      <c r="I72" s="8">
        <v>1519773</v>
      </c>
      <c r="J72" s="13">
        <v>10</v>
      </c>
      <c r="K72" s="3" t="s">
        <v>8</v>
      </c>
      <c r="L72" s="3" t="s">
        <v>1</v>
      </c>
      <c r="M72" s="8">
        <v>-262039</v>
      </c>
      <c r="N72" s="8">
        <v>-226973</v>
      </c>
      <c r="O72" s="8">
        <v>2008785</v>
      </c>
      <c r="P72" s="8">
        <v>1519773</v>
      </c>
      <c r="Q72" s="8">
        <f t="shared" si="1"/>
        <v>1</v>
      </c>
      <c r="XFC72" s="14">
        <v>-4000</v>
      </c>
    </row>
    <row r="73" spans="1:17 16383:16383" x14ac:dyDescent="0.3">
      <c r="A73" s="3" t="s">
        <v>97</v>
      </c>
      <c r="B73" s="3" t="s">
        <v>100</v>
      </c>
      <c r="C73" s="3" t="s">
        <v>377</v>
      </c>
      <c r="D73" s="3" t="s">
        <v>522</v>
      </c>
      <c r="E73" s="11">
        <v>44485</v>
      </c>
      <c r="F73" s="3" t="s">
        <v>540</v>
      </c>
      <c r="G73" s="3" t="s">
        <v>523</v>
      </c>
      <c r="H73" s="3" t="s">
        <v>1</v>
      </c>
      <c r="I73" s="8">
        <v>748928</v>
      </c>
      <c r="J73" s="4">
        <v>10</v>
      </c>
      <c r="K73" s="3" t="s">
        <v>1</v>
      </c>
      <c r="L73" s="3" t="s">
        <v>1</v>
      </c>
      <c r="M73" s="8">
        <v>-495748</v>
      </c>
      <c r="N73" s="8">
        <v>-1</v>
      </c>
      <c r="O73" s="8">
        <v>1244677</v>
      </c>
      <c r="P73" s="8">
        <v>748928</v>
      </c>
      <c r="Q73" s="8">
        <f t="shared" si="1"/>
        <v>0</v>
      </c>
      <c r="XFC73" s="14">
        <v>-2600</v>
      </c>
    </row>
    <row r="74" spans="1:17 16383:16383" x14ac:dyDescent="0.3">
      <c r="A74" s="3" t="s">
        <v>97</v>
      </c>
      <c r="B74" s="3" t="s">
        <v>98</v>
      </c>
      <c r="C74" s="3" t="s">
        <v>375</v>
      </c>
      <c r="D74" s="3" t="s">
        <v>524</v>
      </c>
      <c r="E74" s="11">
        <v>44485</v>
      </c>
      <c r="F74" s="3" t="s">
        <v>540</v>
      </c>
      <c r="G74" s="3" t="s">
        <v>523</v>
      </c>
      <c r="H74" s="3" t="s">
        <v>1</v>
      </c>
      <c r="I74" s="8">
        <v>85286</v>
      </c>
      <c r="J74" s="4">
        <v>2</v>
      </c>
      <c r="K74" s="3" t="s">
        <v>1</v>
      </c>
      <c r="L74" s="3" t="s">
        <v>1</v>
      </c>
      <c r="M74" s="8">
        <v>-251075</v>
      </c>
      <c r="N74" s="8">
        <v>-92199</v>
      </c>
      <c r="O74" s="8">
        <v>428560</v>
      </c>
      <c r="P74" s="8">
        <v>85286</v>
      </c>
      <c r="Q74" s="8">
        <f t="shared" si="1"/>
        <v>0</v>
      </c>
      <c r="XFC74" s="14">
        <v>0</v>
      </c>
    </row>
    <row r="75" spans="1:17 16383:16383" x14ac:dyDescent="0.3">
      <c r="A75" s="3" t="s">
        <v>97</v>
      </c>
      <c r="B75" s="3" t="s">
        <v>101</v>
      </c>
      <c r="C75" s="3" t="s">
        <v>378</v>
      </c>
      <c r="D75" s="3" t="s">
        <v>522</v>
      </c>
      <c r="E75" s="11">
        <v>44536</v>
      </c>
      <c r="F75" s="3" t="s">
        <v>540</v>
      </c>
      <c r="G75" s="3" t="s">
        <v>523</v>
      </c>
      <c r="H75" s="3" t="s">
        <v>1</v>
      </c>
      <c r="I75" s="8">
        <v>105099</v>
      </c>
      <c r="J75" s="4">
        <v>2</v>
      </c>
      <c r="K75" s="3" t="s">
        <v>1</v>
      </c>
      <c r="L75" s="3" t="s">
        <v>1</v>
      </c>
      <c r="M75" s="8">
        <v>-11</v>
      </c>
      <c r="N75" s="8">
        <v>0</v>
      </c>
      <c r="O75" s="8">
        <v>105110</v>
      </c>
      <c r="P75" s="8">
        <v>105099</v>
      </c>
      <c r="Q75" s="8">
        <f t="shared" si="1"/>
        <v>0</v>
      </c>
      <c r="XFC75" s="14">
        <v>3600</v>
      </c>
    </row>
    <row r="76" spans="1:17 16383:16383" x14ac:dyDescent="0.3">
      <c r="A76" s="3" t="s">
        <v>84</v>
      </c>
      <c r="B76" s="3" t="s">
        <v>106</v>
      </c>
      <c r="C76" s="3" t="s">
        <v>382</v>
      </c>
      <c r="D76" s="3" t="s">
        <v>530</v>
      </c>
      <c r="E76" s="11">
        <v>44494</v>
      </c>
      <c r="F76" s="3" t="s">
        <v>538</v>
      </c>
      <c r="G76" s="3" t="s">
        <v>523</v>
      </c>
      <c r="H76" s="3" t="s">
        <v>1</v>
      </c>
      <c r="I76" s="8">
        <v>-712100</v>
      </c>
      <c r="J76" s="4">
        <v>0</v>
      </c>
      <c r="K76" s="3" t="s">
        <v>1</v>
      </c>
      <c r="L76" s="3" t="s">
        <v>1</v>
      </c>
      <c r="M76" s="8">
        <v>0</v>
      </c>
      <c r="N76" s="8">
        <v>-220000</v>
      </c>
      <c r="O76" s="8">
        <v>-492100</v>
      </c>
      <c r="P76" s="8">
        <v>-712100</v>
      </c>
      <c r="Q76" s="8">
        <f t="shared" si="1"/>
        <v>0</v>
      </c>
      <c r="XFC76" s="14">
        <v>6300</v>
      </c>
    </row>
    <row r="77" spans="1:17 16383:16383" x14ac:dyDescent="0.3">
      <c r="A77" s="3" t="s">
        <v>84</v>
      </c>
      <c r="B77" s="3" t="s">
        <v>103</v>
      </c>
      <c r="C77" s="3" t="s">
        <v>379</v>
      </c>
      <c r="D77" s="3" t="s">
        <v>522</v>
      </c>
      <c r="E77" s="11">
        <v>44494</v>
      </c>
      <c r="F77" s="3" t="s">
        <v>540</v>
      </c>
      <c r="G77" s="3" t="s">
        <v>523</v>
      </c>
      <c r="H77" s="3" t="s">
        <v>1</v>
      </c>
      <c r="I77" s="8">
        <v>3735070</v>
      </c>
      <c r="J77" s="4">
        <v>8</v>
      </c>
      <c r="K77" s="3" t="s">
        <v>1</v>
      </c>
      <c r="L77" s="3" t="s">
        <v>1</v>
      </c>
      <c r="M77" s="8">
        <v>-480044</v>
      </c>
      <c r="N77" s="8">
        <v>-595283</v>
      </c>
      <c r="O77" s="8">
        <v>4810397</v>
      </c>
      <c r="P77" s="8">
        <v>3735070</v>
      </c>
      <c r="Q77" s="8">
        <f t="shared" si="1"/>
        <v>0</v>
      </c>
      <c r="XFC77" s="14">
        <v>5100</v>
      </c>
    </row>
    <row r="78" spans="1:17 16383:16383" x14ac:dyDescent="0.3">
      <c r="A78" s="3" t="s">
        <v>84</v>
      </c>
      <c r="B78" s="3" t="s">
        <v>102</v>
      </c>
      <c r="C78" s="3" t="s">
        <v>381</v>
      </c>
      <c r="D78" s="3" t="s">
        <v>522</v>
      </c>
      <c r="E78" s="11">
        <v>44494</v>
      </c>
      <c r="F78" s="3" t="s">
        <v>540</v>
      </c>
      <c r="G78" s="3" t="s">
        <v>523</v>
      </c>
      <c r="H78" s="3" t="s">
        <v>1</v>
      </c>
      <c r="I78" s="8">
        <v>-973025</v>
      </c>
      <c r="J78" s="4">
        <v>14</v>
      </c>
      <c r="K78" s="3" t="s">
        <v>1</v>
      </c>
      <c r="L78" s="3" t="s">
        <v>1</v>
      </c>
      <c r="M78" s="8">
        <v>-999996</v>
      </c>
      <c r="N78" s="8">
        <v>-1414868</v>
      </c>
      <c r="O78" s="8">
        <v>1441839</v>
      </c>
      <c r="P78" s="8">
        <v>-973025</v>
      </c>
      <c r="Q78" s="8">
        <f t="shared" si="1"/>
        <v>0</v>
      </c>
      <c r="XFC78" s="14">
        <v>10500</v>
      </c>
    </row>
    <row r="79" spans="1:17 16383:16383" x14ac:dyDescent="0.3">
      <c r="A79" s="3" t="s">
        <v>84</v>
      </c>
      <c r="B79" s="3" t="s">
        <v>104</v>
      </c>
      <c r="C79" s="3" t="s">
        <v>380</v>
      </c>
      <c r="D79" s="3" t="s">
        <v>524</v>
      </c>
      <c r="E79" s="11">
        <v>44494</v>
      </c>
      <c r="F79" s="3" t="s">
        <v>540</v>
      </c>
      <c r="G79" s="3" t="s">
        <v>523</v>
      </c>
      <c r="H79" s="3" t="s">
        <v>1</v>
      </c>
      <c r="I79" s="8">
        <v>2874628</v>
      </c>
      <c r="J79" s="4">
        <v>19</v>
      </c>
      <c r="K79" s="3" t="s">
        <v>8</v>
      </c>
      <c r="L79" s="3" t="s">
        <v>1</v>
      </c>
      <c r="M79" s="8">
        <v>-313425</v>
      </c>
      <c r="N79" s="8">
        <v>-60984</v>
      </c>
      <c r="O79" s="8">
        <v>3249037</v>
      </c>
      <c r="P79" s="8">
        <v>2874628</v>
      </c>
      <c r="Q79" s="8">
        <f t="shared" si="1"/>
        <v>1</v>
      </c>
      <c r="XFC79" s="14">
        <v>-3400</v>
      </c>
    </row>
    <row r="80" spans="1:17 16383:16383" x14ac:dyDescent="0.3">
      <c r="A80" s="3" t="s">
        <v>84</v>
      </c>
      <c r="B80" s="3" t="s">
        <v>105</v>
      </c>
      <c r="C80" s="3" t="s">
        <v>383</v>
      </c>
      <c r="D80" s="3" t="s">
        <v>522</v>
      </c>
      <c r="E80" s="11">
        <v>44511</v>
      </c>
      <c r="F80" s="3" t="s">
        <v>540</v>
      </c>
      <c r="G80" s="3" t="s">
        <v>523</v>
      </c>
      <c r="H80" s="3" t="s">
        <v>1</v>
      </c>
      <c r="I80" s="8">
        <v>196700</v>
      </c>
      <c r="J80" s="4">
        <v>0</v>
      </c>
      <c r="K80" s="3" t="s">
        <v>1</v>
      </c>
      <c r="L80" s="3" t="s">
        <v>1</v>
      </c>
      <c r="M80" s="8">
        <v>0</v>
      </c>
      <c r="N80" s="8">
        <v>0</v>
      </c>
      <c r="O80" s="8">
        <v>196700</v>
      </c>
      <c r="P80" s="8">
        <v>196700</v>
      </c>
      <c r="Q80" s="8">
        <f t="shared" si="1"/>
        <v>0</v>
      </c>
      <c r="XFC80" s="14">
        <v>15600</v>
      </c>
    </row>
    <row r="81" spans="1:17 16383:16383" x14ac:dyDescent="0.3">
      <c r="A81" s="3" t="s">
        <v>84</v>
      </c>
      <c r="B81" s="3" t="s">
        <v>107</v>
      </c>
      <c r="C81" s="3" t="s">
        <v>108</v>
      </c>
      <c r="D81" s="3" t="s">
        <v>522</v>
      </c>
      <c r="E81" s="11"/>
      <c r="F81" s="3" t="s">
        <v>540</v>
      </c>
      <c r="G81" s="3" t="s">
        <v>529</v>
      </c>
      <c r="H81" s="3" t="s">
        <v>1</v>
      </c>
      <c r="I81" s="8">
        <v>-926672</v>
      </c>
      <c r="J81" s="4">
        <v>0</v>
      </c>
      <c r="K81" s="3" t="s">
        <v>1</v>
      </c>
      <c r="L81" s="3" t="s">
        <v>1</v>
      </c>
      <c r="M81" s="8">
        <v>0</v>
      </c>
      <c r="N81" s="8">
        <v>-106000</v>
      </c>
      <c r="O81" s="8">
        <v>-820672</v>
      </c>
      <c r="P81" s="8">
        <v>-926672</v>
      </c>
      <c r="Q81" s="8">
        <f t="shared" si="1"/>
        <v>0</v>
      </c>
      <c r="XFC81" s="14">
        <v>-8600</v>
      </c>
    </row>
    <row r="82" spans="1:17 16383:16383" x14ac:dyDescent="0.3">
      <c r="A82" s="3" t="s">
        <v>84</v>
      </c>
      <c r="B82" s="3" t="s">
        <v>298</v>
      </c>
      <c r="C82" s="3" t="s">
        <v>384</v>
      </c>
      <c r="D82" s="3" t="s">
        <v>533</v>
      </c>
      <c r="E82" s="11">
        <v>44485</v>
      </c>
      <c r="F82" s="3" t="s">
        <v>540</v>
      </c>
      <c r="G82" s="3" t="s">
        <v>529</v>
      </c>
      <c r="H82" s="3" t="s">
        <v>1</v>
      </c>
      <c r="I82" s="8">
        <v>0</v>
      </c>
      <c r="J82" s="4">
        <v>0</v>
      </c>
      <c r="K82" s="3" t="s">
        <v>1</v>
      </c>
      <c r="L82" s="3" t="s">
        <v>1</v>
      </c>
      <c r="M82" s="8">
        <v>0</v>
      </c>
      <c r="N82" s="8">
        <v>0</v>
      </c>
      <c r="O82" s="8">
        <v>0</v>
      </c>
      <c r="P82" s="8">
        <v>0</v>
      </c>
      <c r="Q82" s="8">
        <f t="shared" si="1"/>
        <v>0</v>
      </c>
      <c r="XFC82" s="14">
        <v>6000</v>
      </c>
    </row>
    <row r="83" spans="1:17 16383:16383" x14ac:dyDescent="0.3">
      <c r="A83" s="3" t="s">
        <v>109</v>
      </c>
      <c r="B83" s="3" t="s">
        <v>110</v>
      </c>
      <c r="C83" s="3" t="s">
        <v>385</v>
      </c>
      <c r="D83" s="3" t="s">
        <v>524</v>
      </c>
      <c r="E83" s="11">
        <v>44569</v>
      </c>
      <c r="F83" s="3" t="s">
        <v>540</v>
      </c>
      <c r="G83" s="3" t="s">
        <v>523</v>
      </c>
      <c r="H83" s="3" t="s">
        <v>8</v>
      </c>
      <c r="I83" s="8">
        <v>3012442</v>
      </c>
      <c r="J83" s="4">
        <v>17</v>
      </c>
      <c r="K83" s="3" t="s">
        <v>8</v>
      </c>
      <c r="L83" s="3" t="s">
        <v>8</v>
      </c>
      <c r="M83" s="8">
        <v>567000</v>
      </c>
      <c r="N83" s="8">
        <v>0</v>
      </c>
      <c r="O83" s="8">
        <v>2445442</v>
      </c>
      <c r="P83" s="8">
        <v>3012442</v>
      </c>
      <c r="Q83" s="8">
        <f t="shared" si="1"/>
        <v>1</v>
      </c>
      <c r="XFC83" s="14">
        <v>-400</v>
      </c>
    </row>
    <row r="84" spans="1:17 16383:16383" x14ac:dyDescent="0.3">
      <c r="A84" s="3" t="s">
        <v>109</v>
      </c>
      <c r="B84" s="3" t="s">
        <v>111</v>
      </c>
      <c r="C84" s="3" t="s">
        <v>386</v>
      </c>
      <c r="D84" s="3" t="s">
        <v>522</v>
      </c>
      <c r="E84" s="11">
        <v>44571</v>
      </c>
      <c r="F84" s="3" t="s">
        <v>540</v>
      </c>
      <c r="G84" s="3" t="s">
        <v>523</v>
      </c>
      <c r="H84" s="3" t="s">
        <v>8</v>
      </c>
      <c r="I84" s="8">
        <v>2721440</v>
      </c>
      <c r="J84" s="4">
        <v>16</v>
      </c>
      <c r="K84" s="3" t="s">
        <v>8</v>
      </c>
      <c r="L84" s="3" t="s">
        <v>8</v>
      </c>
      <c r="M84" s="8">
        <v>0</v>
      </c>
      <c r="N84" s="8">
        <v>0</v>
      </c>
      <c r="O84" s="8">
        <v>2721440</v>
      </c>
      <c r="P84" s="8">
        <v>2721440</v>
      </c>
      <c r="Q84" s="8">
        <f t="shared" si="1"/>
        <v>1</v>
      </c>
      <c r="XFC84" s="14">
        <v>6300</v>
      </c>
    </row>
    <row r="85" spans="1:17 16383:16383" x14ac:dyDescent="0.3">
      <c r="A85" s="3" t="s">
        <v>112</v>
      </c>
      <c r="B85" s="3" t="s">
        <v>113</v>
      </c>
      <c r="C85" s="3" t="s">
        <v>387</v>
      </c>
      <c r="D85" s="3" t="s">
        <v>526</v>
      </c>
      <c r="E85" s="11">
        <v>44573</v>
      </c>
      <c r="F85" s="3" t="s">
        <v>540</v>
      </c>
      <c r="G85" s="3" t="s">
        <v>523</v>
      </c>
      <c r="H85" s="3" t="s">
        <v>8</v>
      </c>
      <c r="I85" s="8">
        <v>3480680</v>
      </c>
      <c r="J85" s="4">
        <v>33</v>
      </c>
      <c r="K85" s="3" t="s">
        <v>8</v>
      </c>
      <c r="L85" s="3" t="s">
        <v>8</v>
      </c>
      <c r="M85" s="8">
        <v>0</v>
      </c>
      <c r="N85" s="8">
        <v>0</v>
      </c>
      <c r="O85" s="8">
        <v>3480680</v>
      </c>
      <c r="P85" s="8">
        <v>3480680</v>
      </c>
      <c r="Q85" s="8">
        <f t="shared" si="1"/>
        <v>1</v>
      </c>
      <c r="XFC85" s="14">
        <v>-4200</v>
      </c>
    </row>
    <row r="86" spans="1:17 16383:16383" x14ac:dyDescent="0.3">
      <c r="A86" s="3" t="s">
        <v>114</v>
      </c>
      <c r="B86" s="3" t="s">
        <v>116</v>
      </c>
      <c r="C86" s="3" t="s">
        <v>389</v>
      </c>
      <c r="D86" s="3" t="s">
        <v>522</v>
      </c>
      <c r="E86" s="11">
        <v>44485</v>
      </c>
      <c r="F86" s="3" t="s">
        <v>540</v>
      </c>
      <c r="G86" s="3" t="s">
        <v>523</v>
      </c>
      <c r="H86" s="3" t="s">
        <v>1</v>
      </c>
      <c r="I86" s="8">
        <v>-2122289</v>
      </c>
      <c r="J86" s="4">
        <v>0</v>
      </c>
      <c r="K86" s="3" t="s">
        <v>1</v>
      </c>
      <c r="L86" s="3" t="s">
        <v>1</v>
      </c>
      <c r="M86" s="8">
        <v>-998640</v>
      </c>
      <c r="N86" s="8">
        <v>-825808</v>
      </c>
      <c r="O86" s="8">
        <v>-297841</v>
      </c>
      <c r="P86" s="8">
        <v>-2122289</v>
      </c>
      <c r="Q86" s="8">
        <f t="shared" si="1"/>
        <v>0</v>
      </c>
      <c r="XFC86" s="14">
        <v>3900</v>
      </c>
    </row>
    <row r="87" spans="1:17 16383:16383" x14ac:dyDescent="0.3">
      <c r="A87" s="3" t="s">
        <v>114</v>
      </c>
      <c r="B87" s="3" t="s">
        <v>115</v>
      </c>
      <c r="C87" s="3" t="s">
        <v>390</v>
      </c>
      <c r="D87" s="3" t="s">
        <v>526</v>
      </c>
      <c r="E87" s="11">
        <v>44546</v>
      </c>
      <c r="F87" s="3" t="s">
        <v>540</v>
      </c>
      <c r="G87" s="3" t="s">
        <v>523</v>
      </c>
      <c r="H87" s="3" t="s">
        <v>1</v>
      </c>
      <c r="I87" s="8">
        <v>1136444</v>
      </c>
      <c r="J87" s="4">
        <v>13</v>
      </c>
      <c r="K87" s="3" t="s">
        <v>8</v>
      </c>
      <c r="L87" s="3" t="s">
        <v>1</v>
      </c>
      <c r="M87" s="8">
        <v>-170010</v>
      </c>
      <c r="N87" s="8">
        <v>0</v>
      </c>
      <c r="O87" s="8">
        <v>1306454</v>
      </c>
      <c r="P87" s="8">
        <v>1136444</v>
      </c>
      <c r="Q87" s="8">
        <f t="shared" si="1"/>
        <v>1</v>
      </c>
      <c r="XFC87" s="14">
        <v>-1400</v>
      </c>
    </row>
    <row r="88" spans="1:17 16383:16383" x14ac:dyDescent="0.3">
      <c r="A88" s="3" t="s">
        <v>117</v>
      </c>
      <c r="B88" s="3" t="s">
        <v>118</v>
      </c>
      <c r="C88" s="3" t="s">
        <v>392</v>
      </c>
      <c r="D88" s="3" t="s">
        <v>524</v>
      </c>
      <c r="E88" s="11">
        <v>44485</v>
      </c>
      <c r="F88" s="3" t="s">
        <v>540</v>
      </c>
      <c r="G88" s="3" t="s">
        <v>523</v>
      </c>
      <c r="H88" s="3" t="s">
        <v>8</v>
      </c>
      <c r="I88" s="8">
        <v>1480344</v>
      </c>
      <c r="J88" s="4">
        <v>15</v>
      </c>
      <c r="K88" s="3" t="s">
        <v>8</v>
      </c>
      <c r="L88" s="3" t="s">
        <v>8</v>
      </c>
      <c r="M88" s="8">
        <v>-1642142</v>
      </c>
      <c r="N88" s="8">
        <v>-433552</v>
      </c>
      <c r="O88" s="8">
        <v>3556038</v>
      </c>
      <c r="P88" s="8">
        <v>1480344</v>
      </c>
      <c r="Q88" s="8">
        <f t="shared" si="1"/>
        <v>1</v>
      </c>
      <c r="XFC88" s="14">
        <v>14400</v>
      </c>
    </row>
    <row r="89" spans="1:17 16383:16383" x14ac:dyDescent="0.3">
      <c r="A89" s="3" t="s">
        <v>117</v>
      </c>
      <c r="B89" s="3" t="s">
        <v>120</v>
      </c>
      <c r="C89" s="3" t="s">
        <v>394</v>
      </c>
      <c r="D89" s="3" t="s">
        <v>524</v>
      </c>
      <c r="E89" s="11">
        <v>44485</v>
      </c>
      <c r="F89" s="3" t="s">
        <v>540</v>
      </c>
      <c r="G89" s="3" t="s">
        <v>523</v>
      </c>
      <c r="H89" s="3" t="s">
        <v>8</v>
      </c>
      <c r="I89" s="8">
        <v>-317371</v>
      </c>
      <c r="J89" s="4">
        <v>13</v>
      </c>
      <c r="K89" s="3" t="s">
        <v>1</v>
      </c>
      <c r="L89" s="3" t="s">
        <v>1</v>
      </c>
      <c r="M89" s="8">
        <v>-1276423</v>
      </c>
      <c r="N89" s="8">
        <v>-439803</v>
      </c>
      <c r="O89" s="8">
        <v>1398855</v>
      </c>
      <c r="P89" s="8">
        <v>-317371</v>
      </c>
      <c r="Q89" s="8">
        <f t="shared" si="1"/>
        <v>0</v>
      </c>
      <c r="XFC89" s="14">
        <v>-2000</v>
      </c>
    </row>
    <row r="90" spans="1:17 16383:16383" x14ac:dyDescent="0.3">
      <c r="A90" s="3" t="s">
        <v>117</v>
      </c>
      <c r="B90" s="3" t="s">
        <v>119</v>
      </c>
      <c r="C90" s="3" t="s">
        <v>393</v>
      </c>
      <c r="D90" s="3" t="s">
        <v>526</v>
      </c>
      <c r="E90" s="11">
        <v>44485</v>
      </c>
      <c r="F90" s="3" t="s">
        <v>540</v>
      </c>
      <c r="G90" s="3" t="s">
        <v>529</v>
      </c>
      <c r="H90" s="3" t="s">
        <v>8</v>
      </c>
      <c r="I90" s="8">
        <v>-788007</v>
      </c>
      <c r="J90" s="4">
        <v>0</v>
      </c>
      <c r="K90" s="3" t="s">
        <v>1</v>
      </c>
      <c r="L90" s="3" t="s">
        <v>1</v>
      </c>
      <c r="M90" s="8">
        <v>-610625</v>
      </c>
      <c r="N90" s="8">
        <v>-63000</v>
      </c>
      <c r="O90" s="8">
        <v>-114382</v>
      </c>
      <c r="P90" s="8">
        <v>-788007</v>
      </c>
      <c r="Q90" s="8">
        <f t="shared" si="1"/>
        <v>0</v>
      </c>
      <c r="XFC90" s="14">
        <v>9600</v>
      </c>
    </row>
    <row r="91" spans="1:17 16383:16383" x14ac:dyDescent="0.3">
      <c r="A91" s="3" t="s">
        <v>117</v>
      </c>
      <c r="B91" s="3" t="s">
        <v>121</v>
      </c>
      <c r="C91" s="3" t="s">
        <v>395</v>
      </c>
      <c r="D91" s="3" t="s">
        <v>526</v>
      </c>
      <c r="E91" s="11">
        <v>44515</v>
      </c>
      <c r="F91" s="3" t="s">
        <v>540</v>
      </c>
      <c r="G91" s="3" t="s">
        <v>523</v>
      </c>
      <c r="H91" s="3" t="s">
        <v>8</v>
      </c>
      <c r="I91" s="8">
        <v>503045</v>
      </c>
      <c r="J91" s="4">
        <v>1</v>
      </c>
      <c r="K91" s="3" t="s">
        <v>1</v>
      </c>
      <c r="L91" s="3" t="s">
        <v>1</v>
      </c>
      <c r="M91" s="8">
        <v>-130000</v>
      </c>
      <c r="N91" s="8">
        <v>0</v>
      </c>
      <c r="O91" s="8">
        <v>633045</v>
      </c>
      <c r="P91" s="8">
        <v>503045</v>
      </c>
      <c r="Q91" s="8">
        <f t="shared" si="1"/>
        <v>0</v>
      </c>
      <c r="XFC91" s="14">
        <v>0</v>
      </c>
    </row>
    <row r="92" spans="1:17 16383:16383" x14ac:dyDescent="0.3">
      <c r="A92" s="3" t="s">
        <v>117</v>
      </c>
      <c r="B92" s="3" t="s">
        <v>122</v>
      </c>
      <c r="C92" s="3" t="s">
        <v>396</v>
      </c>
      <c r="D92" s="3" t="s">
        <v>522</v>
      </c>
      <c r="E92" s="11">
        <v>44567</v>
      </c>
      <c r="F92" s="3" t="s">
        <v>540</v>
      </c>
      <c r="G92" s="3" t="s">
        <v>523</v>
      </c>
      <c r="H92" s="3" t="s">
        <v>8</v>
      </c>
      <c r="I92" s="8">
        <v>2898360</v>
      </c>
      <c r="J92" s="4">
        <v>5</v>
      </c>
      <c r="K92" s="3" t="s">
        <v>1</v>
      </c>
      <c r="L92" s="3" t="s">
        <v>1</v>
      </c>
      <c r="M92" s="8">
        <v>-464000</v>
      </c>
      <c r="N92" s="8">
        <v>0</v>
      </c>
      <c r="O92" s="8">
        <v>3362360</v>
      </c>
      <c r="P92" s="8">
        <v>2898360</v>
      </c>
      <c r="Q92" s="8">
        <f t="shared" si="1"/>
        <v>0</v>
      </c>
      <c r="XFC92" s="14">
        <v>0</v>
      </c>
    </row>
    <row r="93" spans="1:17 16383:16383" x14ac:dyDescent="0.3">
      <c r="A93" s="3" t="s">
        <v>125</v>
      </c>
      <c r="B93" s="3" t="s">
        <v>127</v>
      </c>
      <c r="C93" s="3" t="s">
        <v>398</v>
      </c>
      <c r="D93" s="3" t="s">
        <v>526</v>
      </c>
      <c r="E93" s="11">
        <v>44566</v>
      </c>
      <c r="F93" s="3" t="s">
        <v>540</v>
      </c>
      <c r="G93" s="3" t="s">
        <v>523</v>
      </c>
      <c r="H93" s="3" t="s">
        <v>8</v>
      </c>
      <c r="I93" s="8">
        <v>668570</v>
      </c>
      <c r="J93" s="4">
        <v>13</v>
      </c>
      <c r="K93" s="3" t="s">
        <v>1</v>
      </c>
      <c r="L93" s="3" t="s">
        <v>1</v>
      </c>
      <c r="M93" s="8">
        <v>-100011</v>
      </c>
      <c r="N93" s="8">
        <v>-353000</v>
      </c>
      <c r="O93" s="8">
        <v>1121581</v>
      </c>
      <c r="P93" s="8">
        <v>668570</v>
      </c>
      <c r="Q93" s="8">
        <f t="shared" si="1"/>
        <v>0</v>
      </c>
      <c r="XFC93" s="14">
        <v>10500</v>
      </c>
    </row>
    <row r="94" spans="1:17 16383:16383" x14ac:dyDescent="0.3">
      <c r="A94" s="3" t="s">
        <v>125</v>
      </c>
      <c r="B94" s="3" t="s">
        <v>126</v>
      </c>
      <c r="C94" s="3" t="s">
        <v>397</v>
      </c>
      <c r="D94" s="3" t="s">
        <v>524</v>
      </c>
      <c r="E94" s="11">
        <v>44566</v>
      </c>
      <c r="F94" s="3" t="s">
        <v>540</v>
      </c>
      <c r="G94" s="3" t="s">
        <v>523</v>
      </c>
      <c r="H94" s="3" t="s">
        <v>8</v>
      </c>
      <c r="I94" s="8">
        <v>1050443</v>
      </c>
      <c r="J94" s="4">
        <v>12</v>
      </c>
      <c r="K94" s="3" t="s">
        <v>8</v>
      </c>
      <c r="L94" s="3" t="s">
        <v>8</v>
      </c>
      <c r="M94" s="8">
        <v>0</v>
      </c>
      <c r="N94" s="8">
        <v>0</v>
      </c>
      <c r="O94" s="8">
        <v>1050443</v>
      </c>
      <c r="P94" s="8">
        <v>1050443</v>
      </c>
      <c r="Q94" s="8">
        <f t="shared" si="1"/>
        <v>1</v>
      </c>
      <c r="XFC94" s="14">
        <v>0</v>
      </c>
    </row>
    <row r="95" spans="1:17 16383:16383" x14ac:dyDescent="0.3">
      <c r="A95" s="3" t="s">
        <v>125</v>
      </c>
      <c r="B95" s="3" t="s">
        <v>128</v>
      </c>
      <c r="C95" s="3" t="s">
        <v>399</v>
      </c>
      <c r="D95" s="3" t="s">
        <v>524</v>
      </c>
      <c r="E95" s="11">
        <v>44592</v>
      </c>
      <c r="F95" s="3" t="s">
        <v>540</v>
      </c>
      <c r="G95" s="3" t="s">
        <v>523</v>
      </c>
      <c r="H95" s="3" t="s">
        <v>8</v>
      </c>
      <c r="I95" s="8">
        <v>1368100</v>
      </c>
      <c r="J95" s="4">
        <v>9</v>
      </c>
      <c r="K95" s="3" t="s">
        <v>1</v>
      </c>
      <c r="L95" s="3" t="s">
        <v>1</v>
      </c>
      <c r="M95" s="8">
        <v>0</v>
      </c>
      <c r="N95" s="8">
        <v>0</v>
      </c>
      <c r="O95" s="8">
        <v>1368100</v>
      </c>
      <c r="P95" s="8">
        <v>1368100</v>
      </c>
      <c r="Q95" s="8">
        <f t="shared" si="1"/>
        <v>0</v>
      </c>
      <c r="XFC95" s="14">
        <v>-10400</v>
      </c>
    </row>
    <row r="96" spans="1:17 16383:16383" x14ac:dyDescent="0.3">
      <c r="A96" s="3" t="s">
        <v>129</v>
      </c>
      <c r="B96" s="3" t="s">
        <v>130</v>
      </c>
      <c r="C96" s="3" t="s">
        <v>400</v>
      </c>
      <c r="D96" s="3" t="s">
        <v>524</v>
      </c>
      <c r="E96" s="11">
        <v>44529</v>
      </c>
      <c r="F96" s="3" t="s">
        <v>540</v>
      </c>
      <c r="G96" s="3" t="s">
        <v>523</v>
      </c>
      <c r="H96" s="3" t="s">
        <v>1</v>
      </c>
      <c r="I96" s="8">
        <v>1063986</v>
      </c>
      <c r="J96" s="4">
        <v>26</v>
      </c>
      <c r="K96" s="3" t="s">
        <v>8</v>
      </c>
      <c r="L96" s="3" t="s">
        <v>1</v>
      </c>
      <c r="M96" s="8">
        <v>-386032</v>
      </c>
      <c r="N96" s="8">
        <v>-130360</v>
      </c>
      <c r="O96" s="8">
        <v>1580378</v>
      </c>
      <c r="P96" s="8">
        <v>1063986</v>
      </c>
      <c r="Q96" s="8">
        <f t="shared" si="1"/>
        <v>1</v>
      </c>
      <c r="XFC96" s="14">
        <v>10200</v>
      </c>
    </row>
    <row r="97" spans="1:17 16383:16383" x14ac:dyDescent="0.3">
      <c r="A97" s="3" t="s">
        <v>129</v>
      </c>
      <c r="B97" s="3" t="s">
        <v>131</v>
      </c>
      <c r="C97" s="3" t="s">
        <v>401</v>
      </c>
      <c r="D97" s="3" t="s">
        <v>522</v>
      </c>
      <c r="E97" s="11">
        <v>44566</v>
      </c>
      <c r="F97" s="3" t="s">
        <v>540</v>
      </c>
      <c r="G97" s="3" t="s">
        <v>523</v>
      </c>
      <c r="H97" s="3" t="s">
        <v>1</v>
      </c>
      <c r="I97" s="8">
        <v>972295</v>
      </c>
      <c r="J97" s="4">
        <v>7</v>
      </c>
      <c r="K97" s="3" t="s">
        <v>1</v>
      </c>
      <c r="L97" s="3" t="s">
        <v>1</v>
      </c>
      <c r="M97" s="8">
        <v>-6</v>
      </c>
      <c r="N97" s="8">
        <v>0</v>
      </c>
      <c r="O97" s="8">
        <v>972301</v>
      </c>
      <c r="P97" s="8">
        <v>972295</v>
      </c>
      <c r="Q97" s="8">
        <f t="shared" si="1"/>
        <v>0</v>
      </c>
      <c r="XFC97" s="14">
        <v>19200</v>
      </c>
    </row>
    <row r="98" spans="1:17 16383:16383" x14ac:dyDescent="0.3">
      <c r="A98" s="3" t="s">
        <v>132</v>
      </c>
      <c r="B98" s="3" t="s">
        <v>133</v>
      </c>
      <c r="C98" s="3" t="s">
        <v>402</v>
      </c>
      <c r="D98" s="3" t="s">
        <v>524</v>
      </c>
      <c r="E98" s="11">
        <v>44573</v>
      </c>
      <c r="F98" s="3" t="s">
        <v>540</v>
      </c>
      <c r="G98" s="3" t="s">
        <v>523</v>
      </c>
      <c r="H98" s="3" t="s">
        <v>8</v>
      </c>
      <c r="I98" s="8">
        <v>1984230</v>
      </c>
      <c r="J98" s="4">
        <v>17</v>
      </c>
      <c r="K98" s="3" t="s">
        <v>8</v>
      </c>
      <c r="L98" s="3" t="s">
        <v>8</v>
      </c>
      <c r="M98" s="8">
        <v>0</v>
      </c>
      <c r="N98" s="8">
        <v>0</v>
      </c>
      <c r="O98" s="8">
        <v>1984230</v>
      </c>
      <c r="P98" s="8">
        <v>1984230</v>
      </c>
      <c r="Q98" s="8">
        <f t="shared" si="1"/>
        <v>1</v>
      </c>
      <c r="XFC98" s="14">
        <v>7500</v>
      </c>
    </row>
    <row r="99" spans="1:17 16383:16383" x14ac:dyDescent="0.3">
      <c r="A99" s="3" t="s">
        <v>132</v>
      </c>
      <c r="B99" s="3" t="s">
        <v>134</v>
      </c>
      <c r="C99" s="3" t="s">
        <v>403</v>
      </c>
      <c r="D99" s="3" t="s">
        <v>526</v>
      </c>
      <c r="E99" s="11">
        <v>44573</v>
      </c>
      <c r="F99" s="3" t="s">
        <v>540</v>
      </c>
      <c r="G99" s="3" t="s">
        <v>523</v>
      </c>
      <c r="H99" s="3" t="s">
        <v>8</v>
      </c>
      <c r="I99" s="8">
        <v>1536835</v>
      </c>
      <c r="J99" s="4">
        <v>18</v>
      </c>
      <c r="K99" s="3" t="s">
        <v>8</v>
      </c>
      <c r="L99" s="3" t="s">
        <v>8</v>
      </c>
      <c r="M99" s="8">
        <v>0</v>
      </c>
      <c r="N99" s="8">
        <v>0</v>
      </c>
      <c r="O99" s="8">
        <v>1536835</v>
      </c>
      <c r="P99" s="8">
        <v>1536835</v>
      </c>
      <c r="Q99" s="8">
        <f t="shared" si="1"/>
        <v>1</v>
      </c>
      <c r="XFC99" s="14">
        <v>5700</v>
      </c>
    </row>
    <row r="100" spans="1:17 16383:16383" x14ac:dyDescent="0.3">
      <c r="A100" s="3" t="s">
        <v>132</v>
      </c>
      <c r="B100" s="3" t="s">
        <v>135</v>
      </c>
      <c r="C100" s="3" t="s">
        <v>404</v>
      </c>
      <c r="D100" s="3" t="s">
        <v>524</v>
      </c>
      <c r="E100" s="11">
        <v>44604</v>
      </c>
      <c r="F100" s="3" t="s">
        <v>540</v>
      </c>
      <c r="G100" s="3" t="s">
        <v>523</v>
      </c>
      <c r="H100" s="3" t="s">
        <v>8</v>
      </c>
      <c r="I100" s="8">
        <v>70100</v>
      </c>
      <c r="J100" s="4">
        <v>1</v>
      </c>
      <c r="K100" s="3" t="s">
        <v>1</v>
      </c>
      <c r="L100" s="3" t="s">
        <v>1</v>
      </c>
      <c r="M100" s="8">
        <v>0</v>
      </c>
      <c r="N100" s="8">
        <v>0</v>
      </c>
      <c r="O100" s="8">
        <v>70100</v>
      </c>
      <c r="P100" s="8">
        <v>70100</v>
      </c>
      <c r="Q100" s="8">
        <f t="shared" si="1"/>
        <v>0</v>
      </c>
      <c r="XFC100" s="14">
        <v>-5600</v>
      </c>
    </row>
    <row r="101" spans="1:17 16383:16383" x14ac:dyDescent="0.3">
      <c r="A101" s="3" t="s">
        <v>136</v>
      </c>
      <c r="B101" s="3" t="s">
        <v>137</v>
      </c>
      <c r="C101" s="3" t="s">
        <v>405</v>
      </c>
      <c r="D101" s="3" t="s">
        <v>525</v>
      </c>
      <c r="E101" s="11">
        <v>44613</v>
      </c>
      <c r="F101" s="3" t="s">
        <v>538</v>
      </c>
      <c r="G101" s="3" t="s">
        <v>523</v>
      </c>
      <c r="H101" s="3" t="s">
        <v>1</v>
      </c>
      <c r="I101" s="8">
        <v>1387770</v>
      </c>
      <c r="J101" s="4">
        <v>12</v>
      </c>
      <c r="K101" s="3" t="s">
        <v>8</v>
      </c>
      <c r="L101" s="3" t="s">
        <v>1</v>
      </c>
      <c r="M101" s="8">
        <v>400000</v>
      </c>
      <c r="N101" s="8">
        <v>0</v>
      </c>
      <c r="O101" s="8">
        <v>987770</v>
      </c>
      <c r="P101" s="8">
        <v>1387770</v>
      </c>
      <c r="Q101" s="8">
        <f t="shared" si="1"/>
        <v>1</v>
      </c>
      <c r="XFC101" s="14">
        <v>0</v>
      </c>
    </row>
    <row r="102" spans="1:17 16383:16383" x14ac:dyDescent="0.3">
      <c r="A102" s="3" t="s">
        <v>138</v>
      </c>
      <c r="B102" s="3" t="s">
        <v>140</v>
      </c>
      <c r="C102" s="3" t="s">
        <v>407</v>
      </c>
      <c r="D102" s="3" t="s">
        <v>522</v>
      </c>
      <c r="E102" s="11">
        <v>44494</v>
      </c>
      <c r="F102" s="3" t="s">
        <v>540</v>
      </c>
      <c r="G102" s="3" t="s">
        <v>523</v>
      </c>
      <c r="H102" s="3" t="s">
        <v>8</v>
      </c>
      <c r="I102" s="8">
        <v>1327488</v>
      </c>
      <c r="J102" s="4">
        <v>11</v>
      </c>
      <c r="K102" s="3" t="s">
        <v>8</v>
      </c>
      <c r="L102" s="3" t="s">
        <v>8</v>
      </c>
      <c r="M102" s="8">
        <v>-200008</v>
      </c>
      <c r="N102" s="8">
        <v>-34202</v>
      </c>
      <c r="O102" s="8">
        <v>1561698</v>
      </c>
      <c r="P102" s="8">
        <v>1327488</v>
      </c>
      <c r="Q102" s="8">
        <f t="shared" si="1"/>
        <v>1</v>
      </c>
      <c r="XFC102" s="14">
        <v>11100</v>
      </c>
    </row>
    <row r="103" spans="1:17 16383:16383" x14ac:dyDescent="0.3">
      <c r="A103" s="3" t="s">
        <v>138</v>
      </c>
      <c r="B103" s="3" t="s">
        <v>139</v>
      </c>
      <c r="C103" s="3" t="s">
        <v>406</v>
      </c>
      <c r="D103" s="3" t="s">
        <v>524</v>
      </c>
      <c r="E103" s="11">
        <v>44494</v>
      </c>
      <c r="F103" s="3" t="s">
        <v>540</v>
      </c>
      <c r="G103" s="3" t="s">
        <v>523</v>
      </c>
      <c r="H103" s="3" t="s">
        <v>8</v>
      </c>
      <c r="I103" s="8">
        <v>4102084</v>
      </c>
      <c r="J103" s="4">
        <v>25</v>
      </c>
      <c r="K103" s="3" t="s">
        <v>8</v>
      </c>
      <c r="L103" s="3" t="s">
        <v>8</v>
      </c>
      <c r="M103" s="8">
        <v>1862</v>
      </c>
      <c r="N103" s="8">
        <v>-222313</v>
      </c>
      <c r="O103" s="8">
        <v>4322535</v>
      </c>
      <c r="P103" s="8">
        <v>4102084</v>
      </c>
      <c r="Q103" s="8">
        <f t="shared" si="1"/>
        <v>1</v>
      </c>
      <c r="XFC103" s="14">
        <v>4616.9130000000005</v>
      </c>
    </row>
    <row r="104" spans="1:17 16383:16383" x14ac:dyDescent="0.3">
      <c r="A104" s="3" t="s">
        <v>138</v>
      </c>
      <c r="B104" s="3" t="s">
        <v>141</v>
      </c>
      <c r="C104" s="3" t="s">
        <v>353</v>
      </c>
      <c r="D104" s="3" t="s">
        <v>531</v>
      </c>
      <c r="E104" s="11">
        <v>44494</v>
      </c>
      <c r="F104" s="3" t="s">
        <v>540</v>
      </c>
      <c r="G104" s="3" t="s">
        <v>529</v>
      </c>
      <c r="H104" s="3" t="s">
        <v>8</v>
      </c>
      <c r="I104" s="8">
        <v>-460715</v>
      </c>
      <c r="J104" s="4">
        <v>0</v>
      </c>
      <c r="K104" s="3" t="s">
        <v>1</v>
      </c>
      <c r="L104" s="3" t="s">
        <v>1</v>
      </c>
      <c r="M104" s="8">
        <v>-50286</v>
      </c>
      <c r="N104" s="8">
        <v>-45767</v>
      </c>
      <c r="O104" s="8">
        <v>-364662</v>
      </c>
      <c r="P104" s="8">
        <v>-460715</v>
      </c>
      <c r="Q104" s="8">
        <f t="shared" si="1"/>
        <v>0</v>
      </c>
      <c r="XFC104" s="14">
        <v>-2200</v>
      </c>
    </row>
    <row r="105" spans="1:17 16383:16383" x14ac:dyDescent="0.3">
      <c r="A105" s="3" t="s">
        <v>138</v>
      </c>
      <c r="B105" s="3" t="s">
        <v>142</v>
      </c>
      <c r="C105" s="3" t="s">
        <v>408</v>
      </c>
      <c r="D105" s="3" t="s">
        <v>522</v>
      </c>
      <c r="E105" s="11">
        <v>44494</v>
      </c>
      <c r="F105" s="3" t="s">
        <v>540</v>
      </c>
      <c r="G105" s="3" t="s">
        <v>523</v>
      </c>
      <c r="H105" s="3" t="s">
        <v>8</v>
      </c>
      <c r="I105" s="8">
        <v>1808151</v>
      </c>
      <c r="J105" s="4">
        <v>13</v>
      </c>
      <c r="K105" s="3" t="s">
        <v>8</v>
      </c>
      <c r="L105" s="3" t="s">
        <v>8</v>
      </c>
      <c r="M105" s="8">
        <v>-31000</v>
      </c>
      <c r="N105" s="8">
        <v>0</v>
      </c>
      <c r="O105" s="8">
        <v>1839151</v>
      </c>
      <c r="P105" s="8">
        <v>1808151</v>
      </c>
      <c r="Q105" s="8">
        <f t="shared" si="1"/>
        <v>1</v>
      </c>
      <c r="XFC105" s="14">
        <v>-1200</v>
      </c>
    </row>
    <row r="106" spans="1:17 16383:16383" x14ac:dyDescent="0.3">
      <c r="A106" s="3" t="s">
        <v>138</v>
      </c>
      <c r="B106" s="3" t="s">
        <v>143</v>
      </c>
      <c r="C106" s="3" t="s">
        <v>366</v>
      </c>
      <c r="D106" s="3" t="s">
        <v>532</v>
      </c>
      <c r="E106" s="11">
        <v>44494</v>
      </c>
      <c r="F106" s="3" t="s">
        <v>539</v>
      </c>
      <c r="G106" s="3" t="s">
        <v>523</v>
      </c>
      <c r="H106" s="3" t="s">
        <v>8</v>
      </c>
      <c r="I106" s="8">
        <v>0</v>
      </c>
      <c r="J106" s="4">
        <v>0</v>
      </c>
      <c r="K106" s="3" t="s">
        <v>1</v>
      </c>
      <c r="L106" s="3" t="s">
        <v>1</v>
      </c>
      <c r="M106" s="8">
        <v>0</v>
      </c>
      <c r="N106" s="8">
        <v>0</v>
      </c>
      <c r="O106" s="8">
        <v>0</v>
      </c>
      <c r="P106" s="8">
        <v>0</v>
      </c>
      <c r="Q106" s="8">
        <f t="shared" si="1"/>
        <v>0</v>
      </c>
      <c r="XFC106" s="14">
        <v>-1400</v>
      </c>
    </row>
    <row r="107" spans="1:17 16383:16383" x14ac:dyDescent="0.3">
      <c r="A107" s="3" t="s">
        <v>144</v>
      </c>
      <c r="B107" s="3" t="s">
        <v>147</v>
      </c>
      <c r="C107" s="3" t="s">
        <v>322</v>
      </c>
      <c r="D107" s="3" t="s">
        <v>522</v>
      </c>
      <c r="E107" s="11">
        <v>44485</v>
      </c>
      <c r="F107" s="3" t="s">
        <v>540</v>
      </c>
      <c r="G107" s="3" t="s">
        <v>523</v>
      </c>
      <c r="H107" s="3" t="s">
        <v>1</v>
      </c>
      <c r="I107" s="8">
        <v>-561733</v>
      </c>
      <c r="J107" s="4">
        <v>13</v>
      </c>
      <c r="K107" s="3" t="s">
        <v>1</v>
      </c>
      <c r="L107" s="3" t="s">
        <v>1</v>
      </c>
      <c r="M107" s="8">
        <v>-690429</v>
      </c>
      <c r="N107" s="8">
        <v>-1277077</v>
      </c>
      <c r="O107" s="8">
        <v>1405773</v>
      </c>
      <c r="P107" s="8">
        <v>-561733</v>
      </c>
      <c r="Q107" s="8">
        <f t="shared" si="1"/>
        <v>0</v>
      </c>
      <c r="XFC107" s="14">
        <v>15300</v>
      </c>
    </row>
    <row r="108" spans="1:17 16383:16383" x14ac:dyDescent="0.3">
      <c r="A108" s="3" t="s">
        <v>144</v>
      </c>
      <c r="B108" s="3" t="s">
        <v>146</v>
      </c>
      <c r="C108" s="3" t="s">
        <v>325</v>
      </c>
      <c r="D108" s="3" t="s">
        <v>522</v>
      </c>
      <c r="E108" s="11">
        <v>44485</v>
      </c>
      <c r="F108" s="3" t="s">
        <v>540</v>
      </c>
      <c r="G108" s="3" t="s">
        <v>523</v>
      </c>
      <c r="H108" s="3" t="s">
        <v>1</v>
      </c>
      <c r="I108" s="8">
        <v>628417</v>
      </c>
      <c r="J108" s="4">
        <v>11</v>
      </c>
      <c r="K108" s="3" t="s">
        <v>1</v>
      </c>
      <c r="L108" s="3" t="s">
        <v>1</v>
      </c>
      <c r="M108" s="8">
        <v>-554910</v>
      </c>
      <c r="N108" s="8">
        <v>-1264331</v>
      </c>
      <c r="O108" s="8">
        <v>2447658</v>
      </c>
      <c r="P108" s="8">
        <v>628417</v>
      </c>
      <c r="Q108" s="8">
        <f t="shared" si="1"/>
        <v>0</v>
      </c>
      <c r="XFC108" s="14">
        <v>14400</v>
      </c>
    </row>
    <row r="109" spans="1:17 16383:16383" x14ac:dyDescent="0.3">
      <c r="A109" s="3" t="s">
        <v>144</v>
      </c>
      <c r="B109" s="3" t="s">
        <v>145</v>
      </c>
      <c r="C109" s="3" t="s">
        <v>327</v>
      </c>
      <c r="D109" s="3" t="s">
        <v>524</v>
      </c>
      <c r="E109" s="11">
        <v>44485</v>
      </c>
      <c r="F109" s="3" t="s">
        <v>540</v>
      </c>
      <c r="G109" s="3" t="s">
        <v>523</v>
      </c>
      <c r="H109" s="3" t="s">
        <v>1</v>
      </c>
      <c r="I109" s="8">
        <v>145295</v>
      </c>
      <c r="J109" s="4">
        <v>13</v>
      </c>
      <c r="K109" s="3" t="s">
        <v>1</v>
      </c>
      <c r="L109" s="3" t="s">
        <v>1</v>
      </c>
      <c r="M109" s="8">
        <v>-809363</v>
      </c>
      <c r="N109" s="8">
        <v>-766863</v>
      </c>
      <c r="O109" s="8">
        <v>1721521</v>
      </c>
      <c r="P109" s="8">
        <v>145295</v>
      </c>
      <c r="Q109" s="8">
        <f t="shared" si="1"/>
        <v>0</v>
      </c>
      <c r="XFC109" s="14">
        <v>-600</v>
      </c>
    </row>
    <row r="110" spans="1:17 16383:16383" x14ac:dyDescent="0.3">
      <c r="A110" s="3" t="s">
        <v>148</v>
      </c>
      <c r="B110" s="3" t="s">
        <v>149</v>
      </c>
      <c r="C110" s="3" t="s">
        <v>411</v>
      </c>
      <c r="D110" s="3" t="s">
        <v>524</v>
      </c>
      <c r="E110" s="11">
        <v>44494</v>
      </c>
      <c r="F110" s="3" t="s">
        <v>540</v>
      </c>
      <c r="G110" s="3" t="s">
        <v>523</v>
      </c>
      <c r="H110" s="3" t="s">
        <v>8</v>
      </c>
      <c r="I110" s="8">
        <v>1881095</v>
      </c>
      <c r="J110" s="4">
        <v>11</v>
      </c>
      <c r="K110" s="3" t="s">
        <v>8</v>
      </c>
      <c r="L110" s="3" t="s">
        <v>8</v>
      </c>
      <c r="M110" s="8">
        <v>-109869</v>
      </c>
      <c r="N110" s="8">
        <v>-197015</v>
      </c>
      <c r="O110" s="8">
        <v>2187979</v>
      </c>
      <c r="P110" s="8">
        <v>1881095</v>
      </c>
      <c r="Q110" s="8">
        <f t="shared" si="1"/>
        <v>1</v>
      </c>
      <c r="XFC110" s="14">
        <v>-1200</v>
      </c>
    </row>
    <row r="111" spans="1:17 16383:16383" x14ac:dyDescent="0.3">
      <c r="A111" s="3" t="s">
        <v>148</v>
      </c>
      <c r="B111" s="3" t="s">
        <v>151</v>
      </c>
      <c r="C111" s="3" t="s">
        <v>412</v>
      </c>
      <c r="D111" s="3" t="s">
        <v>522</v>
      </c>
      <c r="E111" s="11">
        <v>44494</v>
      </c>
      <c r="F111" s="3" t="s">
        <v>540</v>
      </c>
      <c r="G111" s="3" t="s">
        <v>523</v>
      </c>
      <c r="H111" s="3" t="s">
        <v>8</v>
      </c>
      <c r="I111" s="8">
        <v>-10026</v>
      </c>
      <c r="J111" s="4">
        <v>11</v>
      </c>
      <c r="K111" s="3" t="s">
        <v>1</v>
      </c>
      <c r="L111" s="3" t="s">
        <v>1</v>
      </c>
      <c r="M111" s="8">
        <v>-502452</v>
      </c>
      <c r="N111" s="8">
        <v>-255264</v>
      </c>
      <c r="O111" s="8">
        <v>747690</v>
      </c>
      <c r="P111" s="8">
        <v>-10026</v>
      </c>
      <c r="Q111" s="8">
        <f t="shared" si="1"/>
        <v>0</v>
      </c>
      <c r="XFC111" s="14">
        <v>-2800</v>
      </c>
    </row>
    <row r="112" spans="1:17 16383:16383" x14ac:dyDescent="0.3">
      <c r="A112" s="3" t="s">
        <v>148</v>
      </c>
      <c r="B112" s="3" t="s">
        <v>150</v>
      </c>
      <c r="C112" s="3" t="s">
        <v>410</v>
      </c>
      <c r="D112" s="3" t="s">
        <v>522</v>
      </c>
      <c r="E112" s="11">
        <v>44494</v>
      </c>
      <c r="F112" s="3" t="s">
        <v>540</v>
      </c>
      <c r="G112" s="3" t="s">
        <v>523</v>
      </c>
      <c r="H112" s="3" t="s">
        <v>8</v>
      </c>
      <c r="I112" s="8">
        <v>1422939</v>
      </c>
      <c r="J112" s="4">
        <v>10</v>
      </c>
      <c r="K112" s="3" t="s">
        <v>8</v>
      </c>
      <c r="L112" s="3" t="s">
        <v>8</v>
      </c>
      <c r="M112" s="8">
        <v>-731842</v>
      </c>
      <c r="N112" s="8">
        <v>-201873</v>
      </c>
      <c r="O112" s="8">
        <v>2356654</v>
      </c>
      <c r="P112" s="8">
        <v>1422939</v>
      </c>
      <c r="Q112" s="8">
        <f t="shared" si="1"/>
        <v>1</v>
      </c>
      <c r="XFC112" s="14">
        <v>9900</v>
      </c>
    </row>
    <row r="113" spans="1:17 16383:16383" x14ac:dyDescent="0.3">
      <c r="A113" s="3" t="s">
        <v>148</v>
      </c>
      <c r="B113" s="3" t="s">
        <v>152</v>
      </c>
      <c r="C113" s="3" t="s">
        <v>409</v>
      </c>
      <c r="D113" s="3" t="s">
        <v>522</v>
      </c>
      <c r="E113" s="11">
        <v>44494</v>
      </c>
      <c r="F113" s="3" t="s">
        <v>540</v>
      </c>
      <c r="G113" s="3" t="s">
        <v>523</v>
      </c>
      <c r="H113" s="3" t="s">
        <v>8</v>
      </c>
      <c r="I113" s="8">
        <v>888920</v>
      </c>
      <c r="J113" s="4">
        <v>11</v>
      </c>
      <c r="K113" s="3" t="s">
        <v>1</v>
      </c>
      <c r="L113" s="3" t="s">
        <v>1</v>
      </c>
      <c r="M113" s="8">
        <v>64597</v>
      </c>
      <c r="N113" s="8">
        <v>-306900</v>
      </c>
      <c r="O113" s="8">
        <v>1131223</v>
      </c>
      <c r="P113" s="8">
        <v>888920</v>
      </c>
      <c r="Q113" s="8">
        <f t="shared" si="1"/>
        <v>0</v>
      </c>
      <c r="XFC113" s="14">
        <v>10713.3783</v>
      </c>
    </row>
    <row r="114" spans="1:17 16383:16383" x14ac:dyDescent="0.3">
      <c r="A114" s="3" t="s">
        <v>153</v>
      </c>
      <c r="B114" s="3" t="s">
        <v>156</v>
      </c>
      <c r="C114" s="3" t="s">
        <v>391</v>
      </c>
      <c r="D114" s="3" t="s">
        <v>522</v>
      </c>
      <c r="E114" s="11">
        <v>44485</v>
      </c>
      <c r="F114" s="3" t="s">
        <v>540</v>
      </c>
      <c r="G114" s="3" t="s">
        <v>523</v>
      </c>
      <c r="H114" s="3" t="s">
        <v>1</v>
      </c>
      <c r="I114" s="8">
        <v>1470762</v>
      </c>
      <c r="J114" s="4">
        <v>11</v>
      </c>
      <c r="K114" s="3" t="s">
        <v>8</v>
      </c>
      <c r="L114" s="3" t="s">
        <v>1</v>
      </c>
      <c r="M114" s="8">
        <v>-682300</v>
      </c>
      <c r="N114" s="8">
        <v>-527100</v>
      </c>
      <c r="O114" s="8">
        <v>2680162</v>
      </c>
      <c r="P114" s="8">
        <v>1470762</v>
      </c>
      <c r="Q114" s="8">
        <f t="shared" si="1"/>
        <v>1</v>
      </c>
      <c r="XFC114" s="14">
        <v>-1200</v>
      </c>
    </row>
    <row r="115" spans="1:17 16383:16383" x14ac:dyDescent="0.3">
      <c r="A115" s="3" t="s">
        <v>153</v>
      </c>
      <c r="B115" s="3" t="s">
        <v>154</v>
      </c>
      <c r="C115" s="3" t="s">
        <v>388</v>
      </c>
      <c r="D115" s="3" t="s">
        <v>524</v>
      </c>
      <c r="E115" s="11">
        <v>44485</v>
      </c>
      <c r="F115" s="3" t="s">
        <v>540</v>
      </c>
      <c r="G115" s="3" t="s">
        <v>523</v>
      </c>
      <c r="H115" s="3" t="s">
        <v>1</v>
      </c>
      <c r="I115" s="8">
        <v>-2789344</v>
      </c>
      <c r="J115" s="4">
        <v>1</v>
      </c>
      <c r="K115" s="3" t="s">
        <v>1</v>
      </c>
      <c r="L115" s="3" t="s">
        <v>1</v>
      </c>
      <c r="M115" s="8">
        <v>-460443</v>
      </c>
      <c r="N115" s="8">
        <v>-666501</v>
      </c>
      <c r="O115" s="8">
        <v>-1662400</v>
      </c>
      <c r="P115" s="8">
        <v>-2789344</v>
      </c>
      <c r="Q115" s="8">
        <f t="shared" si="1"/>
        <v>0</v>
      </c>
      <c r="XFC115" s="14">
        <v>0</v>
      </c>
    </row>
    <row r="116" spans="1:17 16383:16383" x14ac:dyDescent="0.3">
      <c r="A116" s="3" t="s">
        <v>153</v>
      </c>
      <c r="B116" s="3" t="s">
        <v>157</v>
      </c>
      <c r="C116" s="3" t="s">
        <v>414</v>
      </c>
      <c r="D116" s="3" t="s">
        <v>524</v>
      </c>
      <c r="E116" s="11">
        <v>44485</v>
      </c>
      <c r="F116" s="3" t="s">
        <v>540</v>
      </c>
      <c r="G116" s="3" t="s">
        <v>529</v>
      </c>
      <c r="H116" s="3" t="s">
        <v>1</v>
      </c>
      <c r="I116" s="8">
        <v>-1390155</v>
      </c>
      <c r="J116" s="4">
        <v>0</v>
      </c>
      <c r="K116" s="3" t="s">
        <v>1</v>
      </c>
      <c r="L116" s="3" t="s">
        <v>1</v>
      </c>
      <c r="M116" s="8">
        <v>0</v>
      </c>
      <c r="N116" s="8">
        <v>-315355</v>
      </c>
      <c r="O116" s="8">
        <v>-1074800</v>
      </c>
      <c r="P116" s="8">
        <v>-1390155</v>
      </c>
      <c r="Q116" s="8">
        <f t="shared" si="1"/>
        <v>0</v>
      </c>
      <c r="XFC116" s="14">
        <v>0</v>
      </c>
    </row>
    <row r="117" spans="1:17 16383:16383" x14ac:dyDescent="0.3">
      <c r="A117" s="3" t="s">
        <v>153</v>
      </c>
      <c r="B117" s="3" t="s">
        <v>155</v>
      </c>
      <c r="C117" s="3" t="s">
        <v>415</v>
      </c>
      <c r="D117" s="3" t="s">
        <v>528</v>
      </c>
      <c r="E117" s="11">
        <v>44557</v>
      </c>
      <c r="F117" s="3" t="s">
        <v>540</v>
      </c>
      <c r="G117" s="3" t="s">
        <v>523</v>
      </c>
      <c r="H117" s="3" t="s">
        <v>1</v>
      </c>
      <c r="I117" s="8">
        <v>3994400</v>
      </c>
      <c r="J117" s="4">
        <v>9</v>
      </c>
      <c r="K117" s="3" t="s">
        <v>1</v>
      </c>
      <c r="L117" s="3" t="s">
        <v>1</v>
      </c>
      <c r="M117" s="8">
        <v>588000</v>
      </c>
      <c r="N117" s="8">
        <v>276000</v>
      </c>
      <c r="O117" s="8">
        <v>3130400</v>
      </c>
      <c r="P117" s="8">
        <v>3994400</v>
      </c>
      <c r="Q117" s="8">
        <f t="shared" si="1"/>
        <v>0</v>
      </c>
      <c r="XFC117" s="14">
        <v>0</v>
      </c>
    </row>
    <row r="118" spans="1:17 16383:16383" x14ac:dyDescent="0.3">
      <c r="A118" s="3" t="s">
        <v>158</v>
      </c>
      <c r="B118" s="3" t="s">
        <v>159</v>
      </c>
      <c r="C118" s="3" t="s">
        <v>416</v>
      </c>
      <c r="D118" s="3" t="s">
        <v>525</v>
      </c>
      <c r="E118" s="11">
        <v>44586</v>
      </c>
      <c r="F118" s="3" t="s">
        <v>538</v>
      </c>
      <c r="G118" s="3" t="s">
        <v>523</v>
      </c>
      <c r="H118" s="3" t="s">
        <v>1</v>
      </c>
      <c r="I118" s="8">
        <v>70000</v>
      </c>
      <c r="J118" s="4">
        <v>2</v>
      </c>
      <c r="K118" s="3" t="s">
        <v>1</v>
      </c>
      <c r="L118" s="3" t="s">
        <v>1</v>
      </c>
      <c r="M118" s="8">
        <v>0</v>
      </c>
      <c r="N118" s="8">
        <v>0</v>
      </c>
      <c r="O118" s="8">
        <v>70000</v>
      </c>
      <c r="P118" s="8">
        <v>70000</v>
      </c>
      <c r="Q118" s="8">
        <f t="shared" si="1"/>
        <v>0</v>
      </c>
      <c r="XFC118" s="14">
        <v>4800</v>
      </c>
    </row>
    <row r="119" spans="1:17 16383:16383" x14ac:dyDescent="0.3">
      <c r="A119" s="3" t="s">
        <v>158</v>
      </c>
      <c r="B119" s="3" t="s">
        <v>160</v>
      </c>
      <c r="C119" s="3" t="s">
        <v>417</v>
      </c>
      <c r="D119" s="3" t="s">
        <v>524</v>
      </c>
      <c r="E119" s="11">
        <v>44595</v>
      </c>
      <c r="F119" s="3" t="s">
        <v>540</v>
      </c>
      <c r="G119" s="3" t="s">
        <v>523</v>
      </c>
      <c r="H119" s="3" t="s">
        <v>1</v>
      </c>
      <c r="I119" s="8">
        <v>3190370</v>
      </c>
      <c r="J119" s="4">
        <v>18</v>
      </c>
      <c r="K119" s="3" t="s">
        <v>8</v>
      </c>
      <c r="L119" s="3" t="s">
        <v>1</v>
      </c>
      <c r="M119" s="8">
        <v>0</v>
      </c>
      <c r="N119" s="8">
        <v>0</v>
      </c>
      <c r="O119" s="8">
        <v>3190370</v>
      </c>
      <c r="P119" s="8">
        <v>3190370</v>
      </c>
      <c r="Q119" s="8">
        <f t="shared" si="1"/>
        <v>1</v>
      </c>
      <c r="XFC119" s="14">
        <v>-6600</v>
      </c>
    </row>
    <row r="120" spans="1:17 16383:16383" x14ac:dyDescent="0.3">
      <c r="A120" s="3" t="s">
        <v>161</v>
      </c>
      <c r="B120" s="3" t="s">
        <v>163</v>
      </c>
      <c r="C120" s="3" t="s">
        <v>418</v>
      </c>
      <c r="D120" s="3" t="s">
        <v>524</v>
      </c>
      <c r="E120" s="11">
        <v>44485</v>
      </c>
      <c r="F120" s="3" t="s">
        <v>540</v>
      </c>
      <c r="G120" s="3" t="s">
        <v>523</v>
      </c>
      <c r="H120" s="3" t="s">
        <v>8</v>
      </c>
      <c r="I120" s="8">
        <v>3395188</v>
      </c>
      <c r="J120" s="4">
        <v>27</v>
      </c>
      <c r="K120" s="3" t="s">
        <v>8</v>
      </c>
      <c r="L120" s="3" t="s">
        <v>8</v>
      </c>
      <c r="M120" s="8">
        <v>-6</v>
      </c>
      <c r="N120" s="8">
        <v>0</v>
      </c>
      <c r="O120" s="8">
        <v>3395194</v>
      </c>
      <c r="P120" s="8">
        <v>3395188</v>
      </c>
      <c r="Q120" s="8">
        <f t="shared" si="1"/>
        <v>1</v>
      </c>
      <c r="XFC120" s="14">
        <v>0</v>
      </c>
    </row>
    <row r="121" spans="1:17 16383:16383" x14ac:dyDescent="0.3">
      <c r="A121" s="3" t="s">
        <v>161</v>
      </c>
      <c r="B121" s="3" t="s">
        <v>162</v>
      </c>
      <c r="C121" s="3" t="s">
        <v>419</v>
      </c>
      <c r="D121" s="3" t="s">
        <v>524</v>
      </c>
      <c r="E121" s="11">
        <v>44522</v>
      </c>
      <c r="F121" s="3" t="s">
        <v>540</v>
      </c>
      <c r="G121" s="3" t="s">
        <v>523</v>
      </c>
      <c r="H121" s="3" t="s">
        <v>8</v>
      </c>
      <c r="I121" s="8">
        <v>-287648</v>
      </c>
      <c r="J121" s="4">
        <v>10</v>
      </c>
      <c r="K121" s="3" t="s">
        <v>1</v>
      </c>
      <c r="L121" s="3" t="s">
        <v>1</v>
      </c>
      <c r="M121" s="8">
        <v>-100735</v>
      </c>
      <c r="N121" s="8">
        <v>0</v>
      </c>
      <c r="O121" s="8">
        <v>-186913</v>
      </c>
      <c r="P121" s="8">
        <v>-287648</v>
      </c>
      <c r="Q121" s="8">
        <f t="shared" si="1"/>
        <v>0</v>
      </c>
      <c r="XFC121" s="14">
        <v>11700</v>
      </c>
    </row>
    <row r="122" spans="1:17 16383:16383" x14ac:dyDescent="0.3">
      <c r="A122" s="3" t="s">
        <v>164</v>
      </c>
      <c r="B122" s="3" t="s">
        <v>167</v>
      </c>
      <c r="C122" s="3" t="s">
        <v>422</v>
      </c>
      <c r="D122" s="3" t="s">
        <v>522</v>
      </c>
      <c r="E122" s="11">
        <v>44485</v>
      </c>
      <c r="F122" s="3" t="s">
        <v>540</v>
      </c>
      <c r="G122" s="3" t="s">
        <v>523</v>
      </c>
      <c r="H122" s="3" t="s">
        <v>1</v>
      </c>
      <c r="I122" s="8">
        <v>-5767</v>
      </c>
      <c r="J122" s="4">
        <v>1</v>
      </c>
      <c r="K122" s="3" t="s">
        <v>1</v>
      </c>
      <c r="L122" s="3" t="s">
        <v>1</v>
      </c>
      <c r="M122" s="8">
        <v>-170561</v>
      </c>
      <c r="N122" s="8">
        <v>-1</v>
      </c>
      <c r="O122" s="8">
        <v>164795</v>
      </c>
      <c r="P122" s="8">
        <v>-5767</v>
      </c>
      <c r="Q122" s="8">
        <f t="shared" si="1"/>
        <v>0</v>
      </c>
      <c r="XFC122" s="14">
        <v>5700</v>
      </c>
    </row>
    <row r="123" spans="1:17 16383:16383" x14ac:dyDescent="0.3">
      <c r="A123" s="3" t="s">
        <v>164</v>
      </c>
      <c r="B123" s="3" t="s">
        <v>168</v>
      </c>
      <c r="C123" s="3" t="s">
        <v>423</v>
      </c>
      <c r="D123" s="3" t="s">
        <v>530</v>
      </c>
      <c r="E123" s="11">
        <v>44485</v>
      </c>
      <c r="F123" s="3" t="s">
        <v>538</v>
      </c>
      <c r="G123" s="3" t="s">
        <v>523</v>
      </c>
      <c r="H123" s="3" t="s">
        <v>1</v>
      </c>
      <c r="I123" s="8">
        <v>-572882</v>
      </c>
      <c r="J123" s="4">
        <v>0</v>
      </c>
      <c r="K123" s="3" t="s">
        <v>1</v>
      </c>
      <c r="L123" s="3" t="s">
        <v>1</v>
      </c>
      <c r="M123" s="8">
        <v>-79117</v>
      </c>
      <c r="N123" s="8">
        <v>-31757</v>
      </c>
      <c r="O123" s="8">
        <v>-462008</v>
      </c>
      <c r="P123" s="8">
        <v>-572882</v>
      </c>
      <c r="Q123" s="8">
        <f t="shared" si="1"/>
        <v>0</v>
      </c>
      <c r="XFC123" s="14">
        <v>0</v>
      </c>
    </row>
    <row r="124" spans="1:17 16383:16383" x14ac:dyDescent="0.3">
      <c r="A124" s="3" t="s">
        <v>164</v>
      </c>
      <c r="B124" s="3" t="s">
        <v>165</v>
      </c>
      <c r="C124" s="3" t="s">
        <v>420</v>
      </c>
      <c r="D124" s="3" t="s">
        <v>524</v>
      </c>
      <c r="E124" s="11">
        <v>44485</v>
      </c>
      <c r="F124" s="3" t="s">
        <v>540</v>
      </c>
      <c r="G124" s="3" t="s">
        <v>523</v>
      </c>
      <c r="H124" s="3" t="s">
        <v>1</v>
      </c>
      <c r="I124" s="8">
        <v>982632</v>
      </c>
      <c r="J124" s="4">
        <v>8</v>
      </c>
      <c r="K124" s="3" t="s">
        <v>1</v>
      </c>
      <c r="L124" s="3" t="s">
        <v>1</v>
      </c>
      <c r="M124" s="8">
        <v>-298292</v>
      </c>
      <c r="N124" s="8">
        <v>-282500</v>
      </c>
      <c r="O124" s="8">
        <v>1563424</v>
      </c>
      <c r="P124" s="8">
        <v>982632</v>
      </c>
      <c r="Q124" s="8">
        <f t="shared" si="1"/>
        <v>0</v>
      </c>
      <c r="XFC124" s="14">
        <v>0</v>
      </c>
    </row>
    <row r="125" spans="1:17 16383:16383" x14ac:dyDescent="0.3">
      <c r="A125" s="3" t="s">
        <v>164</v>
      </c>
      <c r="B125" s="3" t="s">
        <v>166</v>
      </c>
      <c r="C125" s="3" t="s">
        <v>421</v>
      </c>
      <c r="D125" s="3" t="s">
        <v>522</v>
      </c>
      <c r="E125" s="11">
        <v>44494</v>
      </c>
      <c r="F125" s="3" t="s">
        <v>540</v>
      </c>
      <c r="G125" s="3" t="s">
        <v>523</v>
      </c>
      <c r="H125" s="3" t="s">
        <v>1</v>
      </c>
      <c r="I125" s="8">
        <v>-890118</v>
      </c>
      <c r="J125" s="4">
        <v>10</v>
      </c>
      <c r="K125" s="3" t="s">
        <v>1</v>
      </c>
      <c r="L125" s="3" t="s">
        <v>1</v>
      </c>
      <c r="M125" s="8">
        <v>-270757</v>
      </c>
      <c r="N125" s="8">
        <v>-822724</v>
      </c>
      <c r="O125" s="8">
        <v>203363</v>
      </c>
      <c r="P125" s="8">
        <v>-890118</v>
      </c>
      <c r="Q125" s="8">
        <f t="shared" si="1"/>
        <v>0</v>
      </c>
      <c r="XFC125" s="14">
        <v>0</v>
      </c>
    </row>
    <row r="126" spans="1:17 16383:16383" x14ac:dyDescent="0.3">
      <c r="A126" s="3" t="s">
        <v>164</v>
      </c>
      <c r="B126" s="3" t="s">
        <v>169</v>
      </c>
      <c r="C126" s="3" t="s">
        <v>170</v>
      </c>
      <c r="D126" s="3" t="s">
        <v>524</v>
      </c>
      <c r="E126" s="11">
        <v>44548</v>
      </c>
      <c r="F126" s="3" t="s">
        <v>540</v>
      </c>
      <c r="G126" s="3" t="s">
        <v>523</v>
      </c>
      <c r="H126" s="3" t="s">
        <v>1</v>
      </c>
      <c r="I126" s="8">
        <v>402099</v>
      </c>
      <c r="J126" s="4">
        <v>3</v>
      </c>
      <c r="K126" s="3" t="s">
        <v>1</v>
      </c>
      <c r="L126" s="3" t="s">
        <v>1</v>
      </c>
      <c r="M126" s="8">
        <v>0</v>
      </c>
      <c r="N126" s="8">
        <v>0</v>
      </c>
      <c r="O126" s="8">
        <v>402099</v>
      </c>
      <c r="P126" s="8">
        <v>402099</v>
      </c>
      <c r="Q126" s="8">
        <f t="shared" si="1"/>
        <v>0</v>
      </c>
      <c r="XFC126" s="14">
        <v>0</v>
      </c>
    </row>
    <row r="127" spans="1:17 16383:16383" x14ac:dyDescent="0.3">
      <c r="A127" s="3" t="s">
        <v>171</v>
      </c>
      <c r="B127" s="3" t="s">
        <v>172</v>
      </c>
      <c r="C127" s="3" t="s">
        <v>312</v>
      </c>
      <c r="D127" s="3" t="s">
        <v>524</v>
      </c>
      <c r="E127" s="11">
        <v>44494</v>
      </c>
      <c r="F127" s="3" t="s">
        <v>540</v>
      </c>
      <c r="G127" s="3" t="s">
        <v>523</v>
      </c>
      <c r="H127" s="3" t="s">
        <v>1</v>
      </c>
      <c r="I127" s="8">
        <v>-732707</v>
      </c>
      <c r="J127" s="4">
        <v>5</v>
      </c>
      <c r="K127" s="3" t="s">
        <v>1</v>
      </c>
      <c r="L127" s="3" t="s">
        <v>1</v>
      </c>
      <c r="M127" s="8">
        <v>-864815</v>
      </c>
      <c r="N127" s="8">
        <v>-46</v>
      </c>
      <c r="O127" s="8">
        <v>132154</v>
      </c>
      <c r="P127" s="8">
        <v>-732707</v>
      </c>
      <c r="Q127" s="8">
        <f t="shared" si="1"/>
        <v>0</v>
      </c>
      <c r="XFC127" s="14">
        <v>-11600</v>
      </c>
    </row>
    <row r="128" spans="1:17 16383:16383" x14ac:dyDescent="0.3">
      <c r="A128" s="3" t="s">
        <v>171</v>
      </c>
      <c r="B128" s="3" t="s">
        <v>174</v>
      </c>
      <c r="C128" s="3" t="s">
        <v>427</v>
      </c>
      <c r="D128" s="3" t="s">
        <v>530</v>
      </c>
      <c r="E128" s="11">
        <v>44494</v>
      </c>
      <c r="F128" s="3" t="s">
        <v>538</v>
      </c>
      <c r="G128" s="3" t="s">
        <v>523</v>
      </c>
      <c r="H128" s="3" t="s">
        <v>1</v>
      </c>
      <c r="I128" s="8">
        <v>-24883</v>
      </c>
      <c r="J128" s="4">
        <v>0</v>
      </c>
      <c r="K128" s="3" t="s">
        <v>1</v>
      </c>
      <c r="L128" s="3" t="s">
        <v>1</v>
      </c>
      <c r="M128" s="8">
        <v>0</v>
      </c>
      <c r="N128" s="8">
        <v>0</v>
      </c>
      <c r="O128" s="8">
        <v>-24883</v>
      </c>
      <c r="P128" s="8">
        <v>-24883</v>
      </c>
      <c r="Q128" s="8">
        <f t="shared" si="1"/>
        <v>0</v>
      </c>
      <c r="XFC128" s="14">
        <v>6900</v>
      </c>
    </row>
    <row r="129" spans="1:17 16383:16383" x14ac:dyDescent="0.3">
      <c r="A129" s="3" t="s">
        <v>171</v>
      </c>
      <c r="B129" s="3" t="s">
        <v>173</v>
      </c>
      <c r="C129" s="3" t="s">
        <v>424</v>
      </c>
      <c r="D129" s="3" t="s">
        <v>522</v>
      </c>
      <c r="E129" s="11">
        <v>44494</v>
      </c>
      <c r="F129" s="3" t="s">
        <v>540</v>
      </c>
      <c r="G129" s="3" t="s">
        <v>523</v>
      </c>
      <c r="H129" s="3" t="s">
        <v>1</v>
      </c>
      <c r="I129" s="8">
        <v>1138507</v>
      </c>
      <c r="J129" s="4">
        <v>9</v>
      </c>
      <c r="K129" s="3" t="s">
        <v>1</v>
      </c>
      <c r="L129" s="3" t="s">
        <v>1</v>
      </c>
      <c r="M129" s="8">
        <v>-130006</v>
      </c>
      <c r="N129" s="8">
        <v>-29929</v>
      </c>
      <c r="O129" s="8">
        <v>1298442</v>
      </c>
      <c r="P129" s="8">
        <v>1138507</v>
      </c>
      <c r="Q129" s="8">
        <f t="shared" si="1"/>
        <v>0</v>
      </c>
      <c r="XFC129" s="14">
        <v>12300</v>
      </c>
    </row>
    <row r="130" spans="1:17 16383:16383" x14ac:dyDescent="0.3">
      <c r="A130" s="3" t="s">
        <v>171</v>
      </c>
      <c r="B130" s="3" t="s">
        <v>303</v>
      </c>
      <c r="C130" s="3" t="s">
        <v>426</v>
      </c>
      <c r="D130" s="3" t="s">
        <v>522</v>
      </c>
      <c r="E130" s="11">
        <v>44494</v>
      </c>
      <c r="F130" s="3" t="s">
        <v>540</v>
      </c>
      <c r="G130" s="3" t="s">
        <v>523</v>
      </c>
      <c r="H130" s="3" t="s">
        <v>1</v>
      </c>
      <c r="I130" s="8">
        <v>1677896</v>
      </c>
      <c r="J130" s="4">
        <v>0</v>
      </c>
      <c r="K130" s="3" t="s">
        <v>1</v>
      </c>
      <c r="L130" s="3" t="s">
        <v>1</v>
      </c>
      <c r="M130" s="8">
        <v>-1</v>
      </c>
      <c r="N130" s="8">
        <v>0</v>
      </c>
      <c r="O130" s="8">
        <v>1677897</v>
      </c>
      <c r="P130" s="8">
        <v>1677896</v>
      </c>
      <c r="Q130" s="8">
        <f t="shared" si="1"/>
        <v>0</v>
      </c>
      <c r="XFC130" s="14">
        <v>0</v>
      </c>
    </row>
    <row r="131" spans="1:17 16383:16383" x14ac:dyDescent="0.3">
      <c r="A131" s="3" t="s">
        <v>175</v>
      </c>
      <c r="B131" s="3" t="s">
        <v>176</v>
      </c>
      <c r="C131" s="3" t="s">
        <v>331</v>
      </c>
      <c r="D131" s="3" t="s">
        <v>526</v>
      </c>
      <c r="E131" s="11">
        <v>44485</v>
      </c>
      <c r="F131" s="3" t="s">
        <v>540</v>
      </c>
      <c r="G131" s="3" t="s">
        <v>523</v>
      </c>
      <c r="H131" s="3" t="s">
        <v>1</v>
      </c>
      <c r="I131" s="8">
        <v>-1985292</v>
      </c>
      <c r="J131" s="4">
        <v>13</v>
      </c>
      <c r="K131" s="3" t="s">
        <v>1</v>
      </c>
      <c r="L131" s="3" t="s">
        <v>1</v>
      </c>
      <c r="M131" s="8">
        <v>-913663</v>
      </c>
      <c r="N131" s="8">
        <v>-541370</v>
      </c>
      <c r="O131" s="8">
        <v>-530259</v>
      </c>
      <c r="P131" s="8">
        <v>-1985292</v>
      </c>
      <c r="Q131" s="8">
        <f t="shared" si="1"/>
        <v>0</v>
      </c>
      <c r="XFC131" s="14">
        <v>-3400</v>
      </c>
    </row>
    <row r="132" spans="1:17 16383:16383" x14ac:dyDescent="0.3">
      <c r="A132" s="3" t="s">
        <v>175</v>
      </c>
      <c r="B132" s="3" t="s">
        <v>177</v>
      </c>
      <c r="C132" s="3" t="s">
        <v>428</v>
      </c>
      <c r="D132" s="3" t="s">
        <v>531</v>
      </c>
      <c r="E132" s="11">
        <v>44485</v>
      </c>
      <c r="F132" s="3" t="s">
        <v>540</v>
      </c>
      <c r="G132" s="3" t="s">
        <v>529</v>
      </c>
      <c r="H132" s="3" t="s">
        <v>1</v>
      </c>
      <c r="I132" s="8">
        <v>-1343580</v>
      </c>
      <c r="J132" s="4">
        <v>0</v>
      </c>
      <c r="K132" s="3" t="s">
        <v>1</v>
      </c>
      <c r="L132" s="3" t="s">
        <v>1</v>
      </c>
      <c r="M132" s="8">
        <v>-363793</v>
      </c>
      <c r="N132" s="8">
        <v>-385537</v>
      </c>
      <c r="O132" s="8">
        <v>-594250</v>
      </c>
      <c r="P132" s="8">
        <v>-1343580</v>
      </c>
      <c r="Q132" s="8">
        <f t="shared" si="1"/>
        <v>0</v>
      </c>
      <c r="XFC132" s="14">
        <v>-800</v>
      </c>
    </row>
    <row r="133" spans="1:17 16383:16383" x14ac:dyDescent="0.3">
      <c r="A133" s="3" t="s">
        <v>175</v>
      </c>
      <c r="B133" s="3" t="s">
        <v>180</v>
      </c>
      <c r="C133" s="3" t="s">
        <v>431</v>
      </c>
      <c r="D133" s="3" t="s">
        <v>526</v>
      </c>
      <c r="E133" s="11">
        <v>44485</v>
      </c>
      <c r="F133" s="3" t="s">
        <v>540</v>
      </c>
      <c r="G133" s="3" t="s">
        <v>529</v>
      </c>
      <c r="H133" s="3" t="s">
        <v>1</v>
      </c>
      <c r="I133" s="8">
        <v>-27500</v>
      </c>
      <c r="J133" s="4">
        <v>0</v>
      </c>
      <c r="K133" s="3" t="s">
        <v>1</v>
      </c>
      <c r="L133" s="3" t="s">
        <v>1</v>
      </c>
      <c r="M133" s="8">
        <v>0</v>
      </c>
      <c r="N133" s="8">
        <v>0</v>
      </c>
      <c r="O133" s="8">
        <v>-27500</v>
      </c>
      <c r="P133" s="8">
        <v>-27500</v>
      </c>
      <c r="Q133" s="8">
        <f t="shared" ref="Q133:Q196" si="2">COUNTIFS($K:$K,"Y",$B:$B,B133)</f>
        <v>0</v>
      </c>
      <c r="XFC133" s="14">
        <v>-5600</v>
      </c>
    </row>
    <row r="134" spans="1:17 16383:16383" x14ac:dyDescent="0.3">
      <c r="A134" s="3" t="s">
        <v>175</v>
      </c>
      <c r="B134" s="3" t="s">
        <v>179</v>
      </c>
      <c r="C134" s="3" t="s">
        <v>430</v>
      </c>
      <c r="D134" s="3" t="s">
        <v>522</v>
      </c>
      <c r="E134" s="11">
        <v>44562</v>
      </c>
      <c r="F134" s="3" t="s">
        <v>540</v>
      </c>
      <c r="G134" s="3" t="s">
        <v>523</v>
      </c>
      <c r="H134" s="3" t="s">
        <v>1</v>
      </c>
      <c r="I134" s="8">
        <v>1206323</v>
      </c>
      <c r="J134" s="4">
        <v>13</v>
      </c>
      <c r="K134" s="3" t="s">
        <v>8</v>
      </c>
      <c r="L134" s="3" t="s">
        <v>1</v>
      </c>
      <c r="M134" s="8">
        <v>-17</v>
      </c>
      <c r="N134" s="8">
        <v>0</v>
      </c>
      <c r="O134" s="8">
        <v>1206340</v>
      </c>
      <c r="P134" s="8">
        <v>1206323</v>
      </c>
      <c r="Q134" s="8">
        <f t="shared" si="2"/>
        <v>1</v>
      </c>
      <c r="XFC134" s="14">
        <v>0</v>
      </c>
    </row>
    <row r="135" spans="1:17 16383:16383" x14ac:dyDescent="0.3">
      <c r="A135" s="3" t="s">
        <v>175</v>
      </c>
      <c r="B135" s="3" t="s">
        <v>178</v>
      </c>
      <c r="C135" s="3" t="s">
        <v>429</v>
      </c>
      <c r="D135" s="3" t="s">
        <v>522</v>
      </c>
      <c r="E135" s="11">
        <v>44571</v>
      </c>
      <c r="F135" s="3" t="s">
        <v>540</v>
      </c>
      <c r="G135" s="3" t="s">
        <v>523</v>
      </c>
      <c r="H135" s="3" t="s">
        <v>1</v>
      </c>
      <c r="I135" s="8">
        <v>2036875</v>
      </c>
      <c r="J135" s="4">
        <v>10</v>
      </c>
      <c r="K135" s="3" t="s">
        <v>8</v>
      </c>
      <c r="L135" s="3" t="s">
        <v>1</v>
      </c>
      <c r="M135" s="8">
        <v>-335010</v>
      </c>
      <c r="N135" s="8">
        <v>205000</v>
      </c>
      <c r="O135" s="8">
        <v>2166885</v>
      </c>
      <c r="P135" s="8">
        <v>2036875</v>
      </c>
      <c r="Q135" s="8">
        <f t="shared" si="2"/>
        <v>1</v>
      </c>
      <c r="XFC135" s="14">
        <v>6716.808</v>
      </c>
    </row>
    <row r="136" spans="1:17 16383:16383" x14ac:dyDescent="0.3">
      <c r="A136" s="3" t="s">
        <v>175</v>
      </c>
      <c r="B136" s="3" t="s">
        <v>181</v>
      </c>
      <c r="C136" s="3" t="s">
        <v>432</v>
      </c>
      <c r="D136" s="3" t="s">
        <v>522</v>
      </c>
      <c r="E136" s="11">
        <v>44594</v>
      </c>
      <c r="F136" s="3" t="s">
        <v>540</v>
      </c>
      <c r="G136" s="3" t="s">
        <v>523</v>
      </c>
      <c r="H136" s="3" t="s">
        <v>1</v>
      </c>
      <c r="I136" s="8">
        <v>1783100</v>
      </c>
      <c r="J136" s="4">
        <v>12</v>
      </c>
      <c r="K136" s="3" t="s">
        <v>8</v>
      </c>
      <c r="L136" s="3" t="s">
        <v>1</v>
      </c>
      <c r="M136" s="8">
        <v>0</v>
      </c>
      <c r="N136" s="8">
        <v>0</v>
      </c>
      <c r="O136" s="8">
        <v>1783100</v>
      </c>
      <c r="P136" s="8">
        <v>1783100</v>
      </c>
      <c r="Q136" s="8">
        <f t="shared" si="2"/>
        <v>1</v>
      </c>
      <c r="XFC136" s="14">
        <v>7800</v>
      </c>
    </row>
    <row r="137" spans="1:17 16383:16383" x14ac:dyDescent="0.3">
      <c r="A137" s="3" t="s">
        <v>182</v>
      </c>
      <c r="B137" s="3" t="s">
        <v>183</v>
      </c>
      <c r="C137" s="3" t="s">
        <v>433</v>
      </c>
      <c r="D137" s="3" t="s">
        <v>522</v>
      </c>
      <c r="E137" s="11">
        <v>44485</v>
      </c>
      <c r="F137" s="3" t="s">
        <v>540</v>
      </c>
      <c r="G137" s="3" t="s">
        <v>523</v>
      </c>
      <c r="H137" s="3" t="s">
        <v>1</v>
      </c>
      <c r="I137" s="8">
        <v>818635</v>
      </c>
      <c r="J137" s="4">
        <v>6</v>
      </c>
      <c r="K137" s="3" t="s">
        <v>1</v>
      </c>
      <c r="L137" s="3" t="s">
        <v>1</v>
      </c>
      <c r="M137" s="8">
        <v>-273148</v>
      </c>
      <c r="N137" s="8">
        <v>-297841</v>
      </c>
      <c r="O137" s="8">
        <v>1389624</v>
      </c>
      <c r="P137" s="8">
        <v>818635</v>
      </c>
      <c r="Q137" s="8">
        <f t="shared" si="2"/>
        <v>0</v>
      </c>
      <c r="XFC137" s="14">
        <v>0</v>
      </c>
    </row>
    <row r="138" spans="1:17 16383:16383" x14ac:dyDescent="0.3">
      <c r="A138" s="3" t="s">
        <v>182</v>
      </c>
      <c r="B138" s="3" t="s">
        <v>184</v>
      </c>
      <c r="C138" s="3" t="s">
        <v>434</v>
      </c>
      <c r="D138" s="3" t="s">
        <v>530</v>
      </c>
      <c r="E138" s="11">
        <v>44485</v>
      </c>
      <c r="F138" s="3" t="s">
        <v>538</v>
      </c>
      <c r="G138" s="3" t="s">
        <v>523</v>
      </c>
      <c r="H138" s="3" t="s">
        <v>1</v>
      </c>
      <c r="I138" s="8">
        <v>-1726321</v>
      </c>
      <c r="J138" s="4">
        <v>0</v>
      </c>
      <c r="K138" s="3" t="s">
        <v>1</v>
      </c>
      <c r="L138" s="3" t="s">
        <v>1</v>
      </c>
      <c r="M138" s="8">
        <v>-2</v>
      </c>
      <c r="N138" s="8">
        <v>-250600</v>
      </c>
      <c r="O138" s="8">
        <v>-1475719</v>
      </c>
      <c r="P138" s="8">
        <v>-1726321</v>
      </c>
      <c r="Q138" s="8">
        <f t="shared" si="2"/>
        <v>0</v>
      </c>
      <c r="XFC138" s="14">
        <v>-3800</v>
      </c>
    </row>
    <row r="139" spans="1:17 16383:16383" x14ac:dyDescent="0.3">
      <c r="A139" s="3" t="s">
        <v>182</v>
      </c>
      <c r="B139" s="3" t="s">
        <v>187</v>
      </c>
      <c r="C139" s="3" t="s">
        <v>436</v>
      </c>
      <c r="D139" s="3" t="s">
        <v>524</v>
      </c>
      <c r="E139" s="11">
        <v>44485</v>
      </c>
      <c r="F139" s="3" t="s">
        <v>540</v>
      </c>
      <c r="G139" s="3" t="s">
        <v>529</v>
      </c>
      <c r="H139" s="3" t="s">
        <v>1</v>
      </c>
      <c r="I139" s="8">
        <v>-376311</v>
      </c>
      <c r="J139" s="4">
        <v>0</v>
      </c>
      <c r="K139" s="3" t="s">
        <v>1</v>
      </c>
      <c r="L139" s="3" t="s">
        <v>1</v>
      </c>
      <c r="M139" s="8">
        <v>-5325</v>
      </c>
      <c r="N139" s="8">
        <v>-106724</v>
      </c>
      <c r="O139" s="8">
        <v>-264262</v>
      </c>
      <c r="P139" s="8">
        <v>-376311</v>
      </c>
      <c r="Q139" s="8">
        <f t="shared" si="2"/>
        <v>0</v>
      </c>
      <c r="XFC139" s="14">
        <v>0</v>
      </c>
    </row>
    <row r="140" spans="1:17 16383:16383" x14ac:dyDescent="0.3">
      <c r="A140" s="3" t="s">
        <v>182</v>
      </c>
      <c r="B140" s="3" t="s">
        <v>207</v>
      </c>
      <c r="C140" s="3" t="s">
        <v>9</v>
      </c>
      <c r="D140" s="3" t="s">
        <v>532</v>
      </c>
      <c r="E140" s="11">
        <v>44494</v>
      </c>
      <c r="F140" s="3" t="s">
        <v>539</v>
      </c>
      <c r="G140" s="3" t="s">
        <v>523</v>
      </c>
      <c r="H140" s="3" t="s">
        <v>1</v>
      </c>
      <c r="I140" s="8">
        <v>-2763539</v>
      </c>
      <c r="J140" s="4">
        <v>0</v>
      </c>
      <c r="K140" s="3" t="s">
        <v>1</v>
      </c>
      <c r="L140" s="3" t="s">
        <v>1</v>
      </c>
      <c r="M140" s="8">
        <v>-476170</v>
      </c>
      <c r="N140" s="8">
        <v>-987492</v>
      </c>
      <c r="O140" s="8">
        <v>-1299877</v>
      </c>
      <c r="P140" s="8">
        <v>-2763539</v>
      </c>
      <c r="Q140" s="8">
        <f t="shared" si="2"/>
        <v>0</v>
      </c>
      <c r="XFC140" s="14">
        <v>7033.3752000000004</v>
      </c>
    </row>
    <row r="141" spans="1:17 16383:16383" x14ac:dyDescent="0.3">
      <c r="A141" s="3" t="s">
        <v>182</v>
      </c>
      <c r="B141" s="3" t="s">
        <v>185</v>
      </c>
      <c r="C141" s="3" t="s">
        <v>437</v>
      </c>
      <c r="D141" s="3" t="s">
        <v>522</v>
      </c>
      <c r="E141" s="11">
        <v>44501</v>
      </c>
      <c r="F141" s="3" t="s">
        <v>540</v>
      </c>
      <c r="G141" s="3" t="s">
        <v>523</v>
      </c>
      <c r="H141" s="3" t="s">
        <v>1</v>
      </c>
      <c r="I141" s="8">
        <v>437719</v>
      </c>
      <c r="J141" s="4">
        <v>2</v>
      </c>
      <c r="K141" s="3" t="s">
        <v>1</v>
      </c>
      <c r="L141" s="3" t="s">
        <v>1</v>
      </c>
      <c r="M141" s="8">
        <v>0</v>
      </c>
      <c r="N141" s="8">
        <v>-192626</v>
      </c>
      <c r="O141" s="8">
        <v>630345</v>
      </c>
      <c r="P141" s="8">
        <v>437719</v>
      </c>
      <c r="Q141" s="8">
        <f t="shared" si="2"/>
        <v>0</v>
      </c>
      <c r="XFC141" s="14">
        <v>0</v>
      </c>
    </row>
    <row r="142" spans="1:17 16383:16383" x14ac:dyDescent="0.3">
      <c r="A142" s="3" t="s">
        <v>182</v>
      </c>
      <c r="B142" s="3" t="s">
        <v>186</v>
      </c>
      <c r="C142" s="3" t="s">
        <v>435</v>
      </c>
      <c r="D142" s="3" t="s">
        <v>522</v>
      </c>
      <c r="E142" s="11">
        <v>44515</v>
      </c>
      <c r="F142" s="3" t="s">
        <v>540</v>
      </c>
      <c r="G142" s="3" t="s">
        <v>523</v>
      </c>
      <c r="H142" s="3" t="s">
        <v>1</v>
      </c>
      <c r="I142" s="8">
        <v>2417466</v>
      </c>
      <c r="J142" s="4">
        <v>7</v>
      </c>
      <c r="K142" s="3" t="s">
        <v>1</v>
      </c>
      <c r="L142" s="3" t="s">
        <v>1</v>
      </c>
      <c r="M142" s="8">
        <v>-238906</v>
      </c>
      <c r="N142" s="8">
        <v>578500</v>
      </c>
      <c r="O142" s="8">
        <v>2077872</v>
      </c>
      <c r="P142" s="8">
        <v>2417466</v>
      </c>
      <c r="Q142" s="8">
        <f t="shared" si="2"/>
        <v>0</v>
      </c>
      <c r="XFC142" s="14">
        <v>-1200</v>
      </c>
    </row>
    <row r="143" spans="1:17 16383:16383" x14ac:dyDescent="0.3">
      <c r="A143" s="3" t="s">
        <v>188</v>
      </c>
      <c r="B143" s="3" t="s">
        <v>189</v>
      </c>
      <c r="C143" s="3" t="s">
        <v>438</v>
      </c>
      <c r="D143" s="3" t="s">
        <v>530</v>
      </c>
      <c r="E143" s="11">
        <v>44594</v>
      </c>
      <c r="F143" s="3" t="s">
        <v>538</v>
      </c>
      <c r="G143" s="3" t="s">
        <v>523</v>
      </c>
      <c r="H143" s="3" t="s">
        <v>1</v>
      </c>
      <c r="I143" s="8">
        <v>665010</v>
      </c>
      <c r="J143" s="4">
        <v>8</v>
      </c>
      <c r="K143" s="3" t="s">
        <v>1</v>
      </c>
      <c r="L143" s="3" t="s">
        <v>1</v>
      </c>
      <c r="M143" s="8">
        <v>0</v>
      </c>
      <c r="N143" s="8">
        <v>0</v>
      </c>
      <c r="O143" s="8">
        <v>665010</v>
      </c>
      <c r="P143" s="8">
        <v>665010</v>
      </c>
      <c r="Q143" s="8">
        <f t="shared" si="2"/>
        <v>0</v>
      </c>
      <c r="XFC143" s="14">
        <v>0</v>
      </c>
    </row>
    <row r="144" spans="1:17 16383:16383" x14ac:dyDescent="0.3">
      <c r="A144" s="3" t="s">
        <v>188</v>
      </c>
      <c r="B144" s="3" t="s">
        <v>190</v>
      </c>
      <c r="C144" s="3" t="s">
        <v>439</v>
      </c>
      <c r="D144" s="3" t="s">
        <v>528</v>
      </c>
      <c r="E144" s="11">
        <v>44597</v>
      </c>
      <c r="F144" s="3" t="s">
        <v>540</v>
      </c>
      <c r="G144" s="3" t="s">
        <v>523</v>
      </c>
      <c r="H144" s="3" t="s">
        <v>1</v>
      </c>
      <c r="I144" s="8">
        <v>15010</v>
      </c>
      <c r="J144" s="4">
        <v>1</v>
      </c>
      <c r="K144" s="3" t="s">
        <v>1</v>
      </c>
      <c r="L144" s="3" t="s">
        <v>1</v>
      </c>
      <c r="M144" s="8">
        <v>0</v>
      </c>
      <c r="N144" s="8">
        <v>0</v>
      </c>
      <c r="O144" s="8">
        <v>15010</v>
      </c>
      <c r="P144" s="8">
        <v>15010</v>
      </c>
      <c r="Q144" s="8">
        <f t="shared" si="2"/>
        <v>0</v>
      </c>
      <c r="XFC144" s="14">
        <v>-1800</v>
      </c>
    </row>
    <row r="145" spans="1:17 16383:16383" x14ac:dyDescent="0.3">
      <c r="A145" s="3" t="s">
        <v>191</v>
      </c>
      <c r="B145" s="3" t="s">
        <v>192</v>
      </c>
      <c r="C145" s="3" t="s">
        <v>440</v>
      </c>
      <c r="D145" s="3" t="s">
        <v>524</v>
      </c>
      <c r="E145" s="11">
        <v>44485</v>
      </c>
      <c r="F145" s="3" t="s">
        <v>540</v>
      </c>
      <c r="G145" s="3" t="s">
        <v>523</v>
      </c>
      <c r="H145" s="3" t="s">
        <v>1</v>
      </c>
      <c r="I145" s="8">
        <v>315503</v>
      </c>
      <c r="J145" s="4">
        <v>10</v>
      </c>
      <c r="K145" s="3" t="s">
        <v>1</v>
      </c>
      <c r="L145" s="3" t="s">
        <v>1</v>
      </c>
      <c r="M145" s="8">
        <v>-250759</v>
      </c>
      <c r="N145" s="8">
        <v>178000</v>
      </c>
      <c r="O145" s="8">
        <v>388262</v>
      </c>
      <c r="P145" s="8">
        <v>315503</v>
      </c>
      <c r="Q145" s="8">
        <f t="shared" si="2"/>
        <v>0</v>
      </c>
      <c r="XFC145" s="14">
        <v>0</v>
      </c>
    </row>
    <row r="146" spans="1:17 16383:16383" x14ac:dyDescent="0.3">
      <c r="A146" s="3" t="s">
        <v>191</v>
      </c>
      <c r="B146" s="3" t="s">
        <v>193</v>
      </c>
      <c r="C146" s="3" t="s">
        <v>441</v>
      </c>
      <c r="D146" s="3" t="s">
        <v>524</v>
      </c>
      <c r="E146" s="11">
        <v>44501</v>
      </c>
      <c r="F146" s="3" t="s">
        <v>540</v>
      </c>
      <c r="G146" s="3" t="s">
        <v>523</v>
      </c>
      <c r="H146" s="3" t="s">
        <v>1</v>
      </c>
      <c r="I146" s="8">
        <v>451036</v>
      </c>
      <c r="J146" s="4">
        <v>11</v>
      </c>
      <c r="K146" s="3" t="s">
        <v>1</v>
      </c>
      <c r="L146" s="3" t="s">
        <v>1</v>
      </c>
      <c r="M146" s="8">
        <v>-608478</v>
      </c>
      <c r="N146" s="8">
        <v>-184836</v>
      </c>
      <c r="O146" s="8">
        <v>1244350</v>
      </c>
      <c r="P146" s="8">
        <v>451036</v>
      </c>
      <c r="Q146" s="8">
        <f t="shared" si="2"/>
        <v>0</v>
      </c>
      <c r="XFC146" s="14">
        <v>-1400</v>
      </c>
    </row>
    <row r="147" spans="1:17 16383:16383" x14ac:dyDescent="0.3">
      <c r="A147" s="3" t="s">
        <v>191</v>
      </c>
      <c r="B147" s="3" t="s">
        <v>194</v>
      </c>
      <c r="C147" s="3" t="s">
        <v>442</v>
      </c>
      <c r="D147" s="3" t="s">
        <v>528</v>
      </c>
      <c r="E147" s="11">
        <v>44548</v>
      </c>
      <c r="F147" s="3" t="s">
        <v>540</v>
      </c>
      <c r="G147" s="3" t="s">
        <v>523</v>
      </c>
      <c r="H147" s="3" t="s">
        <v>1</v>
      </c>
      <c r="I147" s="8">
        <v>51500</v>
      </c>
      <c r="J147" s="4">
        <v>0</v>
      </c>
      <c r="K147" s="3" t="s">
        <v>1</v>
      </c>
      <c r="L147" s="3" t="s">
        <v>1</v>
      </c>
      <c r="M147" s="8">
        <v>0</v>
      </c>
      <c r="N147" s="8">
        <v>0</v>
      </c>
      <c r="O147" s="8">
        <v>51500</v>
      </c>
      <c r="P147" s="8">
        <v>51500</v>
      </c>
      <c r="Q147" s="8">
        <f t="shared" si="2"/>
        <v>0</v>
      </c>
      <c r="XFC147" s="14">
        <v>0</v>
      </c>
    </row>
    <row r="148" spans="1:17 16383:16383" x14ac:dyDescent="0.3">
      <c r="A148" s="3" t="s">
        <v>195</v>
      </c>
      <c r="B148" s="3" t="s">
        <v>196</v>
      </c>
      <c r="C148" s="3" t="s">
        <v>443</v>
      </c>
      <c r="D148" s="3" t="s">
        <v>528</v>
      </c>
      <c r="E148" s="11">
        <v>44594</v>
      </c>
      <c r="F148" s="3" t="s">
        <v>540</v>
      </c>
      <c r="G148" s="3" t="s">
        <v>523</v>
      </c>
      <c r="H148" s="3" t="s">
        <v>8</v>
      </c>
      <c r="I148" s="8">
        <v>3013500</v>
      </c>
      <c r="J148" s="4">
        <v>30</v>
      </c>
      <c r="K148" s="3" t="s">
        <v>8</v>
      </c>
      <c r="L148" s="3" t="s">
        <v>8</v>
      </c>
      <c r="M148" s="8">
        <v>1000000</v>
      </c>
      <c r="N148" s="8">
        <v>500000</v>
      </c>
      <c r="O148" s="8">
        <v>1513500</v>
      </c>
      <c r="P148" s="8">
        <v>3013500</v>
      </c>
      <c r="Q148" s="8">
        <f t="shared" si="2"/>
        <v>1</v>
      </c>
      <c r="XFC148" s="14">
        <v>3600</v>
      </c>
    </row>
    <row r="149" spans="1:17 16383:16383" x14ac:dyDescent="0.3">
      <c r="A149" s="3" t="s">
        <v>198</v>
      </c>
      <c r="B149" s="3" t="s">
        <v>199</v>
      </c>
      <c r="C149" s="3" t="s">
        <v>445</v>
      </c>
      <c r="D149" s="3" t="s">
        <v>524</v>
      </c>
      <c r="E149" s="11">
        <v>44543</v>
      </c>
      <c r="F149" s="3" t="s">
        <v>540</v>
      </c>
      <c r="G149" s="3" t="s">
        <v>523</v>
      </c>
      <c r="H149" s="3" t="s">
        <v>1</v>
      </c>
      <c r="I149" s="8">
        <v>1500368</v>
      </c>
      <c r="J149" s="4">
        <v>12</v>
      </c>
      <c r="K149" s="3" t="s">
        <v>8</v>
      </c>
      <c r="L149" s="3" t="s">
        <v>1</v>
      </c>
      <c r="M149" s="8">
        <v>0</v>
      </c>
      <c r="N149" s="8">
        <v>0</v>
      </c>
      <c r="O149" s="8">
        <v>1500368</v>
      </c>
      <c r="P149" s="8">
        <v>1500368</v>
      </c>
      <c r="Q149" s="8">
        <f t="shared" si="2"/>
        <v>1</v>
      </c>
      <c r="XFC149" s="14">
        <v>4800</v>
      </c>
    </row>
    <row r="150" spans="1:17 16383:16383" x14ac:dyDescent="0.3">
      <c r="A150" s="3" t="s">
        <v>200</v>
      </c>
      <c r="B150" s="3" t="s">
        <v>201</v>
      </c>
      <c r="C150" s="3" t="s">
        <v>446</v>
      </c>
      <c r="D150" s="3" t="s">
        <v>522</v>
      </c>
      <c r="E150" s="11">
        <v>44588</v>
      </c>
      <c r="F150" s="3" t="s">
        <v>540</v>
      </c>
      <c r="G150" s="3" t="s">
        <v>523</v>
      </c>
      <c r="H150" s="3" t="s">
        <v>8</v>
      </c>
      <c r="I150" s="8">
        <v>964800</v>
      </c>
      <c r="J150" s="4">
        <v>11</v>
      </c>
      <c r="K150" s="3" t="s">
        <v>1</v>
      </c>
      <c r="L150" s="3" t="s">
        <v>1</v>
      </c>
      <c r="M150" s="8">
        <v>0</v>
      </c>
      <c r="N150" s="8">
        <v>0</v>
      </c>
      <c r="O150" s="8">
        <v>964800</v>
      </c>
      <c r="P150" s="8">
        <v>964800</v>
      </c>
      <c r="Q150" s="8">
        <f t="shared" si="2"/>
        <v>0</v>
      </c>
      <c r="XFC150" s="14">
        <v>-1800</v>
      </c>
    </row>
    <row r="151" spans="1:17 16383:16383" x14ac:dyDescent="0.3">
      <c r="A151" s="3" t="s">
        <v>200</v>
      </c>
      <c r="B151" s="3" t="s">
        <v>202</v>
      </c>
      <c r="C151" s="3" t="s">
        <v>447</v>
      </c>
      <c r="D151" s="3" t="s">
        <v>524</v>
      </c>
      <c r="E151" s="11">
        <v>44590</v>
      </c>
      <c r="F151" s="3" t="s">
        <v>540</v>
      </c>
      <c r="G151" s="3" t="s">
        <v>523</v>
      </c>
      <c r="H151" s="3" t="s">
        <v>8</v>
      </c>
      <c r="I151" s="8">
        <v>1989200</v>
      </c>
      <c r="J151" s="4">
        <v>11</v>
      </c>
      <c r="K151" s="3" t="s">
        <v>8</v>
      </c>
      <c r="L151" s="3" t="s">
        <v>8</v>
      </c>
      <c r="M151" s="8">
        <v>0</v>
      </c>
      <c r="N151" s="8">
        <v>0</v>
      </c>
      <c r="O151" s="8">
        <v>1989200</v>
      </c>
      <c r="P151" s="8">
        <v>1989200</v>
      </c>
      <c r="Q151" s="8">
        <f t="shared" si="2"/>
        <v>1</v>
      </c>
      <c r="XFC151" s="14">
        <v>-4600</v>
      </c>
    </row>
    <row r="152" spans="1:17 16383:16383" x14ac:dyDescent="0.3">
      <c r="A152" s="3" t="s">
        <v>203</v>
      </c>
      <c r="B152" s="3" t="s">
        <v>206</v>
      </c>
      <c r="C152" s="3" t="s">
        <v>450</v>
      </c>
      <c r="D152" s="3" t="s">
        <v>528</v>
      </c>
      <c r="E152" s="11">
        <v>44579</v>
      </c>
      <c r="F152" s="3" t="s">
        <v>540</v>
      </c>
      <c r="G152" s="3" t="s">
        <v>529</v>
      </c>
      <c r="H152" s="3" t="s">
        <v>8</v>
      </c>
      <c r="I152" s="8">
        <v>-10006</v>
      </c>
      <c r="J152" s="4">
        <v>1</v>
      </c>
      <c r="K152" s="3" t="s">
        <v>1</v>
      </c>
      <c r="L152" s="3" t="s">
        <v>1</v>
      </c>
      <c r="M152" s="8">
        <v>0</v>
      </c>
      <c r="N152" s="8">
        <v>0</v>
      </c>
      <c r="O152" s="8">
        <v>-10006</v>
      </c>
      <c r="P152" s="8">
        <v>-10006</v>
      </c>
      <c r="Q152" s="8">
        <f t="shared" si="2"/>
        <v>0</v>
      </c>
      <c r="XFC152" s="14">
        <v>3900</v>
      </c>
    </row>
    <row r="153" spans="1:17 16383:16383" x14ac:dyDescent="0.3">
      <c r="A153" s="3" t="s">
        <v>203</v>
      </c>
      <c r="B153" s="3" t="s">
        <v>205</v>
      </c>
      <c r="C153" s="3" t="s">
        <v>449</v>
      </c>
      <c r="D153" s="3" t="s">
        <v>528</v>
      </c>
      <c r="E153" s="11">
        <v>44586</v>
      </c>
      <c r="F153" s="3" t="s">
        <v>540</v>
      </c>
      <c r="G153" s="3" t="s">
        <v>523</v>
      </c>
      <c r="H153" s="3" t="s">
        <v>8</v>
      </c>
      <c r="I153" s="8">
        <v>328516</v>
      </c>
      <c r="J153" s="4">
        <v>12</v>
      </c>
      <c r="K153" s="3" t="s">
        <v>1</v>
      </c>
      <c r="L153" s="3" t="s">
        <v>1</v>
      </c>
      <c r="M153" s="8">
        <v>0</v>
      </c>
      <c r="N153" s="8">
        <v>0</v>
      </c>
      <c r="O153" s="8">
        <v>328516</v>
      </c>
      <c r="P153" s="8">
        <v>328516</v>
      </c>
      <c r="Q153" s="8">
        <f t="shared" si="2"/>
        <v>0</v>
      </c>
      <c r="XFC153" s="14">
        <v>0</v>
      </c>
    </row>
    <row r="154" spans="1:17 16383:16383" x14ac:dyDescent="0.3">
      <c r="A154" s="3" t="s">
        <v>203</v>
      </c>
      <c r="B154" s="3" t="s">
        <v>204</v>
      </c>
      <c r="C154" s="3" t="s">
        <v>448</v>
      </c>
      <c r="D154" s="3" t="s">
        <v>522</v>
      </c>
      <c r="E154" s="11">
        <v>44590</v>
      </c>
      <c r="F154" s="3" t="s">
        <v>540</v>
      </c>
      <c r="G154" s="3" t="s">
        <v>523</v>
      </c>
      <c r="H154" s="3" t="s">
        <v>8</v>
      </c>
      <c r="I154" s="8">
        <v>5061542</v>
      </c>
      <c r="J154" s="4">
        <v>17</v>
      </c>
      <c r="K154" s="3" t="s">
        <v>8</v>
      </c>
      <c r="L154" s="3" t="s">
        <v>8</v>
      </c>
      <c r="M154" s="8">
        <v>0</v>
      </c>
      <c r="N154" s="8">
        <v>4112500</v>
      </c>
      <c r="O154" s="8">
        <v>949042</v>
      </c>
      <c r="P154" s="8">
        <v>5061542</v>
      </c>
      <c r="Q154" s="8">
        <f t="shared" si="2"/>
        <v>1</v>
      </c>
      <c r="XFC154" s="14">
        <v>-2800</v>
      </c>
    </row>
    <row r="155" spans="1:17 16383:16383" x14ac:dyDescent="0.3">
      <c r="A155" s="3" t="s">
        <v>208</v>
      </c>
      <c r="B155" s="3" t="s">
        <v>209</v>
      </c>
      <c r="C155" s="3" t="s">
        <v>451</v>
      </c>
      <c r="D155" s="3" t="s">
        <v>524</v>
      </c>
      <c r="E155" s="11">
        <v>44485</v>
      </c>
      <c r="F155" s="3" t="s">
        <v>540</v>
      </c>
      <c r="G155" s="3" t="s">
        <v>523</v>
      </c>
      <c r="H155" s="3" t="s">
        <v>1</v>
      </c>
      <c r="I155" s="8">
        <v>-1447148</v>
      </c>
      <c r="J155" s="4">
        <v>3</v>
      </c>
      <c r="K155" s="3" t="s">
        <v>1</v>
      </c>
      <c r="L155" s="3" t="s">
        <v>1</v>
      </c>
      <c r="M155" s="8">
        <v>-1096822</v>
      </c>
      <c r="N155" s="8">
        <v>-804819</v>
      </c>
      <c r="O155" s="8">
        <v>454493</v>
      </c>
      <c r="P155" s="8">
        <v>-1447148</v>
      </c>
      <c r="Q155" s="8">
        <f t="shared" si="2"/>
        <v>0</v>
      </c>
      <c r="XFC155" s="14">
        <v>4500</v>
      </c>
    </row>
    <row r="156" spans="1:17 16383:16383" x14ac:dyDescent="0.3">
      <c r="A156" s="3" t="s">
        <v>208</v>
      </c>
      <c r="B156" s="3" t="s">
        <v>211</v>
      </c>
      <c r="C156" s="3" t="s">
        <v>323</v>
      </c>
      <c r="D156" s="3" t="s">
        <v>524</v>
      </c>
      <c r="E156" s="11">
        <v>44485</v>
      </c>
      <c r="F156" s="3" t="s">
        <v>540</v>
      </c>
      <c r="G156" s="3" t="s">
        <v>523</v>
      </c>
      <c r="H156" s="3" t="s">
        <v>1</v>
      </c>
      <c r="I156" s="8">
        <v>258511</v>
      </c>
      <c r="J156" s="4">
        <v>6</v>
      </c>
      <c r="K156" s="3" t="s">
        <v>1</v>
      </c>
      <c r="L156" s="3" t="s">
        <v>1</v>
      </c>
      <c r="M156" s="8">
        <v>-644783</v>
      </c>
      <c r="N156" s="8">
        <v>-346008</v>
      </c>
      <c r="O156" s="8">
        <v>1249302</v>
      </c>
      <c r="P156" s="8">
        <v>258511</v>
      </c>
      <c r="Q156" s="8">
        <f t="shared" si="2"/>
        <v>0</v>
      </c>
      <c r="XFC156" s="14">
        <v>12900</v>
      </c>
    </row>
    <row r="157" spans="1:17 16383:16383" x14ac:dyDescent="0.3">
      <c r="A157" s="3" t="s">
        <v>208</v>
      </c>
      <c r="B157" s="3" t="s">
        <v>210</v>
      </c>
      <c r="C157" s="3" t="s">
        <v>452</v>
      </c>
      <c r="D157" s="3" t="s">
        <v>526</v>
      </c>
      <c r="E157" s="11">
        <v>44485</v>
      </c>
      <c r="F157" s="3" t="s">
        <v>540</v>
      </c>
      <c r="G157" s="3" t="s">
        <v>523</v>
      </c>
      <c r="H157" s="3" t="s">
        <v>1</v>
      </c>
      <c r="I157" s="8">
        <v>3350225</v>
      </c>
      <c r="J157" s="4">
        <v>10</v>
      </c>
      <c r="K157" s="3" t="s">
        <v>8</v>
      </c>
      <c r="L157" s="3" t="s">
        <v>1</v>
      </c>
      <c r="M157" s="8">
        <v>-826</v>
      </c>
      <c r="N157" s="8">
        <v>-362102</v>
      </c>
      <c r="O157" s="8">
        <v>3713153</v>
      </c>
      <c r="P157" s="8">
        <v>3350225</v>
      </c>
      <c r="Q157" s="8">
        <f t="shared" si="2"/>
        <v>1</v>
      </c>
      <c r="XFC157" s="14">
        <v>-1000</v>
      </c>
    </row>
    <row r="158" spans="1:17 16383:16383" x14ac:dyDescent="0.3">
      <c r="A158" s="3" t="s">
        <v>208</v>
      </c>
      <c r="B158" s="3" t="s">
        <v>212</v>
      </c>
      <c r="C158" s="3" t="s">
        <v>453</v>
      </c>
      <c r="D158" s="3" t="s">
        <v>522</v>
      </c>
      <c r="E158" s="11">
        <v>44564</v>
      </c>
      <c r="F158" s="3" t="s">
        <v>540</v>
      </c>
      <c r="G158" s="3" t="s">
        <v>523</v>
      </c>
      <c r="H158" s="3" t="s">
        <v>1</v>
      </c>
      <c r="I158" s="8">
        <v>-703508</v>
      </c>
      <c r="J158" s="4">
        <v>1</v>
      </c>
      <c r="K158" s="3" t="s">
        <v>1</v>
      </c>
      <c r="L158" s="3" t="s">
        <v>1</v>
      </c>
      <c r="M158" s="8">
        <v>-1117990</v>
      </c>
      <c r="N158" s="8">
        <v>0</v>
      </c>
      <c r="O158" s="8">
        <v>414482</v>
      </c>
      <c r="P158" s="8">
        <v>-703508</v>
      </c>
      <c r="Q158" s="8">
        <f t="shared" si="2"/>
        <v>0</v>
      </c>
      <c r="XFC158" s="14">
        <v>5400</v>
      </c>
    </row>
    <row r="159" spans="1:17 16383:16383" x14ac:dyDescent="0.3">
      <c r="A159" s="3" t="s">
        <v>124</v>
      </c>
      <c r="B159" s="3" t="s">
        <v>213</v>
      </c>
      <c r="C159" s="3" t="s">
        <v>455</v>
      </c>
      <c r="D159" s="3" t="s">
        <v>524</v>
      </c>
      <c r="E159" s="11">
        <v>44485</v>
      </c>
      <c r="F159" s="3" t="s">
        <v>540</v>
      </c>
      <c r="G159" s="3" t="s">
        <v>523</v>
      </c>
      <c r="H159" s="3" t="s">
        <v>8</v>
      </c>
      <c r="I159" s="8">
        <v>353671</v>
      </c>
      <c r="J159" s="4">
        <v>13</v>
      </c>
      <c r="K159" s="3" t="s">
        <v>1</v>
      </c>
      <c r="L159" s="3" t="s">
        <v>1</v>
      </c>
      <c r="M159" s="8">
        <v>-343500</v>
      </c>
      <c r="N159" s="8">
        <v>0</v>
      </c>
      <c r="O159" s="8">
        <v>697171</v>
      </c>
      <c r="P159" s="8">
        <v>353671</v>
      </c>
      <c r="Q159" s="8">
        <f t="shared" si="2"/>
        <v>0</v>
      </c>
      <c r="XFC159" s="14">
        <v>0</v>
      </c>
    </row>
    <row r="160" spans="1:17 16383:16383" x14ac:dyDescent="0.3">
      <c r="A160" s="3" t="s">
        <v>124</v>
      </c>
      <c r="B160" s="3" t="s">
        <v>214</v>
      </c>
      <c r="C160" s="3" t="s">
        <v>454</v>
      </c>
      <c r="D160" s="3" t="s">
        <v>524</v>
      </c>
      <c r="E160" s="11">
        <v>44485</v>
      </c>
      <c r="F160" s="3" t="s">
        <v>540</v>
      </c>
      <c r="G160" s="3" t="s">
        <v>523</v>
      </c>
      <c r="H160" s="3" t="s">
        <v>8</v>
      </c>
      <c r="I160" s="8">
        <v>1269245</v>
      </c>
      <c r="J160" s="4">
        <v>16</v>
      </c>
      <c r="K160" s="3" t="s">
        <v>8</v>
      </c>
      <c r="L160" s="3" t="s">
        <v>8</v>
      </c>
      <c r="M160" s="8">
        <v>-459398</v>
      </c>
      <c r="N160" s="8">
        <v>-498998</v>
      </c>
      <c r="O160" s="8">
        <v>2227641</v>
      </c>
      <c r="P160" s="8">
        <v>1269245</v>
      </c>
      <c r="Q160" s="8">
        <f t="shared" si="2"/>
        <v>1</v>
      </c>
      <c r="XFC160" s="14">
        <v>7200</v>
      </c>
    </row>
    <row r="161" spans="1:17 16383:16383" x14ac:dyDescent="0.3">
      <c r="A161" s="3" t="s">
        <v>124</v>
      </c>
      <c r="B161" s="3" t="s">
        <v>215</v>
      </c>
      <c r="C161" s="3" t="s">
        <v>456</v>
      </c>
      <c r="D161" s="3" t="s">
        <v>526</v>
      </c>
      <c r="E161" s="11">
        <v>44588</v>
      </c>
      <c r="F161" s="3" t="s">
        <v>540</v>
      </c>
      <c r="G161" s="3" t="s">
        <v>523</v>
      </c>
      <c r="H161" s="3" t="s">
        <v>8</v>
      </c>
      <c r="I161" s="8">
        <v>2771960</v>
      </c>
      <c r="J161" s="4">
        <v>11</v>
      </c>
      <c r="K161" s="3" t="s">
        <v>8</v>
      </c>
      <c r="L161" s="3" t="s">
        <v>8</v>
      </c>
      <c r="M161" s="8">
        <v>0</v>
      </c>
      <c r="N161" s="8">
        <v>0</v>
      </c>
      <c r="O161" s="8">
        <v>2771960</v>
      </c>
      <c r="P161" s="8">
        <v>2771960</v>
      </c>
      <c r="Q161" s="8">
        <f t="shared" si="2"/>
        <v>1</v>
      </c>
      <c r="XFC161" s="14">
        <v>3600</v>
      </c>
    </row>
    <row r="162" spans="1:17 16383:16383" x14ac:dyDescent="0.3">
      <c r="A162" s="3" t="s">
        <v>216</v>
      </c>
      <c r="B162" s="3" t="s">
        <v>219</v>
      </c>
      <c r="C162" s="3" t="s">
        <v>459</v>
      </c>
      <c r="D162" s="3" t="s">
        <v>525</v>
      </c>
      <c r="E162" s="11">
        <v>44485</v>
      </c>
      <c r="F162" s="3" t="s">
        <v>538</v>
      </c>
      <c r="G162" s="3" t="s">
        <v>523</v>
      </c>
      <c r="H162" s="3" t="s">
        <v>1</v>
      </c>
      <c r="I162" s="8">
        <v>-138222</v>
      </c>
      <c r="J162" s="4">
        <v>0</v>
      </c>
      <c r="K162" s="3" t="s">
        <v>1</v>
      </c>
      <c r="L162" s="3" t="s">
        <v>1</v>
      </c>
      <c r="M162" s="8">
        <v>0</v>
      </c>
      <c r="N162" s="8">
        <v>-422</v>
      </c>
      <c r="O162" s="8">
        <v>-137800</v>
      </c>
      <c r="P162" s="8">
        <v>-138222</v>
      </c>
      <c r="Q162" s="8">
        <f t="shared" si="2"/>
        <v>0</v>
      </c>
      <c r="XFC162" s="14">
        <v>-600</v>
      </c>
    </row>
    <row r="163" spans="1:17 16383:16383" x14ac:dyDescent="0.3">
      <c r="A163" s="3" t="s">
        <v>216</v>
      </c>
      <c r="B163" s="3" t="s">
        <v>217</v>
      </c>
      <c r="C163" s="3" t="s">
        <v>457</v>
      </c>
      <c r="D163" s="3" t="s">
        <v>524</v>
      </c>
      <c r="E163" s="11">
        <v>44485</v>
      </c>
      <c r="F163" s="3" t="s">
        <v>540</v>
      </c>
      <c r="G163" s="3" t="s">
        <v>523</v>
      </c>
      <c r="H163" s="3" t="s">
        <v>1</v>
      </c>
      <c r="I163" s="8">
        <v>-1322439</v>
      </c>
      <c r="J163" s="4">
        <v>39</v>
      </c>
      <c r="K163" s="3" t="s">
        <v>1</v>
      </c>
      <c r="L163" s="3" t="s">
        <v>1</v>
      </c>
      <c r="M163" s="8">
        <v>-856656</v>
      </c>
      <c r="N163" s="8">
        <v>-2224822</v>
      </c>
      <c r="O163" s="8">
        <v>1759039</v>
      </c>
      <c r="P163" s="8">
        <v>-1322439</v>
      </c>
      <c r="Q163" s="8">
        <f t="shared" si="2"/>
        <v>0</v>
      </c>
      <c r="XFC163" s="14">
        <v>-1000</v>
      </c>
    </row>
    <row r="164" spans="1:17 16383:16383" x14ac:dyDescent="0.3">
      <c r="A164" s="3" t="s">
        <v>216</v>
      </c>
      <c r="B164" s="3" t="s">
        <v>218</v>
      </c>
      <c r="C164" s="3" t="s">
        <v>458</v>
      </c>
      <c r="D164" s="3" t="s">
        <v>524</v>
      </c>
      <c r="E164" s="11">
        <v>44508</v>
      </c>
      <c r="F164" s="3" t="s">
        <v>540</v>
      </c>
      <c r="G164" s="3" t="s">
        <v>523</v>
      </c>
      <c r="H164" s="3" t="s">
        <v>1</v>
      </c>
      <c r="I164" s="8">
        <v>1970739</v>
      </c>
      <c r="J164" s="4">
        <v>41</v>
      </c>
      <c r="K164" s="3" t="s">
        <v>8</v>
      </c>
      <c r="L164" s="3" t="s">
        <v>1</v>
      </c>
      <c r="M164" s="8">
        <v>160813</v>
      </c>
      <c r="N164" s="8">
        <v>-811000</v>
      </c>
      <c r="O164" s="8">
        <v>2620926</v>
      </c>
      <c r="P164" s="8">
        <v>1970739</v>
      </c>
      <c r="Q164" s="8">
        <f t="shared" si="2"/>
        <v>1</v>
      </c>
      <c r="XFC164" s="14">
        <v>3300</v>
      </c>
    </row>
    <row r="165" spans="1:17 16383:16383" x14ac:dyDescent="0.3">
      <c r="A165" s="3" t="s">
        <v>237</v>
      </c>
      <c r="B165" s="3" t="s">
        <v>197</v>
      </c>
      <c r="C165" s="3" t="s">
        <v>444</v>
      </c>
      <c r="D165" s="3" t="s">
        <v>535</v>
      </c>
      <c r="E165" s="11">
        <v>44485</v>
      </c>
      <c r="F165" s="3" t="s">
        <v>541</v>
      </c>
      <c r="G165" s="3" t="s">
        <v>523</v>
      </c>
      <c r="H165" s="3" t="s">
        <v>1</v>
      </c>
      <c r="I165" s="8">
        <v>18000</v>
      </c>
      <c r="J165" s="4">
        <v>0</v>
      </c>
      <c r="K165" s="3" t="s">
        <v>1</v>
      </c>
      <c r="L165" s="3" t="s">
        <v>1</v>
      </c>
      <c r="M165" s="8">
        <v>0</v>
      </c>
      <c r="N165" s="8">
        <v>0</v>
      </c>
      <c r="O165" s="8">
        <v>18000</v>
      </c>
      <c r="P165" s="8">
        <v>18000</v>
      </c>
      <c r="Q165" s="8">
        <f t="shared" si="2"/>
        <v>0</v>
      </c>
      <c r="XFC165" s="14">
        <v>-1200</v>
      </c>
    </row>
    <row r="166" spans="1:17 16383:16383" x14ac:dyDescent="0.3">
      <c r="A166" s="3" t="s">
        <v>237</v>
      </c>
      <c r="B166" s="3" t="s">
        <v>299</v>
      </c>
      <c r="C166" s="3" t="s">
        <v>425</v>
      </c>
      <c r="D166" s="3" t="s">
        <v>534</v>
      </c>
      <c r="E166" s="11">
        <v>44485</v>
      </c>
      <c r="F166" s="3" t="s">
        <v>541</v>
      </c>
      <c r="G166" s="3" t="s">
        <v>523</v>
      </c>
      <c r="H166" s="3" t="s">
        <v>1</v>
      </c>
      <c r="I166" s="8">
        <v>0</v>
      </c>
      <c r="J166" s="4">
        <v>0</v>
      </c>
      <c r="K166" s="3" t="s">
        <v>1</v>
      </c>
      <c r="L166" s="3" t="s">
        <v>1</v>
      </c>
      <c r="M166" s="8">
        <v>0</v>
      </c>
      <c r="N166" s="8">
        <v>0</v>
      </c>
      <c r="O166" s="8">
        <v>0</v>
      </c>
      <c r="P166" s="8">
        <v>0</v>
      </c>
      <c r="Q166" s="8">
        <f t="shared" si="2"/>
        <v>0</v>
      </c>
      <c r="XFC166" s="14">
        <v>0</v>
      </c>
    </row>
    <row r="167" spans="1:17 16383:16383" x14ac:dyDescent="0.3">
      <c r="A167" s="3" t="s">
        <v>237</v>
      </c>
      <c r="B167" s="3" t="s">
        <v>300</v>
      </c>
      <c r="C167" s="3" t="s">
        <v>477</v>
      </c>
      <c r="D167" s="3" t="s">
        <v>532</v>
      </c>
      <c r="E167" s="11">
        <v>44485</v>
      </c>
      <c r="F167" s="3" t="s">
        <v>539</v>
      </c>
      <c r="G167" s="3" t="s">
        <v>523</v>
      </c>
      <c r="H167" s="3" t="s">
        <v>1</v>
      </c>
      <c r="I167" s="8">
        <v>-6006</v>
      </c>
      <c r="J167" s="4">
        <v>0</v>
      </c>
      <c r="K167" s="3" t="s">
        <v>1</v>
      </c>
      <c r="L167" s="3" t="s">
        <v>1</v>
      </c>
      <c r="M167" s="8">
        <v>0</v>
      </c>
      <c r="N167" s="8">
        <v>0</v>
      </c>
      <c r="O167" s="8">
        <v>-6006</v>
      </c>
      <c r="P167" s="8">
        <v>-6006</v>
      </c>
      <c r="Q167" s="8">
        <f t="shared" si="2"/>
        <v>0</v>
      </c>
      <c r="XFC167" s="14">
        <v>0</v>
      </c>
    </row>
    <row r="168" spans="1:17 16383:16383" x14ac:dyDescent="0.3">
      <c r="A168" s="3" t="s">
        <v>237</v>
      </c>
      <c r="B168" s="3" t="s">
        <v>241</v>
      </c>
      <c r="C168" s="3" t="s">
        <v>475</v>
      </c>
      <c r="D168" s="3" t="s">
        <v>522</v>
      </c>
      <c r="E168" s="11">
        <v>44485</v>
      </c>
      <c r="F168" s="3" t="s">
        <v>540</v>
      </c>
      <c r="G168" s="3" t="s">
        <v>523</v>
      </c>
      <c r="H168" s="3" t="s">
        <v>1</v>
      </c>
      <c r="I168" s="8">
        <v>1074692</v>
      </c>
      <c r="J168" s="4">
        <v>6</v>
      </c>
      <c r="K168" s="3" t="s">
        <v>1</v>
      </c>
      <c r="L168" s="3" t="s">
        <v>1</v>
      </c>
      <c r="M168" s="8">
        <v>-479789</v>
      </c>
      <c r="N168" s="8">
        <v>-135662</v>
      </c>
      <c r="O168" s="8">
        <v>1690143</v>
      </c>
      <c r="P168" s="8">
        <v>1074692</v>
      </c>
      <c r="Q168" s="8">
        <f t="shared" si="2"/>
        <v>0</v>
      </c>
      <c r="XFC168" s="14">
        <v>6300</v>
      </c>
    </row>
    <row r="169" spans="1:17 16383:16383" x14ac:dyDescent="0.3">
      <c r="A169" s="3" t="s">
        <v>237</v>
      </c>
      <c r="B169" s="3" t="s">
        <v>238</v>
      </c>
      <c r="C169" s="3" t="s">
        <v>326</v>
      </c>
      <c r="D169" s="3" t="s">
        <v>522</v>
      </c>
      <c r="E169" s="11">
        <v>44485</v>
      </c>
      <c r="F169" s="3" t="s">
        <v>540</v>
      </c>
      <c r="G169" s="3" t="s">
        <v>527</v>
      </c>
      <c r="H169" s="3" t="s">
        <v>1</v>
      </c>
      <c r="I169" s="8">
        <v>-3289346</v>
      </c>
      <c r="J169" s="4">
        <v>1</v>
      </c>
      <c r="K169" s="3" t="s">
        <v>1</v>
      </c>
      <c r="L169" s="3" t="s">
        <v>1</v>
      </c>
      <c r="M169" s="8">
        <v>-782157</v>
      </c>
      <c r="N169" s="8">
        <v>-816510</v>
      </c>
      <c r="O169" s="8">
        <v>-1690679</v>
      </c>
      <c r="P169" s="8">
        <v>-3289346</v>
      </c>
      <c r="Q169" s="8">
        <f t="shared" si="2"/>
        <v>0</v>
      </c>
      <c r="XFC169" s="14">
        <v>0</v>
      </c>
    </row>
    <row r="170" spans="1:17 16383:16383" x14ac:dyDescent="0.3">
      <c r="A170" s="3" t="s">
        <v>237</v>
      </c>
      <c r="B170" s="3" t="s">
        <v>242</v>
      </c>
      <c r="C170" s="3" t="s">
        <v>476</v>
      </c>
      <c r="D170" s="3" t="s">
        <v>530</v>
      </c>
      <c r="E170" s="11">
        <v>44485</v>
      </c>
      <c r="F170" s="3" t="s">
        <v>538</v>
      </c>
      <c r="G170" s="3" t="s">
        <v>523</v>
      </c>
      <c r="H170" s="3" t="s">
        <v>1</v>
      </c>
      <c r="I170" s="8">
        <v>63200</v>
      </c>
      <c r="J170" s="4">
        <v>0</v>
      </c>
      <c r="K170" s="3" t="s">
        <v>1</v>
      </c>
      <c r="L170" s="3" t="s">
        <v>1</v>
      </c>
      <c r="M170" s="8">
        <v>0</v>
      </c>
      <c r="N170" s="8">
        <v>-109100</v>
      </c>
      <c r="O170" s="8">
        <v>172300</v>
      </c>
      <c r="P170" s="8">
        <v>63200</v>
      </c>
      <c r="Q170" s="8">
        <f t="shared" si="2"/>
        <v>0</v>
      </c>
      <c r="XFC170" s="14">
        <v>6900</v>
      </c>
    </row>
    <row r="171" spans="1:17 16383:16383" x14ac:dyDescent="0.3">
      <c r="A171" s="3" t="s">
        <v>237</v>
      </c>
      <c r="B171" s="3" t="s">
        <v>239</v>
      </c>
      <c r="C171" s="3" t="s">
        <v>473</v>
      </c>
      <c r="D171" s="3" t="s">
        <v>524</v>
      </c>
      <c r="E171" s="11">
        <v>44485</v>
      </c>
      <c r="F171" s="3" t="s">
        <v>540</v>
      </c>
      <c r="G171" s="3" t="s">
        <v>523</v>
      </c>
      <c r="H171" s="3" t="s">
        <v>1</v>
      </c>
      <c r="I171" s="8">
        <v>3149819</v>
      </c>
      <c r="J171" s="4">
        <v>13</v>
      </c>
      <c r="K171" s="3" t="s">
        <v>8</v>
      </c>
      <c r="L171" s="3" t="s">
        <v>1</v>
      </c>
      <c r="M171" s="8">
        <v>-573266</v>
      </c>
      <c r="N171" s="8">
        <v>-259730</v>
      </c>
      <c r="O171" s="8">
        <v>3982815</v>
      </c>
      <c r="P171" s="8">
        <v>3149819</v>
      </c>
      <c r="Q171" s="8">
        <f t="shared" si="2"/>
        <v>1</v>
      </c>
      <c r="XFC171" s="14">
        <v>0</v>
      </c>
    </row>
    <row r="172" spans="1:17 16383:16383" x14ac:dyDescent="0.3">
      <c r="A172" s="3" t="s">
        <v>237</v>
      </c>
      <c r="B172" s="3" t="s">
        <v>240</v>
      </c>
      <c r="C172" s="3" t="s">
        <v>474</v>
      </c>
      <c r="D172" s="3" t="s">
        <v>522</v>
      </c>
      <c r="E172" s="11">
        <v>44485</v>
      </c>
      <c r="F172" s="3" t="s">
        <v>540</v>
      </c>
      <c r="G172" s="3" t="s">
        <v>523</v>
      </c>
      <c r="H172" s="3" t="s">
        <v>1</v>
      </c>
      <c r="I172" s="8">
        <v>1463865</v>
      </c>
      <c r="J172" s="4">
        <v>3</v>
      </c>
      <c r="K172" s="3" t="s">
        <v>1</v>
      </c>
      <c r="L172" s="3" t="s">
        <v>1</v>
      </c>
      <c r="M172" s="8">
        <v>-87183</v>
      </c>
      <c r="N172" s="8">
        <v>-368308</v>
      </c>
      <c r="O172" s="8">
        <v>1919356</v>
      </c>
      <c r="P172" s="8">
        <v>1463865</v>
      </c>
      <c r="Q172" s="8">
        <f t="shared" si="2"/>
        <v>0</v>
      </c>
      <c r="XFC172" s="14">
        <v>0</v>
      </c>
    </row>
    <row r="173" spans="1:17 16383:16383" x14ac:dyDescent="0.3">
      <c r="A173" s="3" t="s">
        <v>237</v>
      </c>
      <c r="B173" s="3" t="s">
        <v>244</v>
      </c>
      <c r="C173" s="3" t="s">
        <v>479</v>
      </c>
      <c r="D173" s="3" t="s">
        <v>522</v>
      </c>
      <c r="E173" s="11">
        <v>44564</v>
      </c>
      <c r="F173" s="3" t="s">
        <v>540</v>
      </c>
      <c r="G173" s="3" t="s">
        <v>523</v>
      </c>
      <c r="H173" s="3" t="s">
        <v>1</v>
      </c>
      <c r="I173" s="8">
        <v>309500</v>
      </c>
      <c r="J173" s="4">
        <v>1</v>
      </c>
      <c r="K173" s="3" t="s">
        <v>1</v>
      </c>
      <c r="L173" s="3" t="s">
        <v>1</v>
      </c>
      <c r="M173" s="8">
        <v>0</v>
      </c>
      <c r="N173" s="8">
        <v>0</v>
      </c>
      <c r="O173" s="8">
        <v>309500</v>
      </c>
      <c r="P173" s="8">
        <v>309500</v>
      </c>
      <c r="Q173" s="8">
        <f t="shared" si="2"/>
        <v>0</v>
      </c>
      <c r="XFC173" s="14">
        <v>3000</v>
      </c>
    </row>
    <row r="174" spans="1:17 16383:16383" x14ac:dyDescent="0.3">
      <c r="A174" s="3" t="s">
        <v>237</v>
      </c>
      <c r="B174" s="3" t="s">
        <v>243</v>
      </c>
      <c r="C174" s="3" t="s">
        <v>478</v>
      </c>
      <c r="D174" s="3" t="s">
        <v>522</v>
      </c>
      <c r="E174" s="11">
        <v>44564</v>
      </c>
      <c r="F174" s="3" t="s">
        <v>540</v>
      </c>
      <c r="G174" s="3" t="s">
        <v>523</v>
      </c>
      <c r="H174" s="3" t="s">
        <v>1</v>
      </c>
      <c r="I174" s="8">
        <v>346800</v>
      </c>
      <c r="J174" s="4">
        <v>1</v>
      </c>
      <c r="K174" s="3" t="s">
        <v>1</v>
      </c>
      <c r="L174" s="3" t="s">
        <v>1</v>
      </c>
      <c r="M174" s="8">
        <v>0</v>
      </c>
      <c r="N174" s="8">
        <v>0</v>
      </c>
      <c r="O174" s="8">
        <v>346800</v>
      </c>
      <c r="P174" s="8">
        <v>346800</v>
      </c>
      <c r="Q174" s="8">
        <f t="shared" si="2"/>
        <v>0</v>
      </c>
      <c r="XFC174" s="14">
        <v>3900</v>
      </c>
    </row>
    <row r="175" spans="1:17 16383:16383" x14ac:dyDescent="0.3">
      <c r="A175" s="3" t="s">
        <v>237</v>
      </c>
      <c r="B175" s="3" t="s">
        <v>245</v>
      </c>
      <c r="C175" s="3" t="s">
        <v>246</v>
      </c>
      <c r="D175" s="3" t="s">
        <v>522</v>
      </c>
      <c r="E175" s="11"/>
      <c r="F175" s="3" t="s">
        <v>540</v>
      </c>
      <c r="G175" s="3" t="s">
        <v>529</v>
      </c>
      <c r="H175" s="3" t="s">
        <v>1</v>
      </c>
      <c r="I175" s="8">
        <v>-166000</v>
      </c>
      <c r="J175" s="4">
        <v>0</v>
      </c>
      <c r="K175" s="3" t="s">
        <v>1</v>
      </c>
      <c r="L175" s="3" t="s">
        <v>1</v>
      </c>
      <c r="M175" s="8">
        <v>0</v>
      </c>
      <c r="N175" s="8">
        <v>0</v>
      </c>
      <c r="O175" s="8">
        <v>-166000</v>
      </c>
      <c r="P175" s="8">
        <v>-166000</v>
      </c>
      <c r="Q175" s="8">
        <f t="shared" si="2"/>
        <v>0</v>
      </c>
      <c r="XFC175" s="14">
        <v>0</v>
      </c>
    </row>
    <row r="176" spans="1:17 16383:16383" x14ac:dyDescent="0.3">
      <c r="A176" s="3" t="s">
        <v>220</v>
      </c>
      <c r="B176" s="3" t="s">
        <v>223</v>
      </c>
      <c r="C176" s="3" t="s">
        <v>462</v>
      </c>
      <c r="D176" s="3" t="s">
        <v>525</v>
      </c>
      <c r="E176" s="11">
        <v>44538</v>
      </c>
      <c r="F176" s="3" t="s">
        <v>538</v>
      </c>
      <c r="G176" s="3" t="s">
        <v>523</v>
      </c>
      <c r="H176" s="3" t="s">
        <v>1</v>
      </c>
      <c r="I176" s="8">
        <v>-378015</v>
      </c>
      <c r="J176" s="4">
        <v>0</v>
      </c>
      <c r="K176" s="3" t="s">
        <v>1</v>
      </c>
      <c r="L176" s="3" t="s">
        <v>1</v>
      </c>
      <c r="M176" s="8">
        <v>-34315</v>
      </c>
      <c r="N176" s="8">
        <v>0</v>
      </c>
      <c r="O176" s="8">
        <v>-343700</v>
      </c>
      <c r="P176" s="8">
        <v>-378015</v>
      </c>
      <c r="Q176" s="8">
        <f t="shared" si="2"/>
        <v>0</v>
      </c>
      <c r="XFC176" s="14">
        <v>0</v>
      </c>
    </row>
    <row r="177" spans="1:17 16383:16383" x14ac:dyDescent="0.3">
      <c r="A177" s="3" t="s">
        <v>220</v>
      </c>
      <c r="B177" s="3" t="s">
        <v>222</v>
      </c>
      <c r="C177" s="3" t="s">
        <v>461</v>
      </c>
      <c r="D177" s="3" t="s">
        <v>522</v>
      </c>
      <c r="E177" s="11">
        <v>44559</v>
      </c>
      <c r="F177" s="3" t="s">
        <v>540</v>
      </c>
      <c r="G177" s="3" t="s">
        <v>523</v>
      </c>
      <c r="H177" s="3" t="s">
        <v>1</v>
      </c>
      <c r="I177" s="8">
        <v>2000358</v>
      </c>
      <c r="J177" s="4">
        <v>17</v>
      </c>
      <c r="K177" s="3" t="s">
        <v>8</v>
      </c>
      <c r="L177" s="3" t="s">
        <v>1</v>
      </c>
      <c r="M177" s="8">
        <v>0</v>
      </c>
      <c r="N177" s="8">
        <v>0</v>
      </c>
      <c r="O177" s="8">
        <v>2000358</v>
      </c>
      <c r="P177" s="8">
        <v>2000358</v>
      </c>
      <c r="Q177" s="8">
        <f t="shared" si="2"/>
        <v>1</v>
      </c>
      <c r="XFC177" s="14">
        <v>7500</v>
      </c>
    </row>
    <row r="178" spans="1:17 16383:16383" x14ac:dyDescent="0.3">
      <c r="A178" s="3" t="s">
        <v>220</v>
      </c>
      <c r="B178" s="3" t="s">
        <v>224</v>
      </c>
      <c r="C178" s="3" t="s">
        <v>463</v>
      </c>
      <c r="D178" s="3" t="s">
        <v>522</v>
      </c>
      <c r="E178" s="11">
        <v>44559</v>
      </c>
      <c r="F178" s="3" t="s">
        <v>540</v>
      </c>
      <c r="G178" s="3" t="s">
        <v>523</v>
      </c>
      <c r="H178" s="3" t="s">
        <v>1</v>
      </c>
      <c r="I178" s="8">
        <v>-590325</v>
      </c>
      <c r="J178" s="4">
        <v>4</v>
      </c>
      <c r="K178" s="3" t="s">
        <v>1</v>
      </c>
      <c r="L178" s="3" t="s">
        <v>1</v>
      </c>
      <c r="M178" s="8">
        <v>-144804</v>
      </c>
      <c r="N178" s="8">
        <v>0</v>
      </c>
      <c r="O178" s="8">
        <v>-445521</v>
      </c>
      <c r="P178" s="8">
        <v>-590325</v>
      </c>
      <c r="Q178" s="8">
        <f t="shared" si="2"/>
        <v>0</v>
      </c>
      <c r="XFC178" s="14">
        <v>4800</v>
      </c>
    </row>
    <row r="179" spans="1:17 16383:16383" x14ac:dyDescent="0.3">
      <c r="A179" s="3" t="s">
        <v>220</v>
      </c>
      <c r="B179" s="3" t="s">
        <v>221</v>
      </c>
      <c r="C179" s="3" t="s">
        <v>460</v>
      </c>
      <c r="D179" s="3" t="s">
        <v>528</v>
      </c>
      <c r="E179" s="11">
        <v>44586</v>
      </c>
      <c r="F179" s="3" t="s">
        <v>540</v>
      </c>
      <c r="G179" s="3" t="s">
        <v>523</v>
      </c>
      <c r="H179" s="3" t="s">
        <v>1</v>
      </c>
      <c r="I179" s="8">
        <v>1365999</v>
      </c>
      <c r="J179" s="4">
        <v>10</v>
      </c>
      <c r="K179" s="3" t="s">
        <v>8</v>
      </c>
      <c r="L179" s="3" t="s">
        <v>1</v>
      </c>
      <c r="M179" s="8">
        <v>0</v>
      </c>
      <c r="N179" s="8">
        <v>0</v>
      </c>
      <c r="O179" s="8">
        <v>1365999</v>
      </c>
      <c r="P179" s="8">
        <v>1365999</v>
      </c>
      <c r="Q179" s="8">
        <f t="shared" si="2"/>
        <v>1</v>
      </c>
      <c r="XFC179" s="14">
        <v>0</v>
      </c>
    </row>
    <row r="180" spans="1:17 16383:16383" x14ac:dyDescent="0.3">
      <c r="A180" s="3" t="s">
        <v>123</v>
      </c>
      <c r="B180" s="3" t="s">
        <v>228</v>
      </c>
      <c r="C180" s="3" t="s">
        <v>467</v>
      </c>
      <c r="D180" s="3" t="s">
        <v>530</v>
      </c>
      <c r="E180" s="11">
        <v>44485</v>
      </c>
      <c r="F180" s="3" t="s">
        <v>538</v>
      </c>
      <c r="G180" s="3" t="s">
        <v>523</v>
      </c>
      <c r="H180" s="3" t="s">
        <v>8</v>
      </c>
      <c r="I180" s="8">
        <v>-10002</v>
      </c>
      <c r="J180" s="4">
        <v>0</v>
      </c>
      <c r="K180" s="3" t="s">
        <v>1</v>
      </c>
      <c r="L180" s="3" t="s">
        <v>1</v>
      </c>
      <c r="M180" s="8">
        <v>0</v>
      </c>
      <c r="N180" s="8">
        <v>-2</v>
      </c>
      <c r="O180" s="8">
        <v>-10000</v>
      </c>
      <c r="P180" s="8">
        <v>-10002</v>
      </c>
      <c r="Q180" s="8">
        <f t="shared" si="2"/>
        <v>0</v>
      </c>
      <c r="XFC180" s="14">
        <v>4500</v>
      </c>
    </row>
    <row r="181" spans="1:17 16383:16383" x14ac:dyDescent="0.3">
      <c r="A181" s="3" t="s">
        <v>123</v>
      </c>
      <c r="B181" s="3" t="s">
        <v>225</v>
      </c>
      <c r="C181" s="3" t="s">
        <v>464</v>
      </c>
      <c r="D181" s="3" t="s">
        <v>524</v>
      </c>
      <c r="E181" s="11">
        <v>44485</v>
      </c>
      <c r="F181" s="3" t="s">
        <v>540</v>
      </c>
      <c r="G181" s="3" t="s">
        <v>523</v>
      </c>
      <c r="H181" s="3" t="s">
        <v>8</v>
      </c>
      <c r="I181" s="8">
        <v>799848</v>
      </c>
      <c r="J181" s="4">
        <v>12</v>
      </c>
      <c r="K181" s="3" t="s">
        <v>1</v>
      </c>
      <c r="L181" s="3" t="s">
        <v>1</v>
      </c>
      <c r="M181" s="8">
        <v>-317529</v>
      </c>
      <c r="N181" s="8">
        <v>-235003</v>
      </c>
      <c r="O181" s="8">
        <v>1352380</v>
      </c>
      <c r="P181" s="8">
        <v>799848</v>
      </c>
      <c r="Q181" s="8">
        <f t="shared" si="2"/>
        <v>0</v>
      </c>
      <c r="XFC181" s="14">
        <v>0</v>
      </c>
    </row>
    <row r="182" spans="1:17 16383:16383" x14ac:dyDescent="0.3">
      <c r="A182" s="3" t="s">
        <v>123</v>
      </c>
      <c r="B182" s="3" t="s">
        <v>226</v>
      </c>
      <c r="C182" s="3" t="s">
        <v>465</v>
      </c>
      <c r="D182" s="3" t="s">
        <v>524</v>
      </c>
      <c r="E182" s="11">
        <v>44494</v>
      </c>
      <c r="F182" s="3" t="s">
        <v>540</v>
      </c>
      <c r="G182" s="3" t="s">
        <v>523</v>
      </c>
      <c r="H182" s="3" t="s">
        <v>8</v>
      </c>
      <c r="I182" s="8">
        <v>-67608</v>
      </c>
      <c r="J182" s="4">
        <v>3</v>
      </c>
      <c r="K182" s="3" t="s">
        <v>1</v>
      </c>
      <c r="L182" s="3" t="s">
        <v>1</v>
      </c>
      <c r="M182" s="8">
        <v>-687994</v>
      </c>
      <c r="N182" s="8">
        <v>434218</v>
      </c>
      <c r="O182" s="8">
        <v>186168</v>
      </c>
      <c r="P182" s="8">
        <v>-67608</v>
      </c>
      <c r="Q182" s="8">
        <f t="shared" si="2"/>
        <v>0</v>
      </c>
      <c r="XFC182" s="14">
        <v>9300</v>
      </c>
    </row>
    <row r="183" spans="1:17 16383:16383" x14ac:dyDescent="0.3">
      <c r="A183" s="3" t="s">
        <v>123</v>
      </c>
      <c r="B183" s="3" t="s">
        <v>227</v>
      </c>
      <c r="C183" s="3" t="s">
        <v>466</v>
      </c>
      <c r="D183" s="3" t="s">
        <v>524</v>
      </c>
      <c r="E183" s="11">
        <v>44494</v>
      </c>
      <c r="F183" s="3" t="s">
        <v>540</v>
      </c>
      <c r="G183" s="3" t="s">
        <v>523</v>
      </c>
      <c r="H183" s="3" t="s">
        <v>8</v>
      </c>
      <c r="I183" s="8">
        <v>2094788</v>
      </c>
      <c r="J183" s="4">
        <v>15</v>
      </c>
      <c r="K183" s="3" t="s">
        <v>8</v>
      </c>
      <c r="L183" s="3" t="s">
        <v>8</v>
      </c>
      <c r="M183" s="8">
        <v>-444293</v>
      </c>
      <c r="N183" s="8">
        <v>360000</v>
      </c>
      <c r="O183" s="8">
        <v>2179081</v>
      </c>
      <c r="P183" s="8">
        <v>2094788</v>
      </c>
      <c r="Q183" s="8">
        <f t="shared" si="2"/>
        <v>1</v>
      </c>
      <c r="XFC183" s="14">
        <v>5882.4</v>
      </c>
    </row>
    <row r="184" spans="1:17 16383:16383" x14ac:dyDescent="0.3">
      <c r="A184" s="3" t="s">
        <v>123</v>
      </c>
      <c r="B184" s="3" t="s">
        <v>230</v>
      </c>
      <c r="C184" s="3" t="s">
        <v>469</v>
      </c>
      <c r="D184" s="3" t="s">
        <v>522</v>
      </c>
      <c r="E184" s="11">
        <v>44562</v>
      </c>
      <c r="F184" s="3" t="s">
        <v>540</v>
      </c>
      <c r="G184" s="3" t="s">
        <v>523</v>
      </c>
      <c r="H184" s="3" t="s">
        <v>8</v>
      </c>
      <c r="I184" s="8">
        <v>1652538</v>
      </c>
      <c r="J184" s="4">
        <v>11</v>
      </c>
      <c r="K184" s="3" t="s">
        <v>8</v>
      </c>
      <c r="L184" s="3" t="s">
        <v>8</v>
      </c>
      <c r="M184" s="8">
        <v>0</v>
      </c>
      <c r="N184" s="8">
        <v>0</v>
      </c>
      <c r="O184" s="8">
        <v>1652538</v>
      </c>
      <c r="P184" s="8">
        <v>1652538</v>
      </c>
      <c r="Q184" s="8">
        <f t="shared" si="2"/>
        <v>1</v>
      </c>
      <c r="XFC184" s="14">
        <v>0</v>
      </c>
    </row>
    <row r="185" spans="1:17 16383:16383" x14ac:dyDescent="0.3">
      <c r="A185" s="3" t="s">
        <v>123</v>
      </c>
      <c r="B185" s="3" t="s">
        <v>229</v>
      </c>
      <c r="C185" s="3" t="s">
        <v>468</v>
      </c>
      <c r="D185" s="3" t="s">
        <v>522</v>
      </c>
      <c r="E185" s="11">
        <v>44566</v>
      </c>
      <c r="F185" s="3" t="s">
        <v>540</v>
      </c>
      <c r="G185" s="3" t="s">
        <v>523</v>
      </c>
      <c r="H185" s="3" t="s">
        <v>8</v>
      </c>
      <c r="I185" s="8">
        <v>947466</v>
      </c>
      <c r="J185" s="4">
        <v>9</v>
      </c>
      <c r="K185" s="3" t="s">
        <v>1</v>
      </c>
      <c r="L185" s="3" t="s">
        <v>1</v>
      </c>
      <c r="M185" s="8">
        <v>-18</v>
      </c>
      <c r="N185" s="8">
        <v>-111</v>
      </c>
      <c r="O185" s="8">
        <v>947595</v>
      </c>
      <c r="P185" s="8">
        <v>947466</v>
      </c>
      <c r="Q185" s="8">
        <f t="shared" si="2"/>
        <v>0</v>
      </c>
      <c r="XFC185" s="14">
        <v>9900</v>
      </c>
    </row>
    <row r="186" spans="1:17 16383:16383" x14ac:dyDescent="0.3">
      <c r="A186" s="3" t="s">
        <v>231</v>
      </c>
      <c r="B186" s="3" t="s">
        <v>232</v>
      </c>
      <c r="C186" s="3" t="s">
        <v>348</v>
      </c>
      <c r="D186" s="3" t="s">
        <v>526</v>
      </c>
      <c r="E186" s="11">
        <v>44494</v>
      </c>
      <c r="F186" s="3" t="s">
        <v>540</v>
      </c>
      <c r="G186" s="3" t="s">
        <v>523</v>
      </c>
      <c r="H186" s="3" t="s">
        <v>1</v>
      </c>
      <c r="I186" s="8">
        <v>-917472</v>
      </c>
      <c r="J186" s="4">
        <v>0</v>
      </c>
      <c r="K186" s="3" t="s">
        <v>1</v>
      </c>
      <c r="L186" s="3" t="s">
        <v>1</v>
      </c>
      <c r="M186" s="8">
        <v>-89637</v>
      </c>
      <c r="N186" s="8">
        <v>-234618</v>
      </c>
      <c r="O186" s="8">
        <v>-593217</v>
      </c>
      <c r="P186" s="8">
        <v>-917472</v>
      </c>
      <c r="Q186" s="8">
        <f t="shared" si="2"/>
        <v>0</v>
      </c>
      <c r="XFC186" s="14">
        <v>0</v>
      </c>
    </row>
    <row r="187" spans="1:17 16383:16383" x14ac:dyDescent="0.3">
      <c r="A187" s="3" t="s">
        <v>231</v>
      </c>
      <c r="B187" s="3" t="s">
        <v>236</v>
      </c>
      <c r="C187" s="3" t="s">
        <v>472</v>
      </c>
      <c r="D187" s="3" t="s">
        <v>526</v>
      </c>
      <c r="E187" s="11">
        <v>44494</v>
      </c>
      <c r="F187" s="3" t="s">
        <v>540</v>
      </c>
      <c r="G187" s="3" t="s">
        <v>529</v>
      </c>
      <c r="H187" s="3" t="s">
        <v>1</v>
      </c>
      <c r="I187" s="8">
        <v>-2267318</v>
      </c>
      <c r="J187" s="4">
        <v>0</v>
      </c>
      <c r="K187" s="3" t="s">
        <v>1</v>
      </c>
      <c r="L187" s="3" t="s">
        <v>1</v>
      </c>
      <c r="M187" s="8">
        <v>-123539</v>
      </c>
      <c r="N187" s="8">
        <v>-1212705</v>
      </c>
      <c r="O187" s="8">
        <v>-931074</v>
      </c>
      <c r="P187" s="8">
        <v>-2267318</v>
      </c>
      <c r="Q187" s="8">
        <f t="shared" si="2"/>
        <v>0</v>
      </c>
      <c r="XFC187" s="14">
        <v>0</v>
      </c>
    </row>
    <row r="188" spans="1:17 16383:16383" x14ac:dyDescent="0.3">
      <c r="A188" s="3" t="s">
        <v>231</v>
      </c>
      <c r="B188" s="3" t="s">
        <v>234</v>
      </c>
      <c r="C188" s="3" t="s">
        <v>413</v>
      </c>
      <c r="D188" s="3" t="s">
        <v>524</v>
      </c>
      <c r="E188" s="11">
        <v>44494</v>
      </c>
      <c r="F188" s="3" t="s">
        <v>540</v>
      </c>
      <c r="G188" s="3" t="s">
        <v>523</v>
      </c>
      <c r="H188" s="3" t="s">
        <v>1</v>
      </c>
      <c r="I188" s="8">
        <v>1040767</v>
      </c>
      <c r="J188" s="4">
        <v>9</v>
      </c>
      <c r="K188" s="3" t="s">
        <v>1</v>
      </c>
      <c r="L188" s="3" t="s">
        <v>1</v>
      </c>
      <c r="M188" s="8">
        <v>298373</v>
      </c>
      <c r="N188" s="8">
        <v>-566096</v>
      </c>
      <c r="O188" s="8">
        <v>1308490</v>
      </c>
      <c r="P188" s="8">
        <v>1040767</v>
      </c>
      <c r="Q188" s="8">
        <f t="shared" si="2"/>
        <v>0</v>
      </c>
      <c r="XFC188" s="14">
        <v>3000</v>
      </c>
    </row>
    <row r="189" spans="1:17 16383:16383" x14ac:dyDescent="0.3">
      <c r="A189" s="3" t="s">
        <v>231</v>
      </c>
      <c r="B189" s="3" t="s">
        <v>235</v>
      </c>
      <c r="C189" s="3" t="s">
        <v>471</v>
      </c>
      <c r="D189" s="3" t="s">
        <v>522</v>
      </c>
      <c r="E189" s="11">
        <v>44494</v>
      </c>
      <c r="F189" s="3" t="s">
        <v>540</v>
      </c>
      <c r="G189" s="3" t="s">
        <v>523</v>
      </c>
      <c r="H189" s="3" t="s">
        <v>1</v>
      </c>
      <c r="I189" s="8">
        <v>120382</v>
      </c>
      <c r="J189" s="4">
        <v>11</v>
      </c>
      <c r="K189" s="3" t="s">
        <v>1</v>
      </c>
      <c r="L189" s="3" t="s">
        <v>1</v>
      </c>
      <c r="M189" s="8">
        <v>-108243</v>
      </c>
      <c r="N189" s="8">
        <v>-37553</v>
      </c>
      <c r="O189" s="8">
        <v>266178</v>
      </c>
      <c r="P189" s="8">
        <v>120382</v>
      </c>
      <c r="Q189" s="8">
        <f t="shared" si="2"/>
        <v>0</v>
      </c>
      <c r="XFC189" s="14">
        <v>8572.1448</v>
      </c>
    </row>
    <row r="190" spans="1:17 16383:16383" x14ac:dyDescent="0.3">
      <c r="A190" s="3" t="s">
        <v>231</v>
      </c>
      <c r="B190" s="3" t="s">
        <v>233</v>
      </c>
      <c r="C190" s="3" t="s">
        <v>470</v>
      </c>
      <c r="D190" s="3" t="s">
        <v>524</v>
      </c>
      <c r="E190" s="11">
        <v>44494</v>
      </c>
      <c r="F190" s="3" t="s">
        <v>540</v>
      </c>
      <c r="G190" s="3" t="s">
        <v>523</v>
      </c>
      <c r="H190" s="3" t="s">
        <v>1</v>
      </c>
      <c r="I190" s="8">
        <v>-1434720</v>
      </c>
      <c r="J190" s="4">
        <v>12</v>
      </c>
      <c r="K190" s="3" t="s">
        <v>1</v>
      </c>
      <c r="L190" s="3" t="s">
        <v>1</v>
      </c>
      <c r="M190" s="8">
        <v>-1409103</v>
      </c>
      <c r="N190" s="8">
        <v>-918805</v>
      </c>
      <c r="O190" s="8">
        <v>893188</v>
      </c>
      <c r="P190" s="8">
        <v>-1434720</v>
      </c>
      <c r="Q190" s="8">
        <f t="shared" si="2"/>
        <v>0</v>
      </c>
      <c r="XFC190" s="14">
        <v>0</v>
      </c>
    </row>
    <row r="191" spans="1:17 16383:16383" x14ac:dyDescent="0.3">
      <c r="A191" s="3" t="s">
        <v>247</v>
      </c>
      <c r="B191" s="3" t="s">
        <v>248</v>
      </c>
      <c r="C191" s="3" t="s">
        <v>480</v>
      </c>
      <c r="D191" s="3" t="s">
        <v>525</v>
      </c>
      <c r="E191" s="11">
        <v>44538</v>
      </c>
      <c r="F191" s="3" t="s">
        <v>538</v>
      </c>
      <c r="G191" s="3" t="s">
        <v>523</v>
      </c>
      <c r="H191" s="3" t="s">
        <v>1</v>
      </c>
      <c r="I191" s="8">
        <v>42800</v>
      </c>
      <c r="J191" s="4">
        <v>2</v>
      </c>
      <c r="K191" s="3" t="s">
        <v>1</v>
      </c>
      <c r="L191" s="3" t="s">
        <v>1</v>
      </c>
      <c r="M191" s="8">
        <v>0</v>
      </c>
      <c r="N191" s="8">
        <v>0</v>
      </c>
      <c r="O191" s="8">
        <v>42800</v>
      </c>
      <c r="P191" s="8">
        <v>42800</v>
      </c>
      <c r="Q191" s="8">
        <f t="shared" si="2"/>
        <v>0</v>
      </c>
      <c r="XFC191" s="14">
        <v>0</v>
      </c>
    </row>
    <row r="192" spans="1:17 16383:16383" x14ac:dyDescent="0.3">
      <c r="A192" s="3" t="s">
        <v>247</v>
      </c>
      <c r="B192" s="3" t="s">
        <v>251</v>
      </c>
      <c r="C192" s="3" t="s">
        <v>483</v>
      </c>
      <c r="D192" s="3" t="s">
        <v>528</v>
      </c>
      <c r="E192" s="11">
        <v>44594</v>
      </c>
      <c r="F192" s="3" t="s">
        <v>540</v>
      </c>
      <c r="G192" s="3" t="s">
        <v>523</v>
      </c>
      <c r="H192" s="3" t="s">
        <v>1</v>
      </c>
      <c r="I192" s="8">
        <v>324100</v>
      </c>
      <c r="J192" s="4">
        <v>9</v>
      </c>
      <c r="K192" s="3" t="s">
        <v>1</v>
      </c>
      <c r="L192" s="3" t="s">
        <v>1</v>
      </c>
      <c r="M192" s="8">
        <v>0</v>
      </c>
      <c r="N192" s="8">
        <v>0</v>
      </c>
      <c r="O192" s="8">
        <v>324100</v>
      </c>
      <c r="P192" s="8">
        <v>324100</v>
      </c>
      <c r="Q192" s="8">
        <f t="shared" si="2"/>
        <v>0</v>
      </c>
      <c r="XFC192" s="14">
        <v>-2400</v>
      </c>
    </row>
    <row r="193" spans="1:17 16383:16383" x14ac:dyDescent="0.3">
      <c r="A193" s="3" t="s">
        <v>247</v>
      </c>
      <c r="B193" s="3" t="s">
        <v>250</v>
      </c>
      <c r="C193" s="3" t="s">
        <v>482</v>
      </c>
      <c r="D193" s="3" t="s">
        <v>528</v>
      </c>
      <c r="E193" s="11">
        <v>44594</v>
      </c>
      <c r="F193" s="3" t="s">
        <v>540</v>
      </c>
      <c r="G193" s="3" t="s">
        <v>523</v>
      </c>
      <c r="H193" s="3" t="s">
        <v>1</v>
      </c>
      <c r="I193" s="8">
        <v>564000</v>
      </c>
      <c r="J193" s="4">
        <v>5</v>
      </c>
      <c r="K193" s="3" t="s">
        <v>1</v>
      </c>
      <c r="L193" s="3" t="s">
        <v>1</v>
      </c>
      <c r="M193" s="8">
        <v>0</v>
      </c>
      <c r="N193" s="8">
        <v>0</v>
      </c>
      <c r="O193" s="8">
        <v>564000</v>
      </c>
      <c r="P193" s="8">
        <v>564000</v>
      </c>
      <c r="Q193" s="8">
        <f t="shared" si="2"/>
        <v>0</v>
      </c>
      <c r="XFC193" s="14">
        <v>5647.2</v>
      </c>
    </row>
    <row r="194" spans="1:17 16383:16383" x14ac:dyDescent="0.3">
      <c r="A194" s="3" t="s">
        <v>247</v>
      </c>
      <c r="B194" s="3" t="s">
        <v>249</v>
      </c>
      <c r="C194" s="3" t="s">
        <v>481</v>
      </c>
      <c r="D194" s="3" t="s">
        <v>528</v>
      </c>
      <c r="E194" s="11">
        <v>44594</v>
      </c>
      <c r="F194" s="3" t="s">
        <v>540</v>
      </c>
      <c r="G194" s="3" t="s">
        <v>523</v>
      </c>
      <c r="H194" s="3" t="s">
        <v>1</v>
      </c>
      <c r="I194" s="8">
        <v>1108700</v>
      </c>
      <c r="J194" s="4">
        <v>11</v>
      </c>
      <c r="K194" s="3" t="s">
        <v>8</v>
      </c>
      <c r="L194" s="3" t="s">
        <v>1</v>
      </c>
      <c r="M194" s="8">
        <v>0</v>
      </c>
      <c r="N194" s="8">
        <v>0</v>
      </c>
      <c r="O194" s="8">
        <v>1108700</v>
      </c>
      <c r="P194" s="8">
        <v>1108700</v>
      </c>
      <c r="Q194" s="8">
        <f t="shared" si="2"/>
        <v>1</v>
      </c>
      <c r="XFC194" s="14">
        <v>5700</v>
      </c>
    </row>
    <row r="195" spans="1:17 16383:16383" x14ac:dyDescent="0.3">
      <c r="A195" s="3" t="s">
        <v>267</v>
      </c>
      <c r="B195" s="3" t="s">
        <v>276</v>
      </c>
      <c r="C195" s="3" t="s">
        <v>496</v>
      </c>
      <c r="D195" s="3" t="s">
        <v>530</v>
      </c>
      <c r="E195" s="11">
        <v>44485</v>
      </c>
      <c r="F195" s="3" t="s">
        <v>538</v>
      </c>
      <c r="G195" s="3" t="s">
        <v>523</v>
      </c>
      <c r="H195" s="3" t="s">
        <v>1</v>
      </c>
      <c r="I195" s="8">
        <v>-290019</v>
      </c>
      <c r="J195" s="4">
        <v>0</v>
      </c>
      <c r="K195" s="3" t="s">
        <v>1</v>
      </c>
      <c r="L195" s="3" t="s">
        <v>1</v>
      </c>
      <c r="M195" s="8">
        <v>-20</v>
      </c>
      <c r="N195" s="8">
        <v>0</v>
      </c>
      <c r="O195" s="8">
        <v>-289999</v>
      </c>
      <c r="P195" s="8">
        <v>-290019</v>
      </c>
      <c r="Q195" s="8">
        <f t="shared" si="2"/>
        <v>0</v>
      </c>
      <c r="XFC195" s="14">
        <v>0</v>
      </c>
    </row>
    <row r="196" spans="1:17 16383:16383" x14ac:dyDescent="0.3">
      <c r="A196" s="3" t="s">
        <v>267</v>
      </c>
      <c r="B196" s="3" t="s">
        <v>271</v>
      </c>
      <c r="C196" s="3" t="s">
        <v>494</v>
      </c>
      <c r="D196" s="3" t="s">
        <v>522</v>
      </c>
      <c r="E196" s="11">
        <v>44485</v>
      </c>
      <c r="F196" s="3" t="s">
        <v>540</v>
      </c>
      <c r="G196" s="3" t="s">
        <v>523</v>
      </c>
      <c r="H196" s="3" t="s">
        <v>1</v>
      </c>
      <c r="I196" s="8">
        <v>-646925</v>
      </c>
      <c r="J196" s="4">
        <v>6</v>
      </c>
      <c r="K196" s="3" t="s">
        <v>1</v>
      </c>
      <c r="L196" s="3" t="s">
        <v>1</v>
      </c>
      <c r="M196" s="8">
        <v>-1403640</v>
      </c>
      <c r="N196" s="8">
        <v>-540921</v>
      </c>
      <c r="O196" s="8">
        <v>1297636</v>
      </c>
      <c r="P196" s="8">
        <v>-646925</v>
      </c>
      <c r="Q196" s="8">
        <f t="shared" si="2"/>
        <v>0</v>
      </c>
      <c r="XFC196" s="14">
        <v>5700</v>
      </c>
    </row>
    <row r="197" spans="1:17 16383:16383" x14ac:dyDescent="0.3">
      <c r="A197" s="3" t="s">
        <v>267</v>
      </c>
      <c r="B197" s="3" t="s">
        <v>273</v>
      </c>
      <c r="C197" s="3" t="s">
        <v>495</v>
      </c>
      <c r="D197" s="3" t="s">
        <v>531</v>
      </c>
      <c r="E197" s="11">
        <v>44485</v>
      </c>
      <c r="F197" s="3" t="s">
        <v>540</v>
      </c>
      <c r="G197" s="3" t="s">
        <v>529</v>
      </c>
      <c r="H197" s="3" t="s">
        <v>1</v>
      </c>
      <c r="I197" s="8">
        <v>-1413182</v>
      </c>
      <c r="J197" s="4">
        <v>0</v>
      </c>
      <c r="K197" s="3" t="s">
        <v>1</v>
      </c>
      <c r="L197" s="3" t="s">
        <v>1</v>
      </c>
      <c r="M197" s="8">
        <v>-552141</v>
      </c>
      <c r="N197" s="8">
        <v>-207278</v>
      </c>
      <c r="O197" s="8">
        <v>-653763</v>
      </c>
      <c r="P197" s="8">
        <v>-1413182</v>
      </c>
      <c r="Q197" s="8">
        <f t="shared" ref="Q197:Q230" si="3">COUNTIFS($K:$K,"Y",$B:$B,B197)</f>
        <v>0</v>
      </c>
      <c r="XFC197" s="14">
        <v>0</v>
      </c>
    </row>
    <row r="198" spans="1:17 16383:16383" x14ac:dyDescent="0.3">
      <c r="A198" s="3" t="s">
        <v>267</v>
      </c>
      <c r="B198" s="3" t="s">
        <v>272</v>
      </c>
      <c r="C198" s="3" t="s">
        <v>497</v>
      </c>
      <c r="D198" s="3" t="s">
        <v>522</v>
      </c>
      <c r="E198" s="11">
        <v>44494</v>
      </c>
      <c r="F198" s="3" t="s">
        <v>540</v>
      </c>
      <c r="G198" s="3" t="s">
        <v>523</v>
      </c>
      <c r="H198" s="3" t="s">
        <v>1</v>
      </c>
      <c r="I198" s="8">
        <v>2196753</v>
      </c>
      <c r="J198" s="4">
        <v>15</v>
      </c>
      <c r="K198" s="3" t="s">
        <v>8</v>
      </c>
      <c r="L198" s="3" t="s">
        <v>1</v>
      </c>
      <c r="M198" s="8">
        <v>-449572</v>
      </c>
      <c r="N198" s="8">
        <v>-673755</v>
      </c>
      <c r="O198" s="8">
        <v>3320080</v>
      </c>
      <c r="P198" s="8">
        <v>2196753</v>
      </c>
      <c r="Q198" s="8">
        <f t="shared" si="3"/>
        <v>1</v>
      </c>
      <c r="XFC198" s="14">
        <v>0</v>
      </c>
    </row>
    <row r="199" spans="1:17 16383:16383" x14ac:dyDescent="0.3">
      <c r="A199" s="3" t="s">
        <v>267</v>
      </c>
      <c r="B199" s="3" t="s">
        <v>275</v>
      </c>
      <c r="C199" s="3" t="s">
        <v>499</v>
      </c>
      <c r="D199" s="3" t="s">
        <v>522</v>
      </c>
      <c r="E199" s="11">
        <v>44517</v>
      </c>
      <c r="F199" s="3" t="s">
        <v>540</v>
      </c>
      <c r="G199" s="3" t="s">
        <v>523</v>
      </c>
      <c r="H199" s="3" t="s">
        <v>1</v>
      </c>
      <c r="I199" s="8">
        <v>3765243</v>
      </c>
      <c r="J199" s="4">
        <v>6</v>
      </c>
      <c r="K199" s="3" t="s">
        <v>1</v>
      </c>
      <c r="L199" s="3" t="s">
        <v>1</v>
      </c>
      <c r="M199" s="8">
        <v>71981</v>
      </c>
      <c r="N199" s="8">
        <v>246967</v>
      </c>
      <c r="O199" s="8">
        <v>3446295</v>
      </c>
      <c r="P199" s="8">
        <v>3765243</v>
      </c>
      <c r="Q199" s="8">
        <f t="shared" si="3"/>
        <v>0</v>
      </c>
      <c r="XFC199" s="14">
        <v>8978.9508000000005</v>
      </c>
    </row>
    <row r="200" spans="1:17 16383:16383" x14ac:dyDescent="0.3">
      <c r="A200" s="3" t="s">
        <v>267</v>
      </c>
      <c r="B200" s="3" t="s">
        <v>274</v>
      </c>
      <c r="C200" s="3" t="s">
        <v>498</v>
      </c>
      <c r="D200" s="3" t="s">
        <v>522</v>
      </c>
      <c r="E200" s="11">
        <v>44566</v>
      </c>
      <c r="F200" s="3" t="s">
        <v>540</v>
      </c>
      <c r="G200" s="3" t="s">
        <v>523</v>
      </c>
      <c r="H200" s="3" t="s">
        <v>1</v>
      </c>
      <c r="I200" s="8">
        <v>-564930</v>
      </c>
      <c r="J200" s="4">
        <v>0</v>
      </c>
      <c r="K200" s="3" t="s">
        <v>1</v>
      </c>
      <c r="L200" s="3" t="s">
        <v>1</v>
      </c>
      <c r="M200" s="8">
        <v>-403647</v>
      </c>
      <c r="N200" s="8">
        <v>-136775</v>
      </c>
      <c r="O200" s="8">
        <v>-24508</v>
      </c>
      <c r="P200" s="8">
        <v>-564930</v>
      </c>
      <c r="Q200" s="8">
        <f t="shared" si="3"/>
        <v>0</v>
      </c>
      <c r="XFC200" s="14">
        <v>6600</v>
      </c>
    </row>
    <row r="201" spans="1:17 16383:16383" x14ac:dyDescent="0.3">
      <c r="A201" s="3" t="s">
        <v>267</v>
      </c>
      <c r="B201" s="3" t="s">
        <v>268</v>
      </c>
      <c r="C201" s="3" t="s">
        <v>269</v>
      </c>
      <c r="D201" s="3" t="s">
        <v>522</v>
      </c>
      <c r="E201" s="11"/>
      <c r="F201" s="3" t="s">
        <v>540</v>
      </c>
      <c r="G201" s="3" t="s">
        <v>529</v>
      </c>
      <c r="H201" s="3" t="s">
        <v>1</v>
      </c>
      <c r="I201" s="8">
        <v>-207493</v>
      </c>
      <c r="J201" s="4">
        <v>0</v>
      </c>
      <c r="K201" s="3" t="s">
        <v>1</v>
      </c>
      <c r="L201" s="3" t="s">
        <v>1</v>
      </c>
      <c r="M201" s="8">
        <v>0</v>
      </c>
      <c r="N201" s="8">
        <v>0</v>
      </c>
      <c r="O201" s="8">
        <v>-207493</v>
      </c>
      <c r="P201" s="8">
        <v>-207493</v>
      </c>
      <c r="Q201" s="8">
        <f t="shared" si="3"/>
        <v>0</v>
      </c>
      <c r="XFC201" s="14">
        <v>3900</v>
      </c>
    </row>
    <row r="202" spans="1:17 16383:16383" x14ac:dyDescent="0.3">
      <c r="A202" s="3" t="s">
        <v>252</v>
      </c>
      <c r="B202" s="3" t="s">
        <v>253</v>
      </c>
      <c r="C202" s="3" t="s">
        <v>484</v>
      </c>
      <c r="D202" s="3" t="s">
        <v>522</v>
      </c>
      <c r="E202" s="11">
        <v>44615</v>
      </c>
      <c r="F202" s="3" t="s">
        <v>540</v>
      </c>
      <c r="G202" s="3" t="s">
        <v>523</v>
      </c>
      <c r="H202" s="3" t="s">
        <v>8</v>
      </c>
      <c r="I202" s="8">
        <v>752000</v>
      </c>
      <c r="J202" s="4">
        <v>12</v>
      </c>
      <c r="K202" s="3" t="s">
        <v>1</v>
      </c>
      <c r="L202" s="3" t="s">
        <v>1</v>
      </c>
      <c r="M202" s="8">
        <v>0</v>
      </c>
      <c r="N202" s="8">
        <v>0</v>
      </c>
      <c r="O202" s="8">
        <v>752000</v>
      </c>
      <c r="P202" s="8">
        <v>752000</v>
      </c>
      <c r="Q202" s="8">
        <f t="shared" si="3"/>
        <v>0</v>
      </c>
      <c r="XFC202" s="14">
        <v>5700</v>
      </c>
    </row>
    <row r="203" spans="1:17 16383:16383" x14ac:dyDescent="0.3">
      <c r="A203" s="3" t="s">
        <v>254</v>
      </c>
      <c r="B203" s="3" t="s">
        <v>257</v>
      </c>
      <c r="C203" s="3" t="s">
        <v>486</v>
      </c>
      <c r="D203" s="3" t="s">
        <v>522</v>
      </c>
      <c r="E203" s="11">
        <v>44494</v>
      </c>
      <c r="F203" s="3" t="s">
        <v>540</v>
      </c>
      <c r="G203" s="3" t="s">
        <v>523</v>
      </c>
      <c r="H203" s="3" t="s">
        <v>1</v>
      </c>
      <c r="I203" s="8">
        <v>-4254510</v>
      </c>
      <c r="J203" s="4">
        <v>2</v>
      </c>
      <c r="K203" s="3" t="s">
        <v>1</v>
      </c>
      <c r="L203" s="3" t="s">
        <v>1</v>
      </c>
      <c r="M203" s="8">
        <v>-2027603</v>
      </c>
      <c r="N203" s="8">
        <v>-1148187</v>
      </c>
      <c r="O203" s="8">
        <v>-1078720</v>
      </c>
      <c r="P203" s="8">
        <v>-4254510</v>
      </c>
      <c r="Q203" s="8">
        <f t="shared" si="3"/>
        <v>0</v>
      </c>
      <c r="XFC203" s="14">
        <v>4500</v>
      </c>
    </row>
    <row r="204" spans="1:17 16383:16383" x14ac:dyDescent="0.3">
      <c r="A204" s="3" t="s">
        <v>254</v>
      </c>
      <c r="B204" s="3" t="s">
        <v>255</v>
      </c>
      <c r="C204" s="3" t="s">
        <v>485</v>
      </c>
      <c r="D204" s="3" t="s">
        <v>524</v>
      </c>
      <c r="E204" s="11">
        <v>44494</v>
      </c>
      <c r="F204" s="3" t="s">
        <v>540</v>
      </c>
      <c r="G204" s="3" t="s">
        <v>523</v>
      </c>
      <c r="H204" s="3" t="s">
        <v>1</v>
      </c>
      <c r="I204" s="8">
        <v>1169221</v>
      </c>
      <c r="J204" s="4">
        <v>11</v>
      </c>
      <c r="K204" s="3" t="s">
        <v>8</v>
      </c>
      <c r="L204" s="3" t="s">
        <v>1</v>
      </c>
      <c r="M204" s="8">
        <v>-445401</v>
      </c>
      <c r="N204" s="8">
        <v>-406284</v>
      </c>
      <c r="O204" s="8">
        <v>2020906</v>
      </c>
      <c r="P204" s="8">
        <v>1169221</v>
      </c>
      <c r="Q204" s="8">
        <f t="shared" si="3"/>
        <v>1</v>
      </c>
      <c r="XFC204" s="14">
        <v>0</v>
      </c>
    </row>
    <row r="205" spans="1:17 16383:16383" x14ac:dyDescent="0.3">
      <c r="A205" s="3" t="s">
        <v>254</v>
      </c>
      <c r="B205" s="3" t="s">
        <v>256</v>
      </c>
      <c r="C205" s="3" t="s">
        <v>374</v>
      </c>
      <c r="D205" s="3" t="s">
        <v>524</v>
      </c>
      <c r="E205" s="11">
        <v>44494</v>
      </c>
      <c r="F205" s="3" t="s">
        <v>540</v>
      </c>
      <c r="G205" s="3" t="s">
        <v>523</v>
      </c>
      <c r="H205" s="3" t="s">
        <v>1</v>
      </c>
      <c r="I205" s="8">
        <v>-193934</v>
      </c>
      <c r="J205" s="4">
        <v>12</v>
      </c>
      <c r="K205" s="3" t="s">
        <v>1</v>
      </c>
      <c r="L205" s="3" t="s">
        <v>1</v>
      </c>
      <c r="M205" s="8">
        <v>-117286</v>
      </c>
      <c r="N205" s="8">
        <v>-762761</v>
      </c>
      <c r="O205" s="8">
        <v>686113</v>
      </c>
      <c r="P205" s="8">
        <v>-193934</v>
      </c>
      <c r="Q205" s="8">
        <f t="shared" si="3"/>
        <v>0</v>
      </c>
      <c r="XFC205" s="14">
        <v>0</v>
      </c>
    </row>
    <row r="206" spans="1:17 16383:16383" x14ac:dyDescent="0.3">
      <c r="A206" s="3" t="s">
        <v>254</v>
      </c>
      <c r="B206" s="3" t="s">
        <v>258</v>
      </c>
      <c r="C206" s="3" t="s">
        <v>487</v>
      </c>
      <c r="D206" s="3" t="s">
        <v>522</v>
      </c>
      <c r="E206" s="11">
        <v>44553</v>
      </c>
      <c r="F206" s="3" t="s">
        <v>540</v>
      </c>
      <c r="G206" s="3" t="s">
        <v>523</v>
      </c>
      <c r="H206" s="3" t="s">
        <v>1</v>
      </c>
      <c r="I206" s="8">
        <v>2001008</v>
      </c>
      <c r="J206" s="4">
        <v>3</v>
      </c>
      <c r="K206" s="3" t="s">
        <v>1</v>
      </c>
      <c r="L206" s="3" t="s">
        <v>1</v>
      </c>
      <c r="M206" s="8">
        <v>-138014</v>
      </c>
      <c r="N206" s="8">
        <v>0</v>
      </c>
      <c r="O206" s="8">
        <v>2139022</v>
      </c>
      <c r="P206" s="8">
        <v>2001008</v>
      </c>
      <c r="Q206" s="8">
        <f t="shared" si="3"/>
        <v>0</v>
      </c>
      <c r="XFC206" s="14">
        <v>0</v>
      </c>
    </row>
    <row r="207" spans="1:17 16383:16383" x14ac:dyDescent="0.3">
      <c r="A207" s="3" t="s">
        <v>259</v>
      </c>
      <c r="B207" s="3" t="s">
        <v>260</v>
      </c>
      <c r="C207" s="3" t="s">
        <v>488</v>
      </c>
      <c r="D207" s="3" t="s">
        <v>522</v>
      </c>
      <c r="E207" s="11">
        <v>44510</v>
      </c>
      <c r="F207" s="3" t="s">
        <v>540</v>
      </c>
      <c r="G207" s="3" t="s">
        <v>523</v>
      </c>
      <c r="H207" s="3" t="s">
        <v>1</v>
      </c>
      <c r="I207" s="8">
        <v>2413919</v>
      </c>
      <c r="J207" s="4">
        <v>18</v>
      </c>
      <c r="K207" s="3" t="s">
        <v>8</v>
      </c>
      <c r="L207" s="3" t="s">
        <v>1</v>
      </c>
      <c r="M207" s="8">
        <v>-4739</v>
      </c>
      <c r="N207" s="8">
        <v>-600</v>
      </c>
      <c r="O207" s="8">
        <v>2419258</v>
      </c>
      <c r="P207" s="8">
        <v>2413919</v>
      </c>
      <c r="Q207" s="8">
        <f t="shared" si="3"/>
        <v>1</v>
      </c>
      <c r="XFC207" s="14">
        <v>0</v>
      </c>
    </row>
    <row r="208" spans="1:17 16383:16383" x14ac:dyDescent="0.3">
      <c r="A208" s="3" t="s">
        <v>259</v>
      </c>
      <c r="B208" s="3" t="s">
        <v>261</v>
      </c>
      <c r="C208" s="3" t="s">
        <v>489</v>
      </c>
      <c r="D208" s="3" t="s">
        <v>522</v>
      </c>
      <c r="E208" s="11">
        <v>44510</v>
      </c>
      <c r="F208" s="3" t="s">
        <v>540</v>
      </c>
      <c r="G208" s="3" t="s">
        <v>523</v>
      </c>
      <c r="H208" s="3" t="s">
        <v>1</v>
      </c>
      <c r="I208" s="8">
        <v>1225057</v>
      </c>
      <c r="J208" s="4">
        <v>1</v>
      </c>
      <c r="K208" s="3" t="s">
        <v>1</v>
      </c>
      <c r="L208" s="3" t="s">
        <v>1</v>
      </c>
      <c r="M208" s="8">
        <v>-427</v>
      </c>
      <c r="N208" s="8">
        <v>0</v>
      </c>
      <c r="O208" s="8">
        <v>1225484</v>
      </c>
      <c r="P208" s="8">
        <v>1225057</v>
      </c>
      <c r="Q208" s="8">
        <f t="shared" si="3"/>
        <v>0</v>
      </c>
      <c r="XFC208" s="14">
        <v>3300</v>
      </c>
    </row>
    <row r="209" spans="1:17 16383:16383" x14ac:dyDescent="0.3">
      <c r="A209" s="3" t="s">
        <v>259</v>
      </c>
      <c r="B209" s="3" t="s">
        <v>262</v>
      </c>
      <c r="C209" s="3" t="s">
        <v>490</v>
      </c>
      <c r="D209" s="3" t="s">
        <v>522</v>
      </c>
      <c r="E209" s="11">
        <v>44511</v>
      </c>
      <c r="F209" s="3" t="s">
        <v>540</v>
      </c>
      <c r="G209" s="3" t="s">
        <v>527</v>
      </c>
      <c r="H209" s="3" t="s">
        <v>1</v>
      </c>
      <c r="I209" s="8">
        <v>-296646</v>
      </c>
      <c r="J209" s="4">
        <v>0</v>
      </c>
      <c r="K209" s="3" t="s">
        <v>1</v>
      </c>
      <c r="L209" s="3" t="s">
        <v>1</v>
      </c>
      <c r="M209" s="8">
        <v>-89600</v>
      </c>
      <c r="N209" s="8">
        <v>0</v>
      </c>
      <c r="O209" s="8">
        <v>-207046</v>
      </c>
      <c r="P209" s="8">
        <v>-296646</v>
      </c>
      <c r="Q209" s="8">
        <f t="shared" si="3"/>
        <v>0</v>
      </c>
      <c r="XFC209" s="14">
        <v>0</v>
      </c>
    </row>
    <row r="210" spans="1:17 16383:16383" x14ac:dyDescent="0.3">
      <c r="A210" s="3" t="s">
        <v>259</v>
      </c>
      <c r="B210" s="3" t="s">
        <v>263</v>
      </c>
      <c r="C210" s="3" t="s">
        <v>491</v>
      </c>
      <c r="D210" s="3" t="s">
        <v>522</v>
      </c>
      <c r="E210" s="11">
        <v>44532</v>
      </c>
      <c r="F210" s="3" t="s">
        <v>540</v>
      </c>
      <c r="G210" s="3" t="s">
        <v>527</v>
      </c>
      <c r="H210" s="3" t="s">
        <v>1</v>
      </c>
      <c r="I210" s="8">
        <v>-455358</v>
      </c>
      <c r="J210" s="4">
        <v>1</v>
      </c>
      <c r="K210" s="3" t="s">
        <v>1</v>
      </c>
      <c r="L210" s="3" t="s">
        <v>1</v>
      </c>
      <c r="M210" s="8">
        <v>-243058</v>
      </c>
      <c r="N210" s="8">
        <v>0</v>
      </c>
      <c r="O210" s="8">
        <v>-212300</v>
      </c>
      <c r="P210" s="8">
        <v>-455358</v>
      </c>
      <c r="Q210" s="8">
        <f t="shared" si="3"/>
        <v>0</v>
      </c>
      <c r="XFC210" s="14">
        <v>0</v>
      </c>
    </row>
    <row r="211" spans="1:17 16383:16383" x14ac:dyDescent="0.3">
      <c r="A211" s="3" t="s">
        <v>259</v>
      </c>
      <c r="B211" s="3" t="s">
        <v>264</v>
      </c>
      <c r="C211" s="3" t="s">
        <v>492</v>
      </c>
      <c r="D211" s="3" t="s">
        <v>524</v>
      </c>
      <c r="E211" s="11">
        <v>44594</v>
      </c>
      <c r="F211" s="3" t="s">
        <v>540</v>
      </c>
      <c r="G211" s="3" t="s">
        <v>529</v>
      </c>
      <c r="H211" s="3" t="s">
        <v>1</v>
      </c>
      <c r="I211" s="8">
        <v>1107800</v>
      </c>
      <c r="J211" s="4">
        <v>3</v>
      </c>
      <c r="K211" s="3" t="s">
        <v>1</v>
      </c>
      <c r="L211" s="3" t="s">
        <v>1</v>
      </c>
      <c r="M211" s="8">
        <v>0</v>
      </c>
      <c r="N211" s="8">
        <v>0</v>
      </c>
      <c r="O211" s="8">
        <v>1107800</v>
      </c>
      <c r="P211" s="8">
        <v>1107800</v>
      </c>
      <c r="Q211" s="8">
        <f t="shared" si="3"/>
        <v>0</v>
      </c>
      <c r="XFC211" s="14">
        <v>0</v>
      </c>
    </row>
    <row r="212" spans="1:17 16383:16383" x14ac:dyDescent="0.3">
      <c r="A212" s="3" t="s">
        <v>265</v>
      </c>
      <c r="B212" s="3" t="s">
        <v>266</v>
      </c>
      <c r="C212" s="3" t="s">
        <v>493</v>
      </c>
      <c r="D212" s="3" t="s">
        <v>525</v>
      </c>
      <c r="E212" s="11">
        <v>44608</v>
      </c>
      <c r="F212" s="3" t="s">
        <v>538</v>
      </c>
      <c r="G212" s="3" t="s">
        <v>523</v>
      </c>
      <c r="H212" s="3" t="s">
        <v>1</v>
      </c>
      <c r="I212" s="8">
        <v>100000</v>
      </c>
      <c r="J212" s="4">
        <v>1</v>
      </c>
      <c r="K212" s="3" t="s">
        <v>1</v>
      </c>
      <c r="L212" s="3" t="s">
        <v>1</v>
      </c>
      <c r="M212" s="8">
        <v>0</v>
      </c>
      <c r="N212" s="8">
        <v>0</v>
      </c>
      <c r="O212" s="8">
        <v>100000</v>
      </c>
      <c r="P212" s="8">
        <v>100000</v>
      </c>
      <c r="Q212" s="8">
        <f t="shared" si="3"/>
        <v>0</v>
      </c>
      <c r="XFC212" s="14">
        <v>0</v>
      </c>
    </row>
    <row r="213" spans="1:17 16383:16383" x14ac:dyDescent="0.3">
      <c r="A213" s="3" t="s">
        <v>277</v>
      </c>
      <c r="B213" s="3" t="s">
        <v>301</v>
      </c>
      <c r="C213" s="3" t="s">
        <v>501</v>
      </c>
      <c r="D213" s="3" t="s">
        <v>530</v>
      </c>
      <c r="E213" s="11">
        <v>44494</v>
      </c>
      <c r="F213" s="3" t="s">
        <v>538</v>
      </c>
      <c r="G213" s="3" t="s">
        <v>523</v>
      </c>
      <c r="H213" s="3" t="s">
        <v>1</v>
      </c>
      <c r="I213" s="8">
        <v>-9000</v>
      </c>
      <c r="J213" s="4">
        <v>0</v>
      </c>
      <c r="K213" s="3" t="s">
        <v>1</v>
      </c>
      <c r="L213" s="3" t="s">
        <v>1</v>
      </c>
      <c r="M213" s="8">
        <v>0</v>
      </c>
      <c r="N213" s="8">
        <v>-9000</v>
      </c>
      <c r="O213" s="8">
        <v>0</v>
      </c>
      <c r="P213" s="8">
        <v>-9000</v>
      </c>
      <c r="Q213" s="8">
        <f t="shared" si="3"/>
        <v>0</v>
      </c>
      <c r="XFC213" s="14">
        <v>3150.6480000000001</v>
      </c>
    </row>
    <row r="214" spans="1:17 16383:16383" x14ac:dyDescent="0.3">
      <c r="A214" s="3" t="s">
        <v>277</v>
      </c>
      <c r="B214" s="3" t="s">
        <v>278</v>
      </c>
      <c r="C214" s="3" t="s">
        <v>324</v>
      </c>
      <c r="D214" s="3" t="s">
        <v>524</v>
      </c>
      <c r="E214" s="11">
        <v>44494</v>
      </c>
      <c r="F214" s="3" t="s">
        <v>540</v>
      </c>
      <c r="G214" s="3" t="s">
        <v>523</v>
      </c>
      <c r="H214" s="3" t="s">
        <v>1</v>
      </c>
      <c r="I214" s="8">
        <v>67049</v>
      </c>
      <c r="J214" s="4">
        <v>9</v>
      </c>
      <c r="K214" s="3" t="s">
        <v>1</v>
      </c>
      <c r="L214" s="3" t="s">
        <v>1</v>
      </c>
      <c r="M214" s="8">
        <v>-1191060</v>
      </c>
      <c r="N214" s="8">
        <v>-187738</v>
      </c>
      <c r="O214" s="8">
        <v>1445847</v>
      </c>
      <c r="P214" s="8">
        <v>67049</v>
      </c>
      <c r="Q214" s="8">
        <f t="shared" si="3"/>
        <v>0</v>
      </c>
      <c r="XFC214" s="14">
        <v>7669.0608000000002</v>
      </c>
    </row>
    <row r="215" spans="1:17 16383:16383" x14ac:dyDescent="0.3">
      <c r="A215" s="3" t="s">
        <v>277</v>
      </c>
      <c r="B215" s="3" t="s">
        <v>279</v>
      </c>
      <c r="C215" s="3" t="s">
        <v>500</v>
      </c>
      <c r="D215" s="3" t="s">
        <v>524</v>
      </c>
      <c r="E215" s="11">
        <v>44494</v>
      </c>
      <c r="F215" s="3" t="s">
        <v>540</v>
      </c>
      <c r="G215" s="3" t="s">
        <v>529</v>
      </c>
      <c r="H215" s="3" t="s">
        <v>1</v>
      </c>
      <c r="I215" s="8">
        <v>-5790370</v>
      </c>
      <c r="J215" s="4">
        <v>0</v>
      </c>
      <c r="K215" s="3" t="s">
        <v>1</v>
      </c>
      <c r="L215" s="3" t="s">
        <v>1</v>
      </c>
      <c r="M215" s="8">
        <v>-2615429</v>
      </c>
      <c r="N215" s="8">
        <v>-529880</v>
      </c>
      <c r="O215" s="8">
        <v>-2645061</v>
      </c>
      <c r="P215" s="8">
        <v>-5790370</v>
      </c>
      <c r="Q215" s="8">
        <f t="shared" si="3"/>
        <v>0</v>
      </c>
      <c r="XFC215" s="14">
        <v>8100</v>
      </c>
    </row>
    <row r="216" spans="1:17 16383:16383" x14ac:dyDescent="0.3">
      <c r="A216" s="3" t="s">
        <v>277</v>
      </c>
      <c r="B216" s="3" t="s">
        <v>280</v>
      </c>
      <c r="C216" s="3" t="s">
        <v>502</v>
      </c>
      <c r="D216" s="3" t="s">
        <v>536</v>
      </c>
      <c r="E216" s="11">
        <v>44509</v>
      </c>
      <c r="F216" s="3" t="s">
        <v>540</v>
      </c>
      <c r="G216" s="3" t="s">
        <v>523</v>
      </c>
      <c r="H216" s="3" t="s">
        <v>1</v>
      </c>
      <c r="I216" s="8">
        <v>2205800</v>
      </c>
      <c r="J216" s="4">
        <v>8</v>
      </c>
      <c r="K216" s="3" t="s">
        <v>1</v>
      </c>
      <c r="L216" s="3" t="s">
        <v>1</v>
      </c>
      <c r="M216" s="8">
        <v>-100000</v>
      </c>
      <c r="N216" s="8">
        <v>0</v>
      </c>
      <c r="O216" s="8">
        <v>2305800</v>
      </c>
      <c r="P216" s="8">
        <v>2205800</v>
      </c>
      <c r="Q216" s="8">
        <f t="shared" si="3"/>
        <v>0</v>
      </c>
      <c r="XFC216" s="14">
        <v>10200</v>
      </c>
    </row>
    <row r="217" spans="1:17 16383:16383" x14ac:dyDescent="0.3">
      <c r="A217" s="3" t="s">
        <v>277</v>
      </c>
      <c r="B217" s="3" t="s">
        <v>281</v>
      </c>
      <c r="C217" s="3" t="s">
        <v>503</v>
      </c>
      <c r="D217" s="3" t="s">
        <v>522</v>
      </c>
      <c r="E217" s="11">
        <v>44553</v>
      </c>
      <c r="F217" s="3" t="s">
        <v>540</v>
      </c>
      <c r="G217" s="3" t="s">
        <v>523</v>
      </c>
      <c r="H217" s="3" t="s">
        <v>1</v>
      </c>
      <c r="I217" s="8">
        <v>4157600</v>
      </c>
      <c r="J217" s="4">
        <v>11</v>
      </c>
      <c r="K217" s="3" t="s">
        <v>8</v>
      </c>
      <c r="L217" s="3" t="s">
        <v>1</v>
      </c>
      <c r="M217" s="8">
        <v>0</v>
      </c>
      <c r="N217" s="8">
        <v>0</v>
      </c>
      <c r="O217" s="8">
        <v>4157600</v>
      </c>
      <c r="P217" s="8">
        <v>4157600</v>
      </c>
      <c r="Q217" s="8">
        <f t="shared" si="3"/>
        <v>1</v>
      </c>
      <c r="XFC217" s="14">
        <v>-1800</v>
      </c>
    </row>
    <row r="218" spans="1:17 16383:16383" x14ac:dyDescent="0.3">
      <c r="A218" s="3" t="s">
        <v>282</v>
      </c>
      <c r="B218" s="3" t="s">
        <v>286</v>
      </c>
      <c r="C218" s="3" t="s">
        <v>507</v>
      </c>
      <c r="D218" s="3" t="s">
        <v>522</v>
      </c>
      <c r="E218" s="11">
        <v>44559</v>
      </c>
      <c r="F218" s="3" t="s">
        <v>540</v>
      </c>
      <c r="G218" s="3" t="s">
        <v>523</v>
      </c>
      <c r="H218" s="3" t="s">
        <v>1</v>
      </c>
      <c r="I218" s="8">
        <v>190800</v>
      </c>
      <c r="J218" s="4">
        <v>2</v>
      </c>
      <c r="K218" s="3" t="s">
        <v>1</v>
      </c>
      <c r="L218" s="3" t="s">
        <v>1</v>
      </c>
      <c r="M218" s="8">
        <v>0</v>
      </c>
      <c r="N218" s="8">
        <v>0</v>
      </c>
      <c r="O218" s="8">
        <v>190800</v>
      </c>
      <c r="P218" s="8">
        <v>190800</v>
      </c>
      <c r="Q218" s="8">
        <f t="shared" si="3"/>
        <v>0</v>
      </c>
      <c r="XFC218" s="14">
        <v>0</v>
      </c>
    </row>
    <row r="219" spans="1:17 16383:16383" x14ac:dyDescent="0.3">
      <c r="A219" s="3" t="s">
        <v>282</v>
      </c>
      <c r="B219" s="3" t="s">
        <v>283</v>
      </c>
      <c r="C219" s="3" t="s">
        <v>504</v>
      </c>
      <c r="D219" s="3" t="s">
        <v>525</v>
      </c>
      <c r="E219" s="11">
        <v>44579</v>
      </c>
      <c r="F219" s="3" t="s">
        <v>538</v>
      </c>
      <c r="G219" s="3" t="s">
        <v>523</v>
      </c>
      <c r="H219" s="3" t="s">
        <v>1</v>
      </c>
      <c r="I219" s="8">
        <v>515000</v>
      </c>
      <c r="J219" s="4">
        <v>6</v>
      </c>
      <c r="K219" s="3" t="s">
        <v>1</v>
      </c>
      <c r="L219" s="3" t="s">
        <v>1</v>
      </c>
      <c r="M219" s="8">
        <v>0</v>
      </c>
      <c r="N219" s="8">
        <v>0</v>
      </c>
      <c r="O219" s="8">
        <v>515000</v>
      </c>
      <c r="P219" s="8">
        <v>515000</v>
      </c>
      <c r="Q219" s="8">
        <f t="shared" si="3"/>
        <v>0</v>
      </c>
      <c r="XFC219" s="14">
        <v>-1000</v>
      </c>
    </row>
    <row r="220" spans="1:17 16383:16383" x14ac:dyDescent="0.3">
      <c r="A220" s="3" t="s">
        <v>282</v>
      </c>
      <c r="B220" s="3" t="s">
        <v>284</v>
      </c>
      <c r="C220" s="3" t="s">
        <v>505</v>
      </c>
      <c r="D220" s="3" t="s">
        <v>524</v>
      </c>
      <c r="E220" s="11">
        <v>44599</v>
      </c>
      <c r="F220" s="3" t="s">
        <v>540</v>
      </c>
      <c r="G220" s="3" t="s">
        <v>523</v>
      </c>
      <c r="H220" s="3" t="s">
        <v>1</v>
      </c>
      <c r="I220" s="8">
        <v>263490</v>
      </c>
      <c r="J220" s="4">
        <v>3</v>
      </c>
      <c r="K220" s="3" t="s">
        <v>1</v>
      </c>
      <c r="L220" s="3" t="s">
        <v>1</v>
      </c>
      <c r="M220" s="8">
        <v>0</v>
      </c>
      <c r="N220" s="8">
        <v>0</v>
      </c>
      <c r="O220" s="8">
        <v>263490</v>
      </c>
      <c r="P220" s="8">
        <v>263490</v>
      </c>
      <c r="Q220" s="8">
        <f t="shared" si="3"/>
        <v>0</v>
      </c>
      <c r="XFC220" s="14">
        <v>-600</v>
      </c>
    </row>
    <row r="221" spans="1:17 16383:16383" x14ac:dyDescent="0.3">
      <c r="A221" s="3" t="s">
        <v>282</v>
      </c>
      <c r="B221" s="3" t="s">
        <v>285</v>
      </c>
      <c r="C221" s="3" t="s">
        <v>506</v>
      </c>
      <c r="D221" s="3" t="s">
        <v>524</v>
      </c>
      <c r="E221" s="11">
        <v>44599</v>
      </c>
      <c r="F221" s="3" t="s">
        <v>540</v>
      </c>
      <c r="G221" s="3" t="s">
        <v>523</v>
      </c>
      <c r="H221" s="3" t="s">
        <v>1</v>
      </c>
      <c r="I221" s="8">
        <v>780500</v>
      </c>
      <c r="J221" s="4">
        <v>3</v>
      </c>
      <c r="K221" s="3" t="s">
        <v>1</v>
      </c>
      <c r="L221" s="3" t="s">
        <v>1</v>
      </c>
      <c r="M221" s="8">
        <v>0</v>
      </c>
      <c r="N221" s="8">
        <v>0</v>
      </c>
      <c r="O221" s="8">
        <v>780500</v>
      </c>
      <c r="P221" s="8">
        <v>780500</v>
      </c>
      <c r="Q221" s="8">
        <f t="shared" si="3"/>
        <v>0</v>
      </c>
      <c r="XFC221" s="14">
        <v>0</v>
      </c>
    </row>
    <row r="222" spans="1:17 16383:16383" x14ac:dyDescent="0.3">
      <c r="A222" s="3" t="s">
        <v>287</v>
      </c>
      <c r="B222" s="3" t="s">
        <v>288</v>
      </c>
      <c r="C222" s="3" t="s">
        <v>508</v>
      </c>
      <c r="D222" s="3" t="s">
        <v>524</v>
      </c>
      <c r="E222" s="11">
        <v>44485</v>
      </c>
      <c r="F222" s="3" t="s">
        <v>540</v>
      </c>
      <c r="G222" s="3" t="s">
        <v>523</v>
      </c>
      <c r="H222" s="3" t="s">
        <v>8</v>
      </c>
      <c r="I222" s="8">
        <v>1148127</v>
      </c>
      <c r="J222" s="4">
        <v>10</v>
      </c>
      <c r="K222" s="3" t="s">
        <v>8</v>
      </c>
      <c r="L222" s="3" t="s">
        <v>8</v>
      </c>
      <c r="M222" s="8">
        <v>-37248</v>
      </c>
      <c r="N222" s="8">
        <v>552777</v>
      </c>
      <c r="O222" s="8">
        <v>632598</v>
      </c>
      <c r="P222" s="8">
        <v>1148127</v>
      </c>
      <c r="Q222" s="8">
        <f t="shared" si="3"/>
        <v>1</v>
      </c>
      <c r="XFC222" s="14">
        <v>-1200</v>
      </c>
    </row>
    <row r="223" spans="1:17 16383:16383" x14ac:dyDescent="0.3">
      <c r="A223" s="3" t="s">
        <v>287</v>
      </c>
      <c r="B223" s="3" t="s">
        <v>289</v>
      </c>
      <c r="C223" s="3" t="s">
        <v>509</v>
      </c>
      <c r="D223" s="3" t="s">
        <v>524</v>
      </c>
      <c r="E223" s="11">
        <v>44536</v>
      </c>
      <c r="F223" s="3" t="s">
        <v>540</v>
      </c>
      <c r="G223" s="3" t="s">
        <v>523</v>
      </c>
      <c r="H223" s="3" t="s">
        <v>8</v>
      </c>
      <c r="I223" s="8">
        <v>510477</v>
      </c>
      <c r="J223" s="4">
        <v>10</v>
      </c>
      <c r="K223" s="3" t="s">
        <v>1</v>
      </c>
      <c r="L223" s="3" t="s">
        <v>1</v>
      </c>
      <c r="M223" s="8">
        <v>0</v>
      </c>
      <c r="N223" s="8">
        <v>0</v>
      </c>
      <c r="O223" s="8">
        <v>510477</v>
      </c>
      <c r="P223" s="8">
        <v>510477</v>
      </c>
      <c r="Q223" s="8">
        <f t="shared" si="3"/>
        <v>0</v>
      </c>
      <c r="XFC223" s="14">
        <v>-4000</v>
      </c>
    </row>
    <row r="224" spans="1:17 16383:16383" x14ac:dyDescent="0.3">
      <c r="A224" s="3" t="s">
        <v>287</v>
      </c>
      <c r="B224" s="3" t="s">
        <v>290</v>
      </c>
      <c r="C224" s="3" t="s">
        <v>510</v>
      </c>
      <c r="D224" s="3" t="s">
        <v>522</v>
      </c>
      <c r="E224" s="11">
        <v>44593</v>
      </c>
      <c r="F224" s="3" t="s">
        <v>540</v>
      </c>
      <c r="G224" s="3" t="s">
        <v>523</v>
      </c>
      <c r="H224" s="3" t="s">
        <v>8</v>
      </c>
      <c r="I224" s="8">
        <v>2447638</v>
      </c>
      <c r="J224" s="4">
        <v>13</v>
      </c>
      <c r="K224" s="3" t="s">
        <v>8</v>
      </c>
      <c r="L224" s="3" t="s">
        <v>8</v>
      </c>
      <c r="M224" s="8">
        <v>0</v>
      </c>
      <c r="N224" s="8">
        <v>0</v>
      </c>
      <c r="O224" s="8">
        <v>2447638</v>
      </c>
      <c r="P224" s="8">
        <v>2447638</v>
      </c>
      <c r="Q224" s="8">
        <f t="shared" si="3"/>
        <v>1</v>
      </c>
      <c r="XFC224" s="14">
        <v>-400</v>
      </c>
    </row>
    <row r="225" spans="1:17 16383:16383" x14ac:dyDescent="0.3">
      <c r="A225" s="3" t="s">
        <v>291</v>
      </c>
      <c r="B225" s="3" t="s">
        <v>293</v>
      </c>
      <c r="C225" s="3" t="s">
        <v>511</v>
      </c>
      <c r="D225" s="3" t="s">
        <v>524</v>
      </c>
      <c r="E225" s="11">
        <v>44485</v>
      </c>
      <c r="F225" s="3" t="s">
        <v>540</v>
      </c>
      <c r="G225" s="3" t="s">
        <v>523</v>
      </c>
      <c r="H225" s="3" t="s">
        <v>1</v>
      </c>
      <c r="I225" s="8">
        <v>1648730</v>
      </c>
      <c r="J225" s="4">
        <v>14</v>
      </c>
      <c r="K225" s="3" t="s">
        <v>8</v>
      </c>
      <c r="L225" s="3" t="s">
        <v>1</v>
      </c>
      <c r="M225" s="8">
        <v>-403853</v>
      </c>
      <c r="N225" s="8">
        <v>113308</v>
      </c>
      <c r="O225" s="8">
        <v>1939275</v>
      </c>
      <c r="P225" s="8">
        <v>1648730</v>
      </c>
      <c r="Q225" s="8">
        <f t="shared" si="3"/>
        <v>1</v>
      </c>
      <c r="XFC225" s="14">
        <v>-400</v>
      </c>
    </row>
    <row r="226" spans="1:17 16383:16383" x14ac:dyDescent="0.3">
      <c r="A226" s="3" t="s">
        <v>291</v>
      </c>
      <c r="B226" s="3" t="s">
        <v>292</v>
      </c>
      <c r="C226" s="3" t="s">
        <v>513</v>
      </c>
      <c r="D226" s="3" t="s">
        <v>524</v>
      </c>
      <c r="E226" s="11">
        <v>44485</v>
      </c>
      <c r="F226" s="3" t="s">
        <v>540</v>
      </c>
      <c r="G226" s="3" t="s">
        <v>523</v>
      </c>
      <c r="H226" s="3" t="s">
        <v>1</v>
      </c>
      <c r="I226" s="8">
        <v>-2766534</v>
      </c>
      <c r="J226" s="4">
        <v>2</v>
      </c>
      <c r="K226" s="3" t="s">
        <v>1</v>
      </c>
      <c r="L226" s="3" t="s">
        <v>1</v>
      </c>
      <c r="M226" s="8">
        <v>-966013</v>
      </c>
      <c r="N226" s="8">
        <v>-1183212</v>
      </c>
      <c r="O226" s="8">
        <v>-617309</v>
      </c>
      <c r="P226" s="8">
        <v>-2766534</v>
      </c>
      <c r="Q226" s="8">
        <f t="shared" si="3"/>
        <v>0</v>
      </c>
      <c r="XFC226" s="14">
        <v>0</v>
      </c>
    </row>
    <row r="227" spans="1:17 16383:16383" x14ac:dyDescent="0.3">
      <c r="A227" s="3" t="s">
        <v>291</v>
      </c>
      <c r="B227" s="3" t="s">
        <v>294</v>
      </c>
      <c r="C227" s="3" t="s">
        <v>514</v>
      </c>
      <c r="D227" s="3" t="s">
        <v>526</v>
      </c>
      <c r="E227" s="11">
        <v>44485</v>
      </c>
      <c r="F227" s="3" t="s">
        <v>540</v>
      </c>
      <c r="G227" s="3" t="s">
        <v>523</v>
      </c>
      <c r="H227" s="3" t="s">
        <v>1</v>
      </c>
      <c r="I227" s="8">
        <v>904542</v>
      </c>
      <c r="J227" s="4">
        <v>17</v>
      </c>
      <c r="K227" s="3" t="s">
        <v>1</v>
      </c>
      <c r="L227" s="3" t="s">
        <v>1</v>
      </c>
      <c r="M227" s="8">
        <v>-509085</v>
      </c>
      <c r="N227" s="8">
        <v>-2198537</v>
      </c>
      <c r="O227" s="8">
        <v>3612164</v>
      </c>
      <c r="P227" s="8">
        <v>904542</v>
      </c>
      <c r="Q227" s="8">
        <f t="shared" si="3"/>
        <v>0</v>
      </c>
      <c r="XFC227" s="14">
        <v>0</v>
      </c>
    </row>
    <row r="228" spans="1:17 16383:16383" x14ac:dyDescent="0.3">
      <c r="A228" s="3" t="s">
        <v>291</v>
      </c>
      <c r="B228" s="3" t="s">
        <v>2</v>
      </c>
      <c r="C228" s="3" t="s">
        <v>305</v>
      </c>
      <c r="D228" s="3" t="s">
        <v>522</v>
      </c>
      <c r="E228" s="11">
        <v>44485</v>
      </c>
      <c r="F228" s="3" t="s">
        <v>540</v>
      </c>
      <c r="G228" s="3" t="s">
        <v>523</v>
      </c>
      <c r="H228" s="3" t="s">
        <v>1</v>
      </c>
      <c r="I228" s="8">
        <v>2137825</v>
      </c>
      <c r="J228" s="4">
        <v>14</v>
      </c>
      <c r="K228" s="3" t="s">
        <v>8</v>
      </c>
      <c r="L228" s="3" t="s">
        <v>1</v>
      </c>
      <c r="M228" s="8">
        <v>-2430243</v>
      </c>
      <c r="N228" s="8">
        <v>840051</v>
      </c>
      <c r="O228" s="8">
        <v>3728017</v>
      </c>
      <c r="P228" s="8">
        <v>2137825</v>
      </c>
      <c r="Q228" s="8">
        <f t="shared" si="3"/>
        <v>1</v>
      </c>
      <c r="XFC228" s="14">
        <v>0</v>
      </c>
    </row>
    <row r="229" spans="1:17 16383:16383" x14ac:dyDescent="0.3">
      <c r="A229" s="3" t="s">
        <v>291</v>
      </c>
      <c r="B229" s="3" t="s">
        <v>295</v>
      </c>
      <c r="C229" s="3" t="s">
        <v>515</v>
      </c>
      <c r="D229" s="3" t="s">
        <v>524</v>
      </c>
      <c r="E229" s="11">
        <v>44562</v>
      </c>
      <c r="F229" s="3" t="s">
        <v>540</v>
      </c>
      <c r="G229" s="3" t="s">
        <v>523</v>
      </c>
      <c r="H229" s="3" t="s">
        <v>1</v>
      </c>
      <c r="I229" s="8">
        <v>2297263</v>
      </c>
      <c r="J229" s="4">
        <v>15</v>
      </c>
      <c r="K229" s="3" t="s">
        <v>8</v>
      </c>
      <c r="L229" s="3" t="s">
        <v>1</v>
      </c>
      <c r="M229" s="8">
        <v>-5519</v>
      </c>
      <c r="N229" s="8">
        <v>1424840</v>
      </c>
      <c r="O229" s="8">
        <v>877942</v>
      </c>
      <c r="P229" s="8">
        <v>2297263</v>
      </c>
      <c r="Q229" s="8">
        <f t="shared" si="3"/>
        <v>1</v>
      </c>
      <c r="XFC229" s="14">
        <v>0</v>
      </c>
    </row>
    <row r="230" spans="1:17 16383:16383" x14ac:dyDescent="0.3">
      <c r="A230" s="3" t="s">
        <v>291</v>
      </c>
      <c r="B230" s="3" t="s">
        <v>302</v>
      </c>
      <c r="C230" s="3" t="s">
        <v>512</v>
      </c>
      <c r="D230" s="3" t="s">
        <v>533</v>
      </c>
      <c r="E230" s="11">
        <v>44485</v>
      </c>
      <c r="F230" s="3" t="s">
        <v>540</v>
      </c>
      <c r="G230" s="3" t="s">
        <v>529</v>
      </c>
      <c r="H230" s="3" t="s">
        <v>1</v>
      </c>
      <c r="I230" s="8">
        <v>-2030730</v>
      </c>
      <c r="J230" s="4">
        <v>0</v>
      </c>
      <c r="K230" s="3" t="s">
        <v>1</v>
      </c>
      <c r="L230" s="3" t="s">
        <v>1</v>
      </c>
      <c r="M230" s="8">
        <v>0</v>
      </c>
      <c r="N230" s="8">
        <v>-157036</v>
      </c>
      <c r="O230" s="8">
        <v>-1873694</v>
      </c>
      <c r="P230" s="8">
        <v>-2030730</v>
      </c>
      <c r="Q230" s="8">
        <f t="shared" si="3"/>
        <v>0</v>
      </c>
      <c r="XFC230" s="14">
        <v>0</v>
      </c>
    </row>
    <row r="232" spans="1:17 16383:16383" x14ac:dyDescent="0.3">
      <c r="M232" s="12"/>
      <c r="N232" s="12"/>
      <c r="O232" s="12"/>
    </row>
    <row r="233" spans="1:17 16383:16383" x14ac:dyDescent="0.3">
      <c r="N233" s="12"/>
      <c r="O233" s="12"/>
    </row>
    <row r="234" spans="1:17 16383:16383" x14ac:dyDescent="0.3">
      <c r="N234" s="12"/>
      <c r="O234" s="12"/>
      <c r="Q234" s="9"/>
    </row>
  </sheetData>
  <sortState xmlns:xlrd2="http://schemas.microsoft.com/office/spreadsheetml/2017/richdata2" ref="A5:Q231">
    <sortCondition ref="A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21"/>
  <sheetViews>
    <sheetView showGridLines="0" workbookViewId="0">
      <selection activeCell="D13" sqref="D13"/>
    </sheetView>
  </sheetViews>
  <sheetFormatPr defaultRowHeight="14.4" x14ac:dyDescent="0.3"/>
  <cols>
    <col min="2" max="2" width="10.77734375" bestFit="1" customWidth="1"/>
    <col min="3" max="3" width="31.77734375" bestFit="1" customWidth="1"/>
    <col min="4" max="4" width="26.44140625" bestFit="1" customWidth="1"/>
    <col min="5" max="5" width="8.77734375" bestFit="1" customWidth="1"/>
    <col min="6" max="6" width="7.21875" bestFit="1" customWidth="1"/>
    <col min="7" max="7" width="12.77734375" customWidth="1"/>
    <col min="8" max="9" width="14.5546875" customWidth="1"/>
    <col min="10" max="10" width="10.77734375" customWidth="1"/>
    <col min="11" max="11" width="11.5546875" customWidth="1"/>
  </cols>
  <sheetData>
    <row r="2" spans="2:17" ht="57.6" x14ac:dyDescent="0.3">
      <c r="B2" s="2" t="s">
        <v>518</v>
      </c>
      <c r="C2" s="2" t="s">
        <v>519</v>
      </c>
      <c r="D2" s="5" t="s">
        <v>521</v>
      </c>
      <c r="E2" s="5" t="s">
        <v>546</v>
      </c>
      <c r="F2" s="5" t="s">
        <v>547</v>
      </c>
      <c r="G2" s="7" t="s">
        <v>545</v>
      </c>
      <c r="H2" s="2" t="s">
        <v>552</v>
      </c>
    </row>
    <row r="3" spans="2:17" x14ac:dyDescent="0.3">
      <c r="B3" s="3" t="s">
        <v>99</v>
      </c>
      <c r="C3" s="3" t="str">
        <f>VLOOKUP(B3,Data!$B$3:$Q$230,2,0)</f>
        <v xml:space="preserve">Bhargavi  Mungi </v>
      </c>
      <c r="D3" s="3" t="str">
        <f t="array" ref="D3:G3">VLOOKUP(B3,Data!$B$3:$M$230,{3,8,9,10},0)</f>
        <v>Senior Relationship Officer</v>
      </c>
      <c r="E3" s="3">
        <v>1519773</v>
      </c>
      <c r="F3" s="3">
        <v>10</v>
      </c>
      <c r="G3" s="3" t="str">
        <v>Y</v>
      </c>
      <c r="H3" s="3" t="str">
        <f>VLOOKUP(B3,CHOOSE({1,2},Data!$B:$B,Data!$A:$A),2,0)</f>
        <v>Gunadala</v>
      </c>
      <c r="I3" t="str">
        <f>INDEX(Data!$C:$C,MATCH(VLookup!B3,Data!$B:$B,0))</f>
        <v xml:space="preserve">Bhargavi  Mungi </v>
      </c>
      <c r="J3" t="str">
        <f>INDEX(Data!$A:$A,MATCH(VLookup!B3,Data!$B:$B,0))</f>
        <v>Gunadala</v>
      </c>
      <c r="K3" t="str">
        <f>INDEX(Data!$D:$D,MATCH(VLookup!$B3,Data!$B:$B,0))</f>
        <v>Senior Relationship Officer</v>
      </c>
      <c r="L3">
        <f>INDEX(Data!$I:$I,MATCH(VLookup!$B3,Data!$B:$B,0))</f>
        <v>1519773</v>
      </c>
      <c r="M3">
        <f>INDEX(Data!$J:$J,MATCH(VLookup!$B3,Data!$B:$B,0))</f>
        <v>10</v>
      </c>
      <c r="N3" t="str">
        <f>INDEX(Data!$K:$K,MATCH(VLookup!$B3,Data!$B:$B,0))</f>
        <v>Y</v>
      </c>
      <c r="O3" t="str">
        <f>INDEX(Data!$A:$A,MATCH(VLookup!$B3,Data!$B:$B,0))</f>
        <v>Gunadala</v>
      </c>
      <c r="P3">
        <f>MATCH(VLookup!$B3,Data!$B:$B,0)</f>
        <v>72</v>
      </c>
      <c r="Q3" t="str">
        <f>INDEX(Data!$D:$D,MATCH(VLookup!B3,Data!$B:$B,0))</f>
        <v>Senior Relationship Officer</v>
      </c>
    </row>
    <row r="4" spans="2:17" x14ac:dyDescent="0.3">
      <c r="B4" s="3" t="s">
        <v>100</v>
      </c>
      <c r="C4" s="3" t="str">
        <f>VLOOKUP(B4,Data!$B$3:$Q$230,2,0)</f>
        <v>Rakesh  Siripurapu</v>
      </c>
      <c r="D4" s="3" t="str">
        <f t="array" ref="D4:G4">VLOOKUP(B4,Data!$B$3:$M$230,{3,8,9,10},0)</f>
        <v>Relationship Officer</v>
      </c>
      <c r="E4" s="3">
        <v>748928</v>
      </c>
      <c r="F4" s="3">
        <v>10</v>
      </c>
      <c r="G4" s="3" t="str">
        <v>N</v>
      </c>
      <c r="H4" s="3" t="str">
        <f>VLOOKUP(B4,CHOOSE({1,2},Data!$B:$B,Data!$A:$A),2,0)</f>
        <v>Gunadala</v>
      </c>
      <c r="I4" t="str">
        <f>INDEX(Data!$C:$C,MATCH(VLookup!B4,Data!$B:$B,0))</f>
        <v>Rakesh  Siripurapu</v>
      </c>
      <c r="J4" t="str">
        <f>INDEX(Data!$A:$A,MATCH(VLookup!B4,Data!$B:$B,0))</f>
        <v>Gunadala</v>
      </c>
      <c r="K4" t="str">
        <f>INDEX(Data!$D:$D,MATCH(VLookup!$B4,Data!$B:$B,0))</f>
        <v>Relationship Officer</v>
      </c>
      <c r="L4">
        <f>INDEX(Data!$I:$I,MATCH(VLookup!$B4,Data!$B:$B,0))</f>
        <v>748928</v>
      </c>
      <c r="M4">
        <f>INDEX(Data!$J:$J,MATCH(VLookup!$B4,Data!$B:$B,0))</f>
        <v>10</v>
      </c>
      <c r="N4" t="str">
        <f>INDEX(Data!$K:$K,MATCH(VLookup!$B4,Data!$B:$B,0))</f>
        <v>N</v>
      </c>
      <c r="O4" t="str">
        <f>INDEX(Data!$A:$A,MATCH(VLookup!$B4,Data!$B:$B,0))</f>
        <v>Gunadala</v>
      </c>
      <c r="P4">
        <f>MATCH(VLookup!$B4,Data!$B:$B,0)</f>
        <v>73</v>
      </c>
      <c r="Q4" t="str">
        <f>INDEX(Data!$D:$D,MATCH(VLookup!B4,Data!$B:$B,0))</f>
        <v>Relationship Officer</v>
      </c>
    </row>
    <row r="5" spans="2:17" x14ac:dyDescent="0.3">
      <c r="B5" s="3" t="s">
        <v>98</v>
      </c>
      <c r="C5" s="3" t="str">
        <f>VLOOKUP(B5,Data!$B$3:$Q$230,2,0)</f>
        <v xml:space="preserve">Ravi  Gudapati </v>
      </c>
      <c r="D5" s="3" t="str">
        <f t="array" ref="D5:G5">VLOOKUP(B5,Data!$B$3:$M$230,{3,8,9,10},0)</f>
        <v>Senior Relationship Officer</v>
      </c>
      <c r="E5" s="3">
        <v>85286</v>
      </c>
      <c r="F5" s="3">
        <v>2</v>
      </c>
      <c r="G5" s="3" t="str">
        <v>N</v>
      </c>
      <c r="H5" s="3" t="str">
        <f>VLOOKUP(B5,CHOOSE({1,2},Data!$B:$B,Data!$A:$A),2,0)</f>
        <v>Gunadala</v>
      </c>
      <c r="I5" t="str">
        <f>INDEX(Data!$C:$C,MATCH(VLookup!B5,Data!$B:$B,0))</f>
        <v xml:space="preserve">Ravi  Gudapati </v>
      </c>
      <c r="J5" t="str">
        <f>INDEX(Data!$A:$A,MATCH(VLookup!B5,Data!$B:$B,0))</f>
        <v>Gunadala</v>
      </c>
      <c r="K5" t="str">
        <f>INDEX(Data!$D:$D,MATCH(VLookup!$B5,Data!$B:$B,0))</f>
        <v>Senior Relationship Officer</v>
      </c>
      <c r="L5">
        <f>INDEX(Data!$I:$I,MATCH(VLookup!$B5,Data!$B:$B,0))</f>
        <v>85286</v>
      </c>
      <c r="M5">
        <f>INDEX(Data!$J:$J,MATCH(VLookup!$B5,Data!$B:$B,0))</f>
        <v>2</v>
      </c>
      <c r="N5" t="str">
        <f>INDEX(Data!$K:$K,MATCH(VLookup!$B5,Data!$B:$B,0))</f>
        <v>N</v>
      </c>
      <c r="O5" t="str">
        <f>INDEX(Data!$A:$A,MATCH(VLookup!$B5,Data!$B:$B,0))</f>
        <v>Gunadala</v>
      </c>
      <c r="P5">
        <f>MATCH(VLookup!$B5,Data!$B:$B,0)</f>
        <v>74</v>
      </c>
      <c r="Q5" t="str">
        <f>INDEX(Data!$D:$D,MATCH(VLookup!B5,Data!$B:$B,0))</f>
        <v>Senior Relationship Officer</v>
      </c>
    </row>
    <row r="6" spans="2:17" x14ac:dyDescent="0.3">
      <c r="B6" s="3" t="s">
        <v>101</v>
      </c>
      <c r="C6" s="3" t="str">
        <f>VLOOKUP(B6,Data!$B$3:$Q$230,2,0)</f>
        <v>Yarra  Chaitanya</v>
      </c>
      <c r="D6" s="3" t="str">
        <f t="array" ref="D6:G6">VLOOKUP(B6,Data!$B$3:$M$230,{3,8,9,10},0)</f>
        <v>Relationship Officer</v>
      </c>
      <c r="E6" s="3">
        <v>105099</v>
      </c>
      <c r="F6" s="3">
        <v>2</v>
      </c>
      <c r="G6" s="3" t="str">
        <v>N</v>
      </c>
      <c r="H6" s="3" t="str">
        <f>VLOOKUP(B6,CHOOSE({1,2},Data!$B:$B,Data!$A:$A),2,0)</f>
        <v>Gunadala</v>
      </c>
      <c r="I6" t="str">
        <f>INDEX(Data!$C:$C,MATCH(VLookup!B6,Data!$B:$B,0))</f>
        <v>Yarra  Chaitanya</v>
      </c>
      <c r="J6" t="str">
        <f>INDEX(Data!$A:$A,MATCH(VLookup!B6,Data!$B:$B,0))</f>
        <v>Gunadala</v>
      </c>
      <c r="K6" t="str">
        <f>INDEX(Data!$D:$D,MATCH(VLookup!$B6,Data!$B:$B,0))</f>
        <v>Relationship Officer</v>
      </c>
      <c r="L6">
        <f>INDEX(Data!$I:$I,MATCH(VLookup!$B6,Data!$B:$B,0))</f>
        <v>105099</v>
      </c>
      <c r="M6">
        <f>INDEX(Data!$J:$J,MATCH(VLookup!$B6,Data!$B:$B,0))</f>
        <v>2</v>
      </c>
      <c r="N6" t="str">
        <f>INDEX(Data!$K:$K,MATCH(VLookup!$B6,Data!$B:$B,0))</f>
        <v>N</v>
      </c>
      <c r="O6" t="str">
        <f>INDEX(Data!$A:$A,MATCH(VLookup!$B6,Data!$B:$B,0))</f>
        <v>Gunadala</v>
      </c>
      <c r="P6">
        <f>MATCH(VLookup!$B6,Data!$B:$B,0)</f>
        <v>75</v>
      </c>
      <c r="Q6" t="str">
        <f>INDEX(Data!$D:$D,MATCH(VLookup!B6,Data!$B:$B,0))</f>
        <v>Relationship Officer</v>
      </c>
    </row>
    <row r="7" spans="2:17" x14ac:dyDescent="0.3">
      <c r="B7" s="3" t="s">
        <v>28</v>
      </c>
      <c r="C7" s="3" t="str">
        <f>VLOOKUP(B7,Data!$B$3:$Q$230,2,0)</f>
        <v>Busagani  Kesava</v>
      </c>
      <c r="D7" s="3" t="str">
        <f t="array" ref="D7:G7">VLOOKUP(B7,Data!$B$3:$M$230,{3,8,9,10},0)</f>
        <v>Relationship Officer</v>
      </c>
      <c r="E7" s="3">
        <v>-1660002</v>
      </c>
      <c r="F7" s="3">
        <v>4</v>
      </c>
      <c r="G7" s="3" t="str">
        <v>N</v>
      </c>
      <c r="H7" s="3" t="str">
        <f>VLOOKUP(B7,CHOOSE({1,2},Data!$B:$B,Data!$A:$A),2,0)</f>
        <v>Badvel</v>
      </c>
      <c r="I7" t="str">
        <f>INDEX(Data!$C:$C,MATCH(VLookup!B7,Data!$B:$B,0))</f>
        <v>Busagani  Kesava</v>
      </c>
      <c r="J7" t="str">
        <f>INDEX(Data!$A:$A,MATCH(VLookup!B7,Data!$B:$B,0))</f>
        <v>Badvel</v>
      </c>
      <c r="K7" t="str">
        <f>INDEX(Data!$D:$D,MATCH(VLookup!$B7,Data!$B:$B,0))</f>
        <v>Relationship Officer</v>
      </c>
      <c r="L7">
        <f>INDEX(Data!$I:$I,MATCH(VLookup!$B7,Data!$B:$B,0))</f>
        <v>-1660002</v>
      </c>
      <c r="M7">
        <f>INDEX(Data!$J:$J,MATCH(VLookup!$B7,Data!$B:$B,0))</f>
        <v>4</v>
      </c>
      <c r="N7" t="str">
        <f>INDEX(Data!$K:$K,MATCH(VLookup!$B7,Data!$B:$B,0))</f>
        <v>N</v>
      </c>
      <c r="O7" t="str">
        <f>INDEX(Data!$A:$A,MATCH(VLookup!$B7,Data!$B:$B,0))</f>
        <v>Badvel</v>
      </c>
      <c r="P7">
        <f>MATCH(VLookup!$B7,Data!$B:$B,0)</f>
        <v>20</v>
      </c>
      <c r="Q7" t="str">
        <f>INDEX(Data!$D:$D,MATCH(VLookup!B7,Data!$B:$B,0))</f>
        <v>Relationship Officer</v>
      </c>
    </row>
    <row r="8" spans="2:17" x14ac:dyDescent="0.3">
      <c r="B8" s="3" t="s">
        <v>27</v>
      </c>
      <c r="C8" s="3" t="str">
        <f>VLOOKUP(B8,Data!$B$3:$Q$230,2,0)</f>
        <v>Duggiboyina  Venkateswarlu</v>
      </c>
      <c r="D8" s="3" t="str">
        <f t="array" ref="D8:G8">VLOOKUP(B8,Data!$B$3:$M$230,{3,8,9,10},0)</f>
        <v>Relationship Officer</v>
      </c>
      <c r="E8" s="3">
        <v>1132439</v>
      </c>
      <c r="F8" s="3">
        <v>6</v>
      </c>
      <c r="G8" s="3" t="str">
        <v>N</v>
      </c>
      <c r="H8" s="3" t="str">
        <f>VLOOKUP(B8,CHOOSE({1,2},Data!$B:$B,Data!$A:$A),2,0)</f>
        <v>Badvel</v>
      </c>
      <c r="I8" t="str">
        <f>INDEX(Data!$C:$C,MATCH(VLookup!B8,Data!$B:$B,0))</f>
        <v>Duggiboyina  Venkateswarlu</v>
      </c>
      <c r="J8" t="str">
        <f>INDEX(Data!$A:$A,MATCH(VLookup!B8,Data!$B:$B,0))</f>
        <v>Badvel</v>
      </c>
      <c r="K8" t="str">
        <f>INDEX(Data!$D:$D,MATCH(VLookup!$B8,Data!$B:$B,0))</f>
        <v>Relationship Officer</v>
      </c>
      <c r="L8">
        <f>INDEX(Data!$I:$I,MATCH(VLookup!$B8,Data!$B:$B,0))</f>
        <v>1132439</v>
      </c>
      <c r="M8">
        <f>INDEX(Data!$J:$J,MATCH(VLookup!$B8,Data!$B:$B,0))</f>
        <v>6</v>
      </c>
      <c r="N8" t="str">
        <f>INDEX(Data!$K:$K,MATCH(VLookup!$B8,Data!$B:$B,0))</f>
        <v>N</v>
      </c>
      <c r="O8" t="str">
        <f>INDEX(Data!$A:$A,MATCH(VLookup!$B8,Data!$B:$B,0))</f>
        <v>Badvel</v>
      </c>
      <c r="P8">
        <f>MATCH(VLookup!$B8,Data!$B:$B,0)</f>
        <v>21</v>
      </c>
      <c r="Q8" t="str">
        <f>INDEX(Data!$D:$D,MATCH(VLookup!B8,Data!$B:$B,0))</f>
        <v>Relationship Officer</v>
      </c>
    </row>
    <row r="9" spans="2:17" x14ac:dyDescent="0.3">
      <c r="B9" s="3" t="s">
        <v>29</v>
      </c>
      <c r="C9" s="3" t="str">
        <f>VLOOKUP(B9,Data!$B$3:$Q$230,2,0)</f>
        <v xml:space="preserve">Priyanka   Mannem </v>
      </c>
      <c r="D9" s="3" t="str">
        <f t="array" ref="D9:G9">VLOOKUP(B9,Data!$B$3:$M$230,{3,8,9,10},0)</f>
        <v>Trainee Relationship Officer</v>
      </c>
      <c r="E9" s="3">
        <v>2704732</v>
      </c>
      <c r="F9" s="3">
        <v>13</v>
      </c>
      <c r="G9" s="3" t="str">
        <v>Y</v>
      </c>
      <c r="H9" s="3" t="str">
        <f>VLOOKUP(B9,CHOOSE({1,2},Data!$B:$B,Data!$A:$A),2,0)</f>
        <v>Badvel</v>
      </c>
      <c r="I9" t="str">
        <f>INDEX(Data!$C:$C,MATCH(VLookup!B9,Data!$B:$B,0))</f>
        <v xml:space="preserve">Priyanka   Mannem </v>
      </c>
      <c r="J9" t="str">
        <f>INDEX(Data!$A:$A,MATCH(VLookup!B9,Data!$B:$B,0))</f>
        <v>Badvel</v>
      </c>
      <c r="K9" t="str">
        <f>INDEX(Data!$D:$D,MATCH(VLookup!$B9,Data!$B:$B,0))</f>
        <v>Trainee Relationship Officer</v>
      </c>
      <c r="L9">
        <f>INDEX(Data!$I:$I,MATCH(VLookup!$B9,Data!$B:$B,0))</f>
        <v>2704732</v>
      </c>
      <c r="M9">
        <f>INDEX(Data!$J:$J,MATCH(VLookup!$B9,Data!$B:$B,0))</f>
        <v>13</v>
      </c>
      <c r="N9" t="str">
        <f>INDEX(Data!$K:$K,MATCH(VLookup!$B9,Data!$B:$B,0))</f>
        <v>Y</v>
      </c>
      <c r="O9" t="str">
        <f>INDEX(Data!$A:$A,MATCH(VLookup!$B9,Data!$B:$B,0))</f>
        <v>Badvel</v>
      </c>
      <c r="P9">
        <f>MATCH(VLookup!$B9,Data!$B:$B,0)</f>
        <v>22</v>
      </c>
      <c r="Q9" t="str">
        <f>INDEX(Data!$D:$D,MATCH(VLookup!B9,Data!$B:$B,0))</f>
        <v>Trainee Relationship Officer</v>
      </c>
    </row>
    <row r="10" spans="2:17" x14ac:dyDescent="0.3">
      <c r="B10" s="3" t="s">
        <v>44</v>
      </c>
      <c r="C10" s="3" t="str">
        <f>VLOOKUP(B10,Data!$B$3:$Q$230,2,0)</f>
        <v>Rudraraju  Sri Prathima Kumari</v>
      </c>
      <c r="D10" s="3" t="str">
        <f t="array" ref="D10:G10">VLOOKUP(B10,Data!$B$3:$M$230,{3,8,9,10},0)</f>
        <v>Branch Manager</v>
      </c>
      <c r="E10" s="3">
        <v>-63800</v>
      </c>
      <c r="F10" s="3">
        <v>0</v>
      </c>
      <c r="G10" s="3" t="str">
        <v>N</v>
      </c>
      <c r="H10" s="3" t="str">
        <f>VLOOKUP(B10,CHOOSE({1,2},Data!$B:$B,Data!$A:$A),2,0)</f>
        <v>Bhimavaram</v>
      </c>
      <c r="I10" t="str">
        <f>INDEX(Data!$C:$C,MATCH(VLookup!B10,Data!$B:$B,0))</f>
        <v>Rudraraju  Sri Prathima Kumari</v>
      </c>
      <c r="J10" t="str">
        <f>INDEX(Data!$A:$A,MATCH(VLookup!B10,Data!$B:$B,0))</f>
        <v>Bhimavaram</v>
      </c>
      <c r="K10" t="str">
        <f>INDEX(Data!$D:$D,MATCH(VLookup!$B10,Data!$B:$B,0))</f>
        <v>Branch Manager</v>
      </c>
      <c r="L10">
        <f>INDEX(Data!$I:$I,MATCH(VLookup!$B10,Data!$B:$B,0))</f>
        <v>-63800</v>
      </c>
      <c r="M10">
        <f>INDEX(Data!$J:$J,MATCH(VLookup!$B10,Data!$B:$B,0))</f>
        <v>0</v>
      </c>
      <c r="N10" t="str">
        <f>INDEX(Data!$K:$K,MATCH(VLookup!$B10,Data!$B:$B,0))</f>
        <v>N</v>
      </c>
      <c r="O10" t="str">
        <f>INDEX(Data!$A:$A,MATCH(VLookup!$B10,Data!$B:$B,0))</f>
        <v>Bhimavaram</v>
      </c>
      <c r="P10">
        <f>MATCH(VLookup!$B10,Data!$B:$B,0)</f>
        <v>31</v>
      </c>
      <c r="Q10" t="str">
        <f>INDEX(Data!$D:$D,MATCH(VLookup!B10,Data!$B:$B,0))</f>
        <v>Branch Manager</v>
      </c>
    </row>
    <row r="11" spans="2:17" x14ac:dyDescent="0.3">
      <c r="B11" s="3" t="s">
        <v>43</v>
      </c>
      <c r="C11" s="3" t="str">
        <f>VLOOKUP(B11,Data!$B$3:$Q$230,2,0)</f>
        <v>Katta   Triveni</v>
      </c>
      <c r="D11" s="3" t="str">
        <f t="array" ref="D11:G11">VLOOKUP(B11,Data!$B$3:$M$230,{3,8,9,10},0)</f>
        <v>Assistant Branch Manager</v>
      </c>
      <c r="E11" s="3">
        <v>1816858</v>
      </c>
      <c r="F11" s="3">
        <v>14</v>
      </c>
      <c r="G11" s="3" t="str">
        <v>Y</v>
      </c>
      <c r="H11" s="3" t="str">
        <f>VLOOKUP(B11,CHOOSE({1,2},Data!$B:$B,Data!$A:$A),2,0)</f>
        <v>Bhimavaram</v>
      </c>
      <c r="I11" t="str">
        <f>INDEX(Data!$C:$C,MATCH(VLookup!B11,Data!$B:$B,0))</f>
        <v>Katta   Triveni</v>
      </c>
      <c r="J11" t="str">
        <f>INDEX(Data!$A:$A,MATCH(VLookup!B11,Data!$B:$B,0))</f>
        <v>Bhimavaram</v>
      </c>
      <c r="K11" t="str">
        <f>INDEX(Data!$D:$D,MATCH(VLookup!$B11,Data!$B:$B,0))</f>
        <v>Assistant Branch Manager</v>
      </c>
      <c r="L11">
        <f>INDEX(Data!$I:$I,MATCH(VLookup!$B11,Data!$B:$B,0))</f>
        <v>1816858</v>
      </c>
      <c r="M11">
        <f>INDEX(Data!$J:$J,MATCH(VLookup!$B11,Data!$B:$B,0))</f>
        <v>14</v>
      </c>
      <c r="N11" t="str">
        <f>INDEX(Data!$K:$K,MATCH(VLookup!$B11,Data!$B:$B,0))</f>
        <v>Y</v>
      </c>
      <c r="O11" t="str">
        <f>INDEX(Data!$A:$A,MATCH(VLookup!$B11,Data!$B:$B,0))</f>
        <v>Bhimavaram</v>
      </c>
      <c r="P11">
        <f>MATCH(VLookup!$B11,Data!$B:$B,0)</f>
        <v>32</v>
      </c>
      <c r="Q11" t="str">
        <f>INDEX(Data!$D:$D,MATCH(VLookup!B11,Data!$B:$B,0))</f>
        <v>Assistant Branch Manager</v>
      </c>
    </row>
    <row r="12" spans="2:17" x14ac:dyDescent="0.3">
      <c r="B12" s="3" t="s">
        <v>41</v>
      </c>
      <c r="C12" s="3" t="str">
        <f>VLOOKUP(B12,Data!$B$3:$Q$230,2,0)</f>
        <v>Palaparthi  Pratap Kumar</v>
      </c>
      <c r="D12" s="3" t="str">
        <f t="array" ref="D12:G12">VLOOKUP(B12,Data!$B$3:$M$230,{3,8,9,10},0)</f>
        <v>Senior Relationship Officer</v>
      </c>
      <c r="E12" s="3">
        <v>-1719408</v>
      </c>
      <c r="F12" s="3">
        <v>14</v>
      </c>
      <c r="G12" s="3" t="str">
        <v>N</v>
      </c>
      <c r="H12" s="3" t="str">
        <f>VLOOKUP(B12,CHOOSE({1,2},Data!$B:$B,Data!$A:$A),2,0)</f>
        <v>Bhimavaram</v>
      </c>
      <c r="I12" t="str">
        <f>INDEX(Data!$C:$C,MATCH(VLookup!B12,Data!$B:$B,0))</f>
        <v>Palaparthi  Pratap Kumar</v>
      </c>
      <c r="J12" t="str">
        <f>INDEX(Data!$A:$A,MATCH(VLookup!B12,Data!$B:$B,0))</f>
        <v>Bhimavaram</v>
      </c>
      <c r="K12" t="str">
        <f>INDEX(Data!$D:$D,MATCH(VLookup!$B12,Data!$B:$B,0))</f>
        <v>Senior Relationship Officer</v>
      </c>
      <c r="L12">
        <f>INDEX(Data!$I:$I,MATCH(VLookup!$B12,Data!$B:$B,0))</f>
        <v>-1719408</v>
      </c>
      <c r="M12">
        <f>INDEX(Data!$J:$J,MATCH(VLookup!$B12,Data!$B:$B,0))</f>
        <v>14</v>
      </c>
      <c r="N12" t="str">
        <f>INDEX(Data!$K:$K,MATCH(VLookup!$B12,Data!$B:$B,0))</f>
        <v>N</v>
      </c>
      <c r="O12" t="str">
        <f>INDEX(Data!$A:$A,MATCH(VLookup!$B12,Data!$B:$B,0))</f>
        <v>Bhimavaram</v>
      </c>
      <c r="P12">
        <f>MATCH(VLookup!$B12,Data!$B:$B,0)</f>
        <v>33</v>
      </c>
      <c r="Q12" t="str">
        <f>INDEX(Data!$D:$D,MATCH(VLookup!B12,Data!$B:$B,0))</f>
        <v>Senior Relationship Officer</v>
      </c>
    </row>
    <row r="13" spans="2:17" x14ac:dyDescent="0.3">
      <c r="B13" s="3" t="s">
        <v>42</v>
      </c>
      <c r="C13" s="3" t="str">
        <f>VLOOKUP(B13,Data!$B$3:$Q$230,2,0)</f>
        <v>Ketha  Vamsi Krishna</v>
      </c>
      <c r="D13" s="3" t="str">
        <f t="array" ref="D13:G13">VLOOKUP(B13,Data!$B$3:$M$230,{3,8,9,10},0)</f>
        <v>Senior Relationship Officer</v>
      </c>
      <c r="E13" s="3">
        <v>590764</v>
      </c>
      <c r="F13" s="3">
        <v>3</v>
      </c>
      <c r="G13" s="3" t="str">
        <v>N</v>
      </c>
      <c r="H13" s="3" t="str">
        <f>VLOOKUP(B13,CHOOSE({1,2},Data!$B:$B,Data!$A:$A),2,0)</f>
        <v>Bhimavaram</v>
      </c>
      <c r="I13" t="str">
        <f>INDEX(Data!$C:$C,MATCH(VLookup!B13,Data!$B:$B,0))</f>
        <v>Ketha  Vamsi Krishna</v>
      </c>
      <c r="J13" t="str">
        <f>INDEX(Data!$A:$A,MATCH(VLookup!B13,Data!$B:$B,0))</f>
        <v>Bhimavaram</v>
      </c>
      <c r="K13" t="str">
        <f>INDEX(Data!$D:$D,MATCH(VLookup!$B13,Data!$B:$B,0))</f>
        <v>Senior Relationship Officer</v>
      </c>
      <c r="L13">
        <f>INDEX(Data!$I:$I,MATCH(VLookup!$B13,Data!$B:$B,0))</f>
        <v>590764</v>
      </c>
      <c r="M13">
        <f>INDEX(Data!$J:$J,MATCH(VLookup!$B13,Data!$B:$B,0))</f>
        <v>3</v>
      </c>
      <c r="N13" t="str">
        <f>INDEX(Data!$K:$K,MATCH(VLookup!$B13,Data!$B:$B,0))</f>
        <v>N</v>
      </c>
      <c r="O13" t="str">
        <f>INDEX(Data!$A:$A,MATCH(VLookup!$B13,Data!$B:$B,0))</f>
        <v>Bhimavaram</v>
      </c>
      <c r="P13">
        <f>MATCH(VLookup!$B13,Data!$B:$B,0)</f>
        <v>34</v>
      </c>
      <c r="Q13" t="str">
        <f>INDEX(Data!$D:$D,MATCH(VLookup!B13,Data!$B:$B,0))</f>
        <v>Senior Relationship Officer</v>
      </c>
    </row>
    <row r="14" spans="2:17" x14ac:dyDescent="0.3">
      <c r="B14" s="3" t="s">
        <v>63</v>
      </c>
      <c r="C14" s="3" t="str">
        <f>VLOOKUP(B14,Data!$B$3:$Q$230,2,0)</f>
        <v>Venkata Swami  Bojja</v>
      </c>
      <c r="D14" s="3" t="str">
        <f t="array" ref="D14:G14">VLOOKUP(B14,Data!$B$3:$M$230,{3,8,9,10},0)</f>
        <v>Relationship Officer</v>
      </c>
      <c r="E14" s="3">
        <v>1102152</v>
      </c>
      <c r="F14" s="3">
        <v>11</v>
      </c>
      <c r="G14" s="3" t="str">
        <v>Y</v>
      </c>
      <c r="H14" s="3" t="str">
        <f>VLOOKUP(B14,CHOOSE({1,2},Data!$B:$B,Data!$A:$A),2,0)</f>
        <v>Chimakurthi</v>
      </c>
      <c r="I14" t="str">
        <f>INDEX(Data!$C:$C,MATCH(VLookup!B14,Data!$B:$B,0))</f>
        <v>Venkata Swami  Bojja</v>
      </c>
      <c r="J14" t="str">
        <f>INDEX(Data!$A:$A,MATCH(VLookup!B14,Data!$B:$B,0))</f>
        <v>Chimakurthi</v>
      </c>
      <c r="K14" t="str">
        <f>INDEX(Data!$D:$D,MATCH(VLookup!$B14,Data!$B:$B,0))</f>
        <v>Relationship Officer</v>
      </c>
      <c r="L14">
        <f>INDEX(Data!$I:$I,MATCH(VLookup!$B14,Data!$B:$B,0))</f>
        <v>1102152</v>
      </c>
      <c r="M14">
        <f>INDEX(Data!$J:$J,MATCH(VLookup!$B14,Data!$B:$B,0))</f>
        <v>11</v>
      </c>
      <c r="N14" t="str">
        <f>INDEX(Data!$K:$K,MATCH(VLookup!$B14,Data!$B:$B,0))</f>
        <v>Y</v>
      </c>
      <c r="O14" t="str">
        <f>INDEX(Data!$A:$A,MATCH(VLookup!$B14,Data!$B:$B,0))</f>
        <v>Chimakurthi</v>
      </c>
      <c r="P14">
        <f>MATCH(VLookup!$B14,Data!$B:$B,0)</f>
        <v>57</v>
      </c>
      <c r="Q14" t="str">
        <f>INDEX(Data!$D:$D,MATCH(VLookup!B14,Data!$B:$B,0))</f>
        <v>Relationship Officer</v>
      </c>
    </row>
    <row r="15" spans="2:17" x14ac:dyDescent="0.3">
      <c r="B15" s="3" t="s">
        <v>65</v>
      </c>
      <c r="C15" s="3" t="str">
        <f>VLOOKUP(B15,Data!$B$3:$Q$230,2,0)</f>
        <v xml:space="preserve">Ajay Kumar  Tanniru </v>
      </c>
      <c r="D15" s="3" t="str">
        <f t="array" ref="D15:G15">VLOOKUP(B15,Data!$B$3:$M$230,{3,8,9,10},0)</f>
        <v>Senior Relationship Officer</v>
      </c>
      <c r="E15" s="3">
        <v>678809</v>
      </c>
      <c r="F15" s="3">
        <v>3</v>
      </c>
      <c r="G15" s="3" t="str">
        <v>N</v>
      </c>
      <c r="H15" s="3" t="str">
        <f>VLOOKUP(B15,CHOOSE({1,2},Data!$B:$B,Data!$A:$A),2,0)</f>
        <v>Chimakurthi</v>
      </c>
      <c r="I15" t="str">
        <f>INDEX(Data!$C:$C,MATCH(VLookup!B15,Data!$B:$B,0))</f>
        <v xml:space="preserve">Ajay Kumar  Tanniru </v>
      </c>
      <c r="J15" t="str">
        <f>INDEX(Data!$A:$A,MATCH(VLookup!B15,Data!$B:$B,0))</f>
        <v>Chimakurthi</v>
      </c>
      <c r="K15" t="str">
        <f>INDEX(Data!$D:$D,MATCH(VLookup!$B15,Data!$B:$B,0))</f>
        <v>Senior Relationship Officer</v>
      </c>
      <c r="L15">
        <f>INDEX(Data!$I:$I,MATCH(VLookup!$B15,Data!$B:$B,0))</f>
        <v>678809</v>
      </c>
      <c r="M15">
        <f>INDEX(Data!$J:$J,MATCH(VLookup!$B15,Data!$B:$B,0))</f>
        <v>3</v>
      </c>
      <c r="N15" t="str">
        <f>INDEX(Data!$K:$K,MATCH(VLookup!$B15,Data!$B:$B,0))</f>
        <v>N</v>
      </c>
      <c r="O15" t="str">
        <f>INDEX(Data!$A:$A,MATCH(VLookup!$B15,Data!$B:$B,0))</f>
        <v>Chimakurthi</v>
      </c>
      <c r="P15">
        <f>MATCH(VLookup!$B15,Data!$B:$B,0)</f>
        <v>58</v>
      </c>
      <c r="Q15" t="str">
        <f>INDEX(Data!$D:$D,MATCH(VLookup!B15,Data!$B:$B,0))</f>
        <v>Senior Relationship Officer</v>
      </c>
    </row>
    <row r="16" spans="2:17" x14ac:dyDescent="0.3">
      <c r="B16" s="3" t="s">
        <v>62</v>
      </c>
      <c r="C16" s="3" t="str">
        <f>VLOOKUP(B16,Data!$B$3:$Q$230,2,0)</f>
        <v xml:space="preserve">Nagabrahmanjaneyulu  Marripudi </v>
      </c>
      <c r="D16" s="3" t="str">
        <f t="array" ref="D16:G16">VLOOKUP(B16,Data!$B$3:$M$230,{3,8,9,10},0)</f>
        <v>Senior Relationship Officer</v>
      </c>
      <c r="E16" s="3">
        <v>3241617</v>
      </c>
      <c r="F16" s="3">
        <v>11</v>
      </c>
      <c r="G16" s="3" t="str">
        <v>Y</v>
      </c>
      <c r="H16" s="3" t="str">
        <f>VLOOKUP(B16,CHOOSE({1,2},Data!$B:$B,Data!$A:$A),2,0)</f>
        <v>Chimakurthi</v>
      </c>
      <c r="I16" t="str">
        <f>INDEX(Data!$C:$C,MATCH(VLookup!B16,Data!$B:$B,0))</f>
        <v xml:space="preserve">Nagabrahmanjaneyulu  Marripudi </v>
      </c>
      <c r="J16" t="str">
        <f>INDEX(Data!$A:$A,MATCH(VLookup!B16,Data!$B:$B,0))</f>
        <v>Chimakurthi</v>
      </c>
      <c r="K16" t="str">
        <f>INDEX(Data!$D:$D,MATCH(VLookup!$B16,Data!$B:$B,0))</f>
        <v>Senior Relationship Officer</v>
      </c>
      <c r="L16">
        <f>INDEX(Data!$I:$I,MATCH(VLookup!$B16,Data!$B:$B,0))</f>
        <v>3241617</v>
      </c>
      <c r="M16">
        <f>INDEX(Data!$J:$J,MATCH(VLookup!$B16,Data!$B:$B,0))</f>
        <v>11</v>
      </c>
      <c r="N16" t="str">
        <f>INDEX(Data!$K:$K,MATCH(VLookup!$B16,Data!$B:$B,0))</f>
        <v>Y</v>
      </c>
      <c r="O16" t="str">
        <f>INDEX(Data!$A:$A,MATCH(VLookup!$B16,Data!$B:$B,0))</f>
        <v>Chimakurthi</v>
      </c>
      <c r="P16">
        <f>MATCH(VLookup!$B16,Data!$B:$B,0)</f>
        <v>59</v>
      </c>
      <c r="Q16" t="str">
        <f>INDEX(Data!$D:$D,MATCH(VLookup!B16,Data!$B:$B,0))</f>
        <v>Senior Relationship Officer</v>
      </c>
    </row>
    <row r="17" spans="2:17" x14ac:dyDescent="0.3">
      <c r="B17" s="3" t="s">
        <v>296</v>
      </c>
      <c r="C17" s="3" t="str">
        <f>VLOOKUP(B17,Data!$B$3:$Q$230,2,0)</f>
        <v>Suvarnam  Vijayasekhar</v>
      </c>
      <c r="D17" s="3" t="str">
        <f t="array" ref="D17:G17">VLOOKUP(B17,Data!$B$3:$M$230,{3,8,9,10},0)</f>
        <v>Branch Manager</v>
      </c>
      <c r="E17" s="3">
        <v>-56000</v>
      </c>
      <c r="F17" s="3">
        <v>0</v>
      </c>
      <c r="G17" s="3" t="str">
        <v>N</v>
      </c>
      <c r="H17" s="3" t="str">
        <f>VLOOKUP(B17,CHOOSE({1,2},Data!$B:$B,Data!$A:$A),2,0)</f>
        <v>Chimakurthi</v>
      </c>
      <c r="I17" t="str">
        <f>INDEX(Data!$C:$C,MATCH(VLookup!B17,Data!$B:$B,0))</f>
        <v>Suvarnam  Vijayasekhar</v>
      </c>
      <c r="J17" t="str">
        <f>INDEX(Data!$A:$A,MATCH(VLookup!B17,Data!$B:$B,0))</f>
        <v>Chimakurthi</v>
      </c>
      <c r="K17" t="str">
        <f>INDEX(Data!$D:$D,MATCH(VLookup!$B17,Data!$B:$B,0))</f>
        <v>Branch Manager</v>
      </c>
      <c r="L17">
        <f>INDEX(Data!$I:$I,MATCH(VLookup!$B17,Data!$B:$B,0))</f>
        <v>-56000</v>
      </c>
      <c r="M17">
        <f>INDEX(Data!$J:$J,MATCH(VLookup!$B17,Data!$B:$B,0))</f>
        <v>0</v>
      </c>
      <c r="N17" t="str">
        <f>INDEX(Data!$K:$K,MATCH(VLookup!$B17,Data!$B:$B,0))</f>
        <v>N</v>
      </c>
      <c r="O17" t="str">
        <f>INDEX(Data!$A:$A,MATCH(VLookup!$B17,Data!$B:$B,0))</f>
        <v>Chimakurthi</v>
      </c>
      <c r="P17">
        <f>MATCH(VLookup!$B17,Data!$B:$B,0)</f>
        <v>60</v>
      </c>
      <c r="Q17" t="str">
        <f>INDEX(Data!$D:$D,MATCH(VLookup!B17,Data!$B:$B,0))</f>
        <v>Branch Manager</v>
      </c>
    </row>
    <row r="18" spans="2:17" x14ac:dyDescent="0.3">
      <c r="B18" s="3" t="s">
        <v>66</v>
      </c>
      <c r="C18" s="3" t="str">
        <f>VLOOKUP(B18,Data!$B$3:$Q$230,2,0)</f>
        <v xml:space="preserve">Gonigunta  Vijaya Lakshmi </v>
      </c>
      <c r="D18" s="3" t="str">
        <f t="array" ref="D18:G18">VLOOKUP(B18,Data!$B$3:$M$230,{3,8,9,10},0)</f>
        <v>Relationship Officer</v>
      </c>
      <c r="E18" s="3">
        <v>1608967</v>
      </c>
      <c r="F18" s="3">
        <v>12</v>
      </c>
      <c r="G18" s="3" t="str">
        <v>Y</v>
      </c>
      <c r="H18" s="3" t="str">
        <f>VLOOKUP(B18,CHOOSE({1,2},Data!$B:$B,Data!$A:$A),2,0)</f>
        <v>Chimakurthi</v>
      </c>
      <c r="I18" t="str">
        <f>INDEX(Data!$C:$C,MATCH(VLookup!B18,Data!$B:$B,0))</f>
        <v xml:space="preserve">Gonigunta  Vijaya Lakshmi </v>
      </c>
      <c r="J18" t="str">
        <f>INDEX(Data!$A:$A,MATCH(VLookup!B18,Data!$B:$B,0))</f>
        <v>Chimakurthi</v>
      </c>
      <c r="K18" t="str">
        <f>INDEX(Data!$D:$D,MATCH(VLookup!$B18,Data!$B:$B,0))</f>
        <v>Relationship Officer</v>
      </c>
      <c r="L18">
        <f>INDEX(Data!$I:$I,MATCH(VLookup!$B18,Data!$B:$B,0))</f>
        <v>1608967</v>
      </c>
      <c r="M18">
        <f>INDEX(Data!$J:$J,MATCH(VLookup!$B18,Data!$B:$B,0))</f>
        <v>12</v>
      </c>
      <c r="N18" t="str">
        <f>INDEX(Data!$K:$K,MATCH(VLookup!$B18,Data!$B:$B,0))</f>
        <v>Y</v>
      </c>
      <c r="O18" t="str">
        <f>INDEX(Data!$A:$A,MATCH(VLookup!$B18,Data!$B:$B,0))</f>
        <v>Chimakurthi</v>
      </c>
      <c r="P18">
        <f>MATCH(VLookup!$B18,Data!$B:$B,0)</f>
        <v>61</v>
      </c>
      <c r="Q18" t="str">
        <f>INDEX(Data!$D:$D,MATCH(VLookup!B18,Data!$B:$B,0))</f>
        <v>Relationship Officer</v>
      </c>
    </row>
    <row r="19" spans="2:17" x14ac:dyDescent="0.3">
      <c r="B19" s="3" t="s">
        <v>209</v>
      </c>
      <c r="C19" s="3" t="str">
        <f>VLOOKUP(B19,Data!$B$3:$Q$230,2,0)</f>
        <v>Abbireddi   Srinu</v>
      </c>
      <c r="D19" s="3" t="str">
        <f t="array" ref="D19:G19">VLOOKUP(B19,Data!$B$3:$M$230,{3,8,9,10},0)</f>
        <v>Senior Relationship Officer</v>
      </c>
      <c r="E19" s="3">
        <v>-1447148</v>
      </c>
      <c r="F19" s="3">
        <v>3</v>
      </c>
      <c r="G19" s="3" t="str">
        <v>N</v>
      </c>
      <c r="H19" s="3" t="str">
        <f>VLOOKUP(B19,CHOOSE({1,2},Data!$B:$B,Data!$A:$A),2,0)</f>
        <v>Prathipadu(EG)</v>
      </c>
      <c r="I19" t="str">
        <f>INDEX(Data!$C:$C,MATCH(VLookup!B19,Data!$B:$B,0))</f>
        <v>Abbireddi   Srinu</v>
      </c>
      <c r="J19" t="str">
        <f>INDEX(Data!$A:$A,MATCH(VLookup!B19,Data!$B:$B,0))</f>
        <v>Prathipadu(EG)</v>
      </c>
      <c r="K19" t="str">
        <f>INDEX(Data!$D:$D,MATCH(VLookup!$B19,Data!$B:$B,0))</f>
        <v>Senior Relationship Officer</v>
      </c>
      <c r="L19">
        <f>INDEX(Data!$I:$I,MATCH(VLookup!$B19,Data!$B:$B,0))</f>
        <v>-1447148</v>
      </c>
      <c r="M19">
        <f>INDEX(Data!$J:$J,MATCH(VLookup!$B19,Data!$B:$B,0))</f>
        <v>3</v>
      </c>
      <c r="N19" t="str">
        <f>INDEX(Data!$K:$K,MATCH(VLookup!$B19,Data!$B:$B,0))</f>
        <v>N</v>
      </c>
      <c r="O19" t="str">
        <f>INDEX(Data!$A:$A,MATCH(VLookup!$B19,Data!$B:$B,0))</f>
        <v>Prathipadu(EG)</v>
      </c>
      <c r="P19">
        <f>MATCH(VLookup!$B19,Data!$B:$B,0)</f>
        <v>155</v>
      </c>
      <c r="Q19" t="str">
        <f>INDEX(Data!$D:$D,MATCH(VLookup!B19,Data!$B:$B,0))</f>
        <v>Senior Relationship Officer</v>
      </c>
    </row>
    <row r="20" spans="2:17" x14ac:dyDescent="0.3">
      <c r="B20" s="3" t="s">
        <v>211</v>
      </c>
      <c r="C20" s="3" t="str">
        <f>VLOOKUP(B20,Data!$B$3:$Q$230,2,0)</f>
        <v>Adari  Ramesh</v>
      </c>
      <c r="D20" s="3" t="str">
        <f t="array" ref="D20:G20">VLOOKUP(B20,Data!$B$3:$M$230,{3,8,9,10},0)</f>
        <v>Senior Relationship Officer</v>
      </c>
      <c r="E20" s="3">
        <v>258511</v>
      </c>
      <c r="F20" s="3">
        <v>6</v>
      </c>
      <c r="G20" s="3" t="str">
        <v>N</v>
      </c>
      <c r="H20" s="3" t="str">
        <f>VLOOKUP(B20,CHOOSE({1,2},Data!$B:$B,Data!$A:$A),2,0)</f>
        <v>Prathipadu(EG)</v>
      </c>
      <c r="I20" t="str">
        <f>INDEX(Data!$C:$C,MATCH(VLookup!B20,Data!$B:$B,0))</f>
        <v>Adari  Ramesh</v>
      </c>
      <c r="J20" t="str">
        <f>INDEX(Data!$A:$A,MATCH(VLookup!B20,Data!$B:$B,0))</f>
        <v>Prathipadu(EG)</v>
      </c>
      <c r="K20" t="str">
        <f>INDEX(Data!$D:$D,MATCH(VLookup!$B20,Data!$B:$B,0))</f>
        <v>Senior Relationship Officer</v>
      </c>
      <c r="L20">
        <f>INDEX(Data!$I:$I,MATCH(VLookup!$B20,Data!$B:$B,0))</f>
        <v>258511</v>
      </c>
      <c r="M20">
        <f>INDEX(Data!$J:$J,MATCH(VLookup!$B20,Data!$B:$B,0))</f>
        <v>6</v>
      </c>
      <c r="N20" t="str">
        <f>INDEX(Data!$K:$K,MATCH(VLookup!$B20,Data!$B:$B,0))</f>
        <v>N</v>
      </c>
      <c r="O20" t="str">
        <f>INDEX(Data!$A:$A,MATCH(VLookup!$B20,Data!$B:$B,0))</f>
        <v>Prathipadu(EG)</v>
      </c>
      <c r="P20">
        <f>MATCH(VLookup!$B20,Data!$B:$B,0)</f>
        <v>156</v>
      </c>
      <c r="Q20" t="str">
        <f>INDEX(Data!$D:$D,MATCH(VLookup!B20,Data!$B:$B,0))</f>
        <v>Senior Relationship Officer</v>
      </c>
    </row>
    <row r="21" spans="2:17" x14ac:dyDescent="0.3">
      <c r="B21" s="3" t="s">
        <v>210</v>
      </c>
      <c r="C21" s="3" t="str">
        <f>VLOOKUP(B21,Data!$B$3:$Q$230,2,0)</f>
        <v>ganesula  sateesh</v>
      </c>
      <c r="D21" s="3" t="str">
        <f t="array" ref="D21:G21">VLOOKUP(B21,Data!$B$3:$M$230,{3,8,9,10},0)</f>
        <v>Assistant Branch Manager</v>
      </c>
      <c r="E21" s="3">
        <v>3350225</v>
      </c>
      <c r="F21" s="3">
        <v>10</v>
      </c>
      <c r="G21" s="3" t="str">
        <v>Y</v>
      </c>
      <c r="H21" s="3" t="str">
        <f>VLOOKUP(B21,CHOOSE({1,2},Data!$B:$B,Data!$A:$A),2,0)</f>
        <v>Prathipadu(EG)</v>
      </c>
      <c r="I21" t="str">
        <f>INDEX(Data!$C:$C,MATCH(VLookup!B21,Data!$B:$B,0))</f>
        <v>ganesula  sateesh</v>
      </c>
      <c r="J21" t="str">
        <f>INDEX(Data!$A:$A,MATCH(VLookup!B21,Data!$B:$B,0))</f>
        <v>Prathipadu(EG)</v>
      </c>
      <c r="K21" t="str">
        <f>INDEX(Data!$D:$D,MATCH(VLookup!$B21,Data!$B:$B,0))</f>
        <v>Assistant Branch Manager</v>
      </c>
      <c r="L21">
        <f>INDEX(Data!$I:$I,MATCH(VLookup!$B21,Data!$B:$B,0))</f>
        <v>3350225</v>
      </c>
      <c r="M21">
        <f>INDEX(Data!$J:$J,MATCH(VLookup!$B21,Data!$B:$B,0))</f>
        <v>10</v>
      </c>
      <c r="N21" t="str">
        <f>INDEX(Data!$K:$K,MATCH(VLookup!$B21,Data!$B:$B,0))</f>
        <v>Y</v>
      </c>
      <c r="O21" t="str">
        <f>INDEX(Data!$A:$A,MATCH(VLookup!$B21,Data!$B:$B,0))</f>
        <v>Prathipadu(EG)</v>
      </c>
      <c r="P21">
        <f>MATCH(VLookup!$B21,Data!$B:$B,0)</f>
        <v>157</v>
      </c>
      <c r="Q21" t="str">
        <f>INDEX(Data!$D:$D,MATCH(VLookup!B21,Data!$B:$B,0))</f>
        <v>Assistant Branch Manager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C15" sqref="C15"/>
    </sheetView>
  </sheetViews>
  <sheetFormatPr defaultRowHeight="14.4" x14ac:dyDescent="0.3"/>
  <cols>
    <col min="1" max="1" width="19.44140625" customWidth="1"/>
    <col min="2" max="2" width="25.77734375" customWidth="1"/>
    <col min="3" max="3" width="26.21875" customWidth="1"/>
    <col min="4" max="4" width="32.21875" customWidth="1"/>
    <col min="6" max="6" width="12" bestFit="1" customWidth="1"/>
  </cols>
  <sheetData>
    <row r="1" spans="1:4" x14ac:dyDescent="0.3">
      <c r="A1" s="17" t="s">
        <v>558</v>
      </c>
      <c r="B1" s="17" t="s">
        <v>581</v>
      </c>
      <c r="C1" s="17" t="s">
        <v>582</v>
      </c>
      <c r="D1" s="17" t="s">
        <v>609</v>
      </c>
    </row>
    <row r="2" spans="1:4" x14ac:dyDescent="0.3">
      <c r="A2" s="18" t="s">
        <v>589</v>
      </c>
      <c r="B2" s="18" t="s">
        <v>568</v>
      </c>
      <c r="C2" s="18" t="s">
        <v>583</v>
      </c>
      <c r="D2" s="18" t="s">
        <v>588</v>
      </c>
    </row>
    <row r="3" spans="1:4" x14ac:dyDescent="0.3">
      <c r="A3" s="18" t="s">
        <v>590</v>
      </c>
      <c r="B3" s="18" t="s">
        <v>569</v>
      </c>
      <c r="C3" s="18" t="s">
        <v>584</v>
      </c>
      <c r="D3" s="18" t="s">
        <v>604</v>
      </c>
    </row>
    <row r="4" spans="1:4" x14ac:dyDescent="0.3">
      <c r="A4" s="18" t="s">
        <v>595</v>
      </c>
      <c r="B4" s="18" t="s">
        <v>570</v>
      </c>
      <c r="C4" s="18" t="s">
        <v>585</v>
      </c>
      <c r="D4" s="18" t="s">
        <v>602</v>
      </c>
    </row>
    <row r="5" spans="1:4" x14ac:dyDescent="0.3">
      <c r="A5" s="18" t="s">
        <v>559</v>
      </c>
      <c r="B5" s="18" t="s">
        <v>571</v>
      </c>
      <c r="C5" s="18" t="s">
        <v>586</v>
      </c>
      <c r="D5" s="18" t="s">
        <v>603</v>
      </c>
    </row>
    <row r="6" spans="1:4" x14ac:dyDescent="0.3">
      <c r="A6" s="18" t="s">
        <v>560</v>
      </c>
      <c r="B6" s="18" t="s">
        <v>572</v>
      </c>
      <c r="C6" s="18" t="s">
        <v>605</v>
      </c>
      <c r="D6" s="18" t="s">
        <v>599</v>
      </c>
    </row>
    <row r="7" spans="1:4" x14ac:dyDescent="0.3">
      <c r="A7" s="18" t="s">
        <v>561</v>
      </c>
      <c r="B7" s="18" t="s">
        <v>573</v>
      </c>
      <c r="C7" s="18" t="s">
        <v>587</v>
      </c>
      <c r="D7" s="18" t="s">
        <v>600</v>
      </c>
    </row>
    <row r="8" spans="1:4" x14ac:dyDescent="0.3">
      <c r="A8" s="18" t="s">
        <v>562</v>
      </c>
      <c r="B8" s="18" t="s">
        <v>574</v>
      </c>
      <c r="D8" s="18" t="s">
        <v>601</v>
      </c>
    </row>
    <row r="9" spans="1:4" x14ac:dyDescent="0.3">
      <c r="A9" s="18" t="s">
        <v>563</v>
      </c>
      <c r="B9" s="18" t="s">
        <v>575</v>
      </c>
      <c r="D9" s="18" t="s">
        <v>610</v>
      </c>
    </row>
    <row r="10" spans="1:4" x14ac:dyDescent="0.3">
      <c r="A10" s="18" t="s">
        <v>564</v>
      </c>
      <c r="B10" s="18" t="s">
        <v>576</v>
      </c>
      <c r="D10" s="18" t="s">
        <v>611</v>
      </c>
    </row>
    <row r="11" spans="1:4" x14ac:dyDescent="0.3">
      <c r="A11" s="18" t="s">
        <v>565</v>
      </c>
      <c r="B11" s="18" t="s">
        <v>577</v>
      </c>
      <c r="D11" s="18" t="s">
        <v>612</v>
      </c>
    </row>
    <row r="12" spans="1:4" x14ac:dyDescent="0.3">
      <c r="A12" s="18" t="s">
        <v>566</v>
      </c>
      <c r="B12" s="18" t="s">
        <v>578</v>
      </c>
      <c r="C12" s="18"/>
      <c r="D12" s="18" t="s">
        <v>613</v>
      </c>
    </row>
    <row r="13" spans="1:4" x14ac:dyDescent="0.3">
      <c r="A13" s="18" t="s">
        <v>567</v>
      </c>
      <c r="B13" s="18" t="s">
        <v>579</v>
      </c>
      <c r="D13" s="18" t="s">
        <v>614</v>
      </c>
    </row>
    <row r="14" spans="1:4" x14ac:dyDescent="0.3">
      <c r="A14" s="18" t="s">
        <v>592</v>
      </c>
      <c r="B14" s="18" t="s">
        <v>580</v>
      </c>
      <c r="D14" s="18" t="s">
        <v>615</v>
      </c>
    </row>
    <row r="15" spans="1:4" x14ac:dyDescent="0.3">
      <c r="A15" s="18" t="s">
        <v>593</v>
      </c>
      <c r="D15" s="18" t="s">
        <v>616</v>
      </c>
    </row>
    <row r="16" spans="1:4" x14ac:dyDescent="0.3">
      <c r="A16" s="18" t="s">
        <v>594</v>
      </c>
      <c r="D16" s="18" t="s">
        <v>617</v>
      </c>
    </row>
    <row r="17" spans="1:4" x14ac:dyDescent="0.3">
      <c r="A17" s="18" t="s">
        <v>597</v>
      </c>
      <c r="D17" s="18" t="s">
        <v>618</v>
      </c>
    </row>
    <row r="18" spans="1:4" x14ac:dyDescent="0.3">
      <c r="A18" s="18" t="s">
        <v>598</v>
      </c>
      <c r="D18" s="18" t="s">
        <v>619</v>
      </c>
    </row>
    <row r="19" spans="1:4" x14ac:dyDescent="0.3">
      <c r="A19" s="18" t="s">
        <v>622</v>
      </c>
      <c r="D19" s="18" t="s">
        <v>620</v>
      </c>
    </row>
    <row r="20" spans="1:4" x14ac:dyDescent="0.3">
      <c r="A20" s="18" t="s">
        <v>623</v>
      </c>
      <c r="D20" s="18" t="s">
        <v>621</v>
      </c>
    </row>
    <row r="21" spans="1:4" x14ac:dyDescent="0.3">
      <c r="A21" s="18" t="s">
        <v>624</v>
      </c>
    </row>
    <row r="22" spans="1:4" x14ac:dyDescent="0.3">
      <c r="A22" s="18" t="s">
        <v>596</v>
      </c>
    </row>
    <row r="23" spans="1:4" x14ac:dyDescent="0.3">
      <c r="A23" s="18" t="s">
        <v>625</v>
      </c>
    </row>
    <row r="24" spans="1:4" x14ac:dyDescent="0.3">
      <c r="A24" s="18" t="s">
        <v>626</v>
      </c>
    </row>
    <row r="25" spans="1:4" x14ac:dyDescent="0.3">
      <c r="A25" s="18" t="s">
        <v>627</v>
      </c>
    </row>
    <row r="26" spans="1:4" x14ac:dyDescent="0.3">
      <c r="A26" s="18" t="s">
        <v>628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8"/>
  <sheetViews>
    <sheetView workbookViewId="0">
      <selection activeCell="G2" sqref="G2"/>
    </sheetView>
  </sheetViews>
  <sheetFormatPr defaultRowHeight="14.4" x14ac:dyDescent="0.3"/>
  <cols>
    <col min="5" max="5" width="26.21875" customWidth="1"/>
    <col min="10" max="10" width="24.77734375" customWidth="1"/>
  </cols>
  <sheetData>
    <row r="1" spans="1:11" ht="31.5" customHeight="1" x14ac:dyDescent="0.3">
      <c r="A1" t="s">
        <v>629</v>
      </c>
      <c r="E1" s="5" t="s">
        <v>555</v>
      </c>
      <c r="H1" s="5" t="s">
        <v>630</v>
      </c>
      <c r="J1" s="5" t="s">
        <v>555</v>
      </c>
      <c r="K1" s="5" t="s">
        <v>630</v>
      </c>
    </row>
    <row r="2" spans="1:11" x14ac:dyDescent="0.3">
      <c r="E2" s="3" t="s">
        <v>522</v>
      </c>
      <c r="F2" t="str">
        <f>LEFT($E$2:$E$228,1)</f>
        <v>R</v>
      </c>
      <c r="G2" t="b">
        <f>F2="A"</f>
        <v>0</v>
      </c>
      <c r="H2" t="str">
        <f>IF(LEFT($E$2:$E$228,1)="A",Data!$G$4:$G$230,"-")</f>
        <v>-</v>
      </c>
      <c r="J2" s="3" t="s">
        <v>522</v>
      </c>
      <c r="K2" t="str">
        <f>IF(LEFT($J$2:$J$13,1)="A",Data!$G$4:$G$230,"-")</f>
        <v>-</v>
      </c>
    </row>
    <row r="3" spans="1:11" x14ac:dyDescent="0.3">
      <c r="E3" s="3" t="s">
        <v>524</v>
      </c>
      <c r="F3" t="str">
        <f t="shared" ref="F3:F66" si="0">LEFT($E$2:$E$228,1)</f>
        <v>S</v>
      </c>
      <c r="G3" t="b">
        <f t="shared" ref="G3:G66" si="1">F3="A"</f>
        <v>0</v>
      </c>
      <c r="H3" t="str">
        <f>IF(LEFT($E$2:$E$228,1)="A",Data!$G$4:$G$230,"-")</f>
        <v>-</v>
      </c>
      <c r="J3" s="3" t="s">
        <v>524</v>
      </c>
      <c r="K3" t="str">
        <f>IF(LEFT($J$2:$J$13,1)="A",Data!$G$4:$G$230,"-")</f>
        <v>-</v>
      </c>
    </row>
    <row r="4" spans="1:11" x14ac:dyDescent="0.3">
      <c r="E4" s="3" t="s">
        <v>524</v>
      </c>
      <c r="F4" t="str">
        <f t="shared" si="0"/>
        <v>S</v>
      </c>
      <c r="G4" t="b">
        <f t="shared" si="1"/>
        <v>0</v>
      </c>
      <c r="H4" t="str">
        <f>IF(LEFT($E$2:$E$228,1)="A",Data!$G$4:$G$230,"-")</f>
        <v>-</v>
      </c>
      <c r="J4" s="3" t="s">
        <v>525</v>
      </c>
      <c r="K4" t="str">
        <f>IF(LEFT($J$2:$J$13,1)="A",Data!$G$4:$G$230,"-")</f>
        <v>-</v>
      </c>
    </row>
    <row r="5" spans="1:11" x14ac:dyDescent="0.3">
      <c r="E5" s="3" t="s">
        <v>524</v>
      </c>
      <c r="F5" t="str">
        <f t="shared" si="0"/>
        <v>S</v>
      </c>
      <c r="G5" t="b">
        <f t="shared" si="1"/>
        <v>0</v>
      </c>
      <c r="H5" t="str">
        <f>IF(LEFT($E$2:$E$228,1)="A",Data!$G$4:$G$230,"-")</f>
        <v>-</v>
      </c>
      <c r="J5" s="3" t="s">
        <v>526</v>
      </c>
      <c r="K5" t="str">
        <f>IF(LEFT($J$2:$J$13,1)="A",Data!$G$4:$G$230,"-")</f>
        <v>Active</v>
      </c>
    </row>
    <row r="6" spans="1:11" x14ac:dyDescent="0.3">
      <c r="E6" s="3" t="s">
        <v>522</v>
      </c>
      <c r="F6" t="str">
        <f t="shared" si="0"/>
        <v>R</v>
      </c>
      <c r="G6" t="b">
        <f t="shared" si="1"/>
        <v>0</v>
      </c>
      <c r="H6" t="str">
        <f>IF(LEFT($E$2:$E$228,1)="A",Data!$G$4:$G$230,"-")</f>
        <v>-</v>
      </c>
      <c r="J6" s="3" t="s">
        <v>528</v>
      </c>
      <c r="K6" t="str">
        <f>IF(LEFT($J$2:$J$13,1)="A",Data!$G$4:$G$230,"-")</f>
        <v>-</v>
      </c>
    </row>
    <row r="7" spans="1:11" x14ac:dyDescent="0.3">
      <c r="E7" s="3" t="s">
        <v>525</v>
      </c>
      <c r="F7" t="str">
        <f t="shared" si="0"/>
        <v>S</v>
      </c>
      <c r="G7" t="b">
        <f t="shared" si="1"/>
        <v>0</v>
      </c>
      <c r="H7" t="str">
        <f>IF(LEFT($E$2:$E$228,1)="A",Data!$G$4:$G$230,"-")</f>
        <v>-</v>
      </c>
      <c r="J7" s="3" t="s">
        <v>530</v>
      </c>
      <c r="K7" t="str">
        <f>IF(LEFT($J$2:$J$13,1)="A",Data!$G$4:$G$230,"-")</f>
        <v>-</v>
      </c>
    </row>
    <row r="8" spans="1:11" x14ac:dyDescent="0.3">
      <c r="E8" s="3" t="s">
        <v>522</v>
      </c>
      <c r="F8" t="str">
        <f t="shared" si="0"/>
        <v>R</v>
      </c>
      <c r="G8" t="b">
        <f t="shared" si="1"/>
        <v>0</v>
      </c>
      <c r="H8" t="str">
        <f>IF(LEFT($E$2:$E$228,1)="A",Data!$G$4:$G$230,"-")</f>
        <v>-</v>
      </c>
      <c r="J8" s="3" t="s">
        <v>533</v>
      </c>
      <c r="K8" t="str">
        <f>IF(LEFT($J$2:$J$13,1)="A",Data!$G$4:$G$230,"-")</f>
        <v>-</v>
      </c>
    </row>
    <row r="9" spans="1:11" x14ac:dyDescent="0.3">
      <c r="E9" s="3" t="s">
        <v>524</v>
      </c>
      <c r="F9" t="str">
        <f t="shared" si="0"/>
        <v>S</v>
      </c>
      <c r="G9" t="b">
        <f t="shared" si="1"/>
        <v>0</v>
      </c>
      <c r="H9" t="str">
        <f>IF(LEFT($E$2:$E$228,1)="A",Data!$G$4:$G$230,"-")</f>
        <v>-</v>
      </c>
      <c r="J9" s="3" t="s">
        <v>531</v>
      </c>
      <c r="K9" t="str">
        <f>IF(LEFT($J$2:$J$13,1)="A",Data!$G$4:$G$230,"-")</f>
        <v>-</v>
      </c>
    </row>
    <row r="10" spans="1:11" x14ac:dyDescent="0.3">
      <c r="E10" s="3" t="s">
        <v>522</v>
      </c>
      <c r="F10" t="str">
        <f t="shared" si="0"/>
        <v>R</v>
      </c>
      <c r="G10" t="b">
        <f t="shared" si="1"/>
        <v>0</v>
      </c>
      <c r="H10" t="str">
        <f>IF(LEFT($E$2:$E$228,1)="A",Data!$G$4:$G$230,"-")</f>
        <v>-</v>
      </c>
      <c r="J10" s="3" t="s">
        <v>532</v>
      </c>
      <c r="K10" t="str">
        <f>IF(LEFT($J$2:$J$13,1)="A",Data!$G$4:$G$230,"-")</f>
        <v>-</v>
      </c>
    </row>
    <row r="11" spans="1:11" x14ac:dyDescent="0.3">
      <c r="E11" s="3" t="s">
        <v>524</v>
      </c>
      <c r="F11" t="str">
        <f t="shared" si="0"/>
        <v>S</v>
      </c>
      <c r="G11" t="b">
        <f t="shared" si="1"/>
        <v>0</v>
      </c>
      <c r="H11" t="str">
        <f>IF(LEFT($E$2:$E$228,1)="A",Data!$G$4:$G$230,"-")</f>
        <v>-</v>
      </c>
      <c r="J11" s="3" t="s">
        <v>535</v>
      </c>
      <c r="K11" t="str">
        <f>IF(LEFT($J$2:$J$13,1)="A",Data!$G$4:$G$230,"-")</f>
        <v>-</v>
      </c>
    </row>
    <row r="12" spans="1:11" x14ac:dyDescent="0.3">
      <c r="E12" s="3" t="s">
        <v>526</v>
      </c>
      <c r="F12" t="str">
        <f t="shared" si="0"/>
        <v>A</v>
      </c>
      <c r="G12" t="b">
        <f t="shared" si="1"/>
        <v>1</v>
      </c>
      <c r="H12" t="str">
        <f>IF(LEFT($E$2:$E$228,1)="A",Data!$G$4:$G$230,"-")</f>
        <v>Active</v>
      </c>
      <c r="J12" s="3" t="s">
        <v>534</v>
      </c>
      <c r="K12" t="str">
        <f>IF(LEFT($J$2:$J$13,1)="A",Data!$G$4:$G$230,"-")</f>
        <v>-</v>
      </c>
    </row>
    <row r="13" spans="1:11" x14ac:dyDescent="0.3">
      <c r="E13" s="3" t="s">
        <v>526</v>
      </c>
      <c r="F13" t="str">
        <f t="shared" si="0"/>
        <v>A</v>
      </c>
      <c r="G13" t="b">
        <f t="shared" si="1"/>
        <v>1</v>
      </c>
      <c r="H13" t="str">
        <f>IF(LEFT($E$2:$E$228,1)="A",Data!$G$4:$G$230,"-")</f>
        <v>Active</v>
      </c>
      <c r="J13" s="3" t="s">
        <v>536</v>
      </c>
      <c r="K13" t="str">
        <f>IF(LEFT($J$2:$J$13,1)="A",Data!$G$4:$G$230,"-")</f>
        <v>-</v>
      </c>
    </row>
    <row r="14" spans="1:11" x14ac:dyDescent="0.3">
      <c r="E14" s="3" t="s">
        <v>522</v>
      </c>
      <c r="F14" t="str">
        <f t="shared" si="0"/>
        <v>R</v>
      </c>
      <c r="G14" t="b">
        <f t="shared" si="1"/>
        <v>0</v>
      </c>
      <c r="H14" t="str">
        <f>IF(LEFT($E$2:$E$228,1)="A",Data!$G$4:$G$230,"-")</f>
        <v>-</v>
      </c>
      <c r="I14" t="str">
        <f>IF(Data!D16="a*",Data!D16,"")</f>
        <v/>
      </c>
    </row>
    <row r="15" spans="1:11" x14ac:dyDescent="0.3">
      <c r="E15" s="3" t="s">
        <v>525</v>
      </c>
      <c r="F15" t="str">
        <f t="shared" si="0"/>
        <v>S</v>
      </c>
      <c r="G15" t="b">
        <f t="shared" si="1"/>
        <v>0</v>
      </c>
      <c r="H15" t="str">
        <f>IF(LEFT($E$2:$E$228,1)="A",Data!$G$4:$G$230,"-")</f>
        <v>-</v>
      </c>
      <c r="I15" t="str">
        <f>IF(Data!D17="a*",Data!D17,"")</f>
        <v/>
      </c>
    </row>
    <row r="16" spans="1:11" x14ac:dyDescent="0.3">
      <c r="E16" s="3" t="s">
        <v>526</v>
      </c>
      <c r="F16" t="str">
        <f t="shared" si="0"/>
        <v>A</v>
      </c>
      <c r="G16" t="b">
        <f t="shared" si="1"/>
        <v>1</v>
      </c>
      <c r="H16" t="str">
        <f>IF(LEFT($E$2:$E$228,1)="A",Data!$G$4:$G$230,"-")</f>
        <v>Active</v>
      </c>
      <c r="I16" t="str">
        <f>IF(Data!D18="a*",Data!D18,"")</f>
        <v/>
      </c>
    </row>
    <row r="17" spans="5:9" x14ac:dyDescent="0.3">
      <c r="E17" s="3" t="s">
        <v>528</v>
      </c>
      <c r="F17" t="str">
        <f t="shared" si="0"/>
        <v>T</v>
      </c>
      <c r="G17" t="b">
        <f t="shared" si="1"/>
        <v>0</v>
      </c>
      <c r="H17" t="str">
        <f>IF(LEFT($E$2:$E$228,1)="A",Data!$G$4:$G$230,"-")</f>
        <v>-</v>
      </c>
      <c r="I17" t="str">
        <f>IF(Data!D19="a*",Data!D19,"")</f>
        <v/>
      </c>
    </row>
    <row r="18" spans="5:9" x14ac:dyDescent="0.3">
      <c r="E18" s="3" t="s">
        <v>522</v>
      </c>
      <c r="F18" t="str">
        <f t="shared" si="0"/>
        <v>R</v>
      </c>
      <c r="G18" t="b">
        <f t="shared" si="1"/>
        <v>0</v>
      </c>
      <c r="H18" t="str">
        <f>IF(LEFT($E$2:$E$228,1)="A",Data!$G$4:$G$230,"-")</f>
        <v>-</v>
      </c>
      <c r="I18" t="str">
        <f>IF(Data!D20="a*",Data!D20,"")</f>
        <v/>
      </c>
    </row>
    <row r="19" spans="5:9" x14ac:dyDescent="0.3">
      <c r="E19" s="3" t="s">
        <v>522</v>
      </c>
      <c r="F19" t="str">
        <f t="shared" si="0"/>
        <v>R</v>
      </c>
      <c r="G19" t="b">
        <f t="shared" si="1"/>
        <v>0</v>
      </c>
      <c r="H19" t="str">
        <f>IF(LEFT($E$2:$E$228,1)="A",Data!$G$4:$G$230,"-")</f>
        <v>-</v>
      </c>
      <c r="I19" t="str">
        <f>IF(Data!D21="a*",Data!D21,"")</f>
        <v/>
      </c>
    </row>
    <row r="20" spans="5:9" x14ac:dyDescent="0.3">
      <c r="E20" s="3" t="s">
        <v>528</v>
      </c>
      <c r="F20" t="str">
        <f t="shared" si="0"/>
        <v>T</v>
      </c>
      <c r="G20" t="b">
        <f t="shared" si="1"/>
        <v>0</v>
      </c>
      <c r="H20" t="str">
        <f>IF(LEFT($E$2:$E$228,1)="A",Data!$G$4:$G$230,"-")</f>
        <v>-</v>
      </c>
      <c r="I20" t="str">
        <f>IF(Data!D22="a*",Data!D22,"")</f>
        <v/>
      </c>
    </row>
    <row r="21" spans="5:9" x14ac:dyDescent="0.3">
      <c r="E21" s="3" t="s">
        <v>530</v>
      </c>
      <c r="F21" t="str">
        <f t="shared" si="0"/>
        <v>B</v>
      </c>
      <c r="G21" t="b">
        <f t="shared" si="1"/>
        <v>0</v>
      </c>
      <c r="H21" t="str">
        <f>IF(LEFT($E$2:$E$228,1)="A",Data!$G$4:$G$230,"-")</f>
        <v>-</v>
      </c>
      <c r="I21" t="str">
        <f>IF(Data!D23="a*",Data!D23,"")</f>
        <v/>
      </c>
    </row>
    <row r="22" spans="5:9" x14ac:dyDescent="0.3">
      <c r="E22" s="3" t="s">
        <v>522</v>
      </c>
      <c r="F22" t="str">
        <f t="shared" si="0"/>
        <v>R</v>
      </c>
      <c r="G22" t="b">
        <f t="shared" si="1"/>
        <v>0</v>
      </c>
      <c r="H22" t="str">
        <f>IF(LEFT($E$2:$E$228,1)="A",Data!$G$4:$G$230,"-")</f>
        <v>-</v>
      </c>
      <c r="I22" t="str">
        <f>IF(Data!D24="a*",Data!D24,"")</f>
        <v/>
      </c>
    </row>
    <row r="23" spans="5:9" x14ac:dyDescent="0.3">
      <c r="E23" s="3" t="s">
        <v>524</v>
      </c>
      <c r="F23" t="str">
        <f t="shared" si="0"/>
        <v>S</v>
      </c>
      <c r="G23" t="b">
        <f t="shared" si="1"/>
        <v>0</v>
      </c>
      <c r="H23" t="str">
        <f>IF(LEFT($E$2:$E$228,1)="A",Data!$G$4:$G$230,"-")</f>
        <v>-</v>
      </c>
      <c r="I23" t="str">
        <f>IF(Data!D25="a*",Data!D25,"")</f>
        <v/>
      </c>
    </row>
    <row r="24" spans="5:9" x14ac:dyDescent="0.3">
      <c r="E24" s="3" t="s">
        <v>522</v>
      </c>
      <c r="F24" t="str">
        <f t="shared" si="0"/>
        <v>R</v>
      </c>
      <c r="G24" t="b">
        <f t="shared" si="1"/>
        <v>0</v>
      </c>
      <c r="H24" t="str">
        <f>IF(LEFT($E$2:$E$228,1)="A",Data!$G$4:$G$230,"-")</f>
        <v>-</v>
      </c>
      <c r="I24" t="str">
        <f>IF(Data!D26="a*",Data!D26,"")</f>
        <v/>
      </c>
    </row>
    <row r="25" spans="5:9" x14ac:dyDescent="0.3">
      <c r="E25" s="3" t="s">
        <v>522</v>
      </c>
      <c r="F25" t="str">
        <f t="shared" si="0"/>
        <v>R</v>
      </c>
      <c r="G25" t="b">
        <f t="shared" si="1"/>
        <v>0</v>
      </c>
      <c r="H25" t="str">
        <f>IF(LEFT($E$2:$E$228,1)="A",Data!$G$4:$G$230,"-")</f>
        <v>-</v>
      </c>
      <c r="I25" t="str">
        <f>IF(Data!D27="a*",Data!D27,"")</f>
        <v/>
      </c>
    </row>
    <row r="26" spans="5:9" x14ac:dyDescent="0.3">
      <c r="E26" s="3" t="s">
        <v>526</v>
      </c>
      <c r="F26" t="str">
        <f t="shared" si="0"/>
        <v>A</v>
      </c>
      <c r="G26" t="b">
        <f t="shared" si="1"/>
        <v>1</v>
      </c>
      <c r="H26" t="str">
        <f>IF(LEFT($E$2:$E$228,1)="A",Data!$G$4:$G$230,"-")</f>
        <v>Inactive</v>
      </c>
    </row>
    <row r="27" spans="5:9" x14ac:dyDescent="0.3">
      <c r="E27" s="3" t="s">
        <v>524</v>
      </c>
      <c r="F27" t="str">
        <f t="shared" si="0"/>
        <v>S</v>
      </c>
      <c r="G27" t="b">
        <f t="shared" si="1"/>
        <v>0</v>
      </c>
      <c r="H27" t="str">
        <f>IF(LEFT($E$2:$E$228,1)="A",Data!$G$4:$G$230,"-")</f>
        <v>-</v>
      </c>
    </row>
    <row r="28" spans="5:9" x14ac:dyDescent="0.3">
      <c r="E28" s="3" t="s">
        <v>524</v>
      </c>
      <c r="F28" t="str">
        <f t="shared" si="0"/>
        <v>S</v>
      </c>
      <c r="G28" t="b">
        <f t="shared" si="1"/>
        <v>0</v>
      </c>
      <c r="H28" t="str">
        <f>IF(LEFT($E$2:$E$228,1)="A",Data!$G$4:$G$230,"-")</f>
        <v>-</v>
      </c>
    </row>
    <row r="29" spans="5:9" x14ac:dyDescent="0.3">
      <c r="E29" s="3" t="s">
        <v>530</v>
      </c>
      <c r="F29" t="str">
        <f t="shared" si="0"/>
        <v>B</v>
      </c>
      <c r="G29" t="b">
        <f t="shared" si="1"/>
        <v>0</v>
      </c>
      <c r="H29" t="str">
        <f>IF(LEFT($E$2:$E$228,1)="A",Data!$G$4:$G$230,"-")</f>
        <v>-</v>
      </c>
    </row>
    <row r="30" spans="5:9" x14ac:dyDescent="0.3">
      <c r="E30" s="3" t="s">
        <v>526</v>
      </c>
      <c r="F30" t="str">
        <f t="shared" si="0"/>
        <v>A</v>
      </c>
      <c r="G30" t="b">
        <f t="shared" si="1"/>
        <v>1</v>
      </c>
      <c r="H30" t="str">
        <f>IF(LEFT($E$2:$E$228,1)="A",Data!$G$4:$G$230,"-")</f>
        <v>Active</v>
      </c>
    </row>
    <row r="31" spans="5:9" x14ac:dyDescent="0.3">
      <c r="E31" s="3" t="s">
        <v>524</v>
      </c>
      <c r="F31" t="str">
        <f t="shared" si="0"/>
        <v>S</v>
      </c>
      <c r="G31" t="b">
        <f t="shared" si="1"/>
        <v>0</v>
      </c>
      <c r="H31" t="str">
        <f>IF(LEFT($E$2:$E$228,1)="A",Data!$G$4:$G$230,"-")</f>
        <v>-</v>
      </c>
    </row>
    <row r="32" spans="5:9" x14ac:dyDescent="0.3">
      <c r="E32" s="3" t="s">
        <v>524</v>
      </c>
      <c r="F32" t="str">
        <f t="shared" si="0"/>
        <v>S</v>
      </c>
      <c r="G32" t="b">
        <f t="shared" si="1"/>
        <v>0</v>
      </c>
      <c r="H32" t="str">
        <f>IF(LEFT($E$2:$E$228,1)="A",Data!$G$4:$G$230,"-")</f>
        <v>-</v>
      </c>
    </row>
    <row r="33" spans="5:8" x14ac:dyDescent="0.3">
      <c r="E33" s="3" t="s">
        <v>530</v>
      </c>
      <c r="F33" t="str">
        <f t="shared" si="0"/>
        <v>B</v>
      </c>
      <c r="G33" t="b">
        <f t="shared" si="1"/>
        <v>0</v>
      </c>
      <c r="H33" t="str">
        <f>IF(LEFT($E$2:$E$228,1)="A",Data!$G$4:$G$230,"-")</f>
        <v>-</v>
      </c>
    </row>
    <row r="34" spans="5:8" x14ac:dyDescent="0.3">
      <c r="E34" s="3" t="s">
        <v>522</v>
      </c>
      <c r="F34" t="str">
        <f t="shared" si="0"/>
        <v>R</v>
      </c>
      <c r="G34" t="b">
        <f t="shared" si="1"/>
        <v>0</v>
      </c>
      <c r="H34" t="str">
        <f>IF(LEFT($E$2:$E$228,1)="A",Data!$G$4:$G$230,"-")</f>
        <v>-</v>
      </c>
    </row>
    <row r="35" spans="5:8" x14ac:dyDescent="0.3">
      <c r="E35" s="3" t="s">
        <v>522</v>
      </c>
      <c r="F35" t="str">
        <f t="shared" si="0"/>
        <v>R</v>
      </c>
      <c r="G35" t="b">
        <f t="shared" si="1"/>
        <v>0</v>
      </c>
      <c r="H35" t="str">
        <f>IF(LEFT($E$2:$E$228,1)="A",Data!$G$4:$G$230,"-")</f>
        <v>-</v>
      </c>
    </row>
    <row r="36" spans="5:8" x14ac:dyDescent="0.3">
      <c r="E36" s="3" t="s">
        <v>522</v>
      </c>
      <c r="F36" t="str">
        <f t="shared" si="0"/>
        <v>R</v>
      </c>
      <c r="G36" t="b">
        <f t="shared" si="1"/>
        <v>0</v>
      </c>
      <c r="H36" t="str">
        <f>IF(LEFT($E$2:$E$228,1)="A",Data!$G$4:$G$230,"-")</f>
        <v>-</v>
      </c>
    </row>
    <row r="37" spans="5:8" x14ac:dyDescent="0.3">
      <c r="E37" s="3" t="s">
        <v>522</v>
      </c>
      <c r="F37" t="str">
        <f t="shared" si="0"/>
        <v>R</v>
      </c>
      <c r="G37" t="b">
        <f t="shared" si="1"/>
        <v>0</v>
      </c>
      <c r="H37" t="str">
        <f>IF(LEFT($E$2:$E$228,1)="A",Data!$G$4:$G$230,"-")</f>
        <v>-</v>
      </c>
    </row>
    <row r="38" spans="5:8" x14ac:dyDescent="0.3">
      <c r="E38" s="3" t="s">
        <v>522</v>
      </c>
      <c r="F38" t="str">
        <f t="shared" si="0"/>
        <v>R</v>
      </c>
      <c r="G38" t="b">
        <f t="shared" si="1"/>
        <v>0</v>
      </c>
      <c r="H38" t="str">
        <f>IF(LEFT($E$2:$E$228,1)="A",Data!$G$4:$G$230,"-")</f>
        <v>-</v>
      </c>
    </row>
    <row r="39" spans="5:8" x14ac:dyDescent="0.3">
      <c r="E39" s="3" t="s">
        <v>526</v>
      </c>
      <c r="F39" t="str">
        <f t="shared" si="0"/>
        <v>A</v>
      </c>
      <c r="G39" t="b">
        <f t="shared" si="1"/>
        <v>1</v>
      </c>
      <c r="H39" t="str">
        <f>IF(LEFT($E$2:$E$228,1)="A",Data!$G$4:$G$230,"-")</f>
        <v>Active</v>
      </c>
    </row>
    <row r="40" spans="5:8" x14ac:dyDescent="0.3">
      <c r="E40" s="3" t="s">
        <v>522</v>
      </c>
      <c r="F40" t="str">
        <f t="shared" si="0"/>
        <v>R</v>
      </c>
      <c r="G40" t="b">
        <f t="shared" si="1"/>
        <v>0</v>
      </c>
      <c r="H40" t="str">
        <f>IF(LEFT($E$2:$E$228,1)="A",Data!$G$4:$G$230,"-")</f>
        <v>-</v>
      </c>
    </row>
    <row r="41" spans="5:8" x14ac:dyDescent="0.3">
      <c r="E41" s="3" t="s">
        <v>522</v>
      </c>
      <c r="F41" t="str">
        <f t="shared" si="0"/>
        <v>R</v>
      </c>
      <c r="G41" t="b">
        <f t="shared" si="1"/>
        <v>0</v>
      </c>
      <c r="H41" t="str">
        <f>IF(LEFT($E$2:$E$228,1)="A",Data!$G$4:$G$230,"-")</f>
        <v>-</v>
      </c>
    </row>
    <row r="42" spans="5:8" x14ac:dyDescent="0.3">
      <c r="E42" s="3" t="s">
        <v>526</v>
      </c>
      <c r="F42" t="str">
        <f t="shared" si="0"/>
        <v>A</v>
      </c>
      <c r="G42" t="b">
        <f t="shared" si="1"/>
        <v>1</v>
      </c>
      <c r="H42" t="str">
        <f>IF(LEFT($E$2:$E$228,1)="A",Data!$G$4:$G$230,"-")</f>
        <v>Active</v>
      </c>
    </row>
    <row r="43" spans="5:8" x14ac:dyDescent="0.3">
      <c r="E43" s="3" t="s">
        <v>522</v>
      </c>
      <c r="F43" t="str">
        <f t="shared" si="0"/>
        <v>R</v>
      </c>
      <c r="G43" t="b">
        <f t="shared" si="1"/>
        <v>0</v>
      </c>
      <c r="H43" t="str">
        <f>IF(LEFT($E$2:$E$228,1)="A",Data!$G$4:$G$230,"-")</f>
        <v>-</v>
      </c>
    </row>
    <row r="44" spans="5:8" x14ac:dyDescent="0.3">
      <c r="E44" s="3" t="s">
        <v>522</v>
      </c>
      <c r="F44" t="str">
        <f t="shared" si="0"/>
        <v>R</v>
      </c>
      <c r="G44" t="b">
        <f t="shared" si="1"/>
        <v>0</v>
      </c>
      <c r="H44" t="str">
        <f>IF(LEFT($E$2:$E$228,1)="A",Data!$G$4:$G$230,"-")</f>
        <v>-</v>
      </c>
    </row>
    <row r="45" spans="5:8" x14ac:dyDescent="0.3">
      <c r="E45" s="3" t="s">
        <v>522</v>
      </c>
      <c r="F45" t="str">
        <f t="shared" si="0"/>
        <v>R</v>
      </c>
      <c r="G45" t="b">
        <f t="shared" si="1"/>
        <v>0</v>
      </c>
      <c r="H45" t="str">
        <f>IF(LEFT($E$2:$E$228,1)="A",Data!$G$4:$G$230,"-")</f>
        <v>-</v>
      </c>
    </row>
    <row r="46" spans="5:8" x14ac:dyDescent="0.3">
      <c r="E46" s="3" t="s">
        <v>524</v>
      </c>
      <c r="F46" t="str">
        <f t="shared" si="0"/>
        <v>S</v>
      </c>
      <c r="G46" t="b">
        <f t="shared" si="1"/>
        <v>0</v>
      </c>
      <c r="H46" t="str">
        <f>IF(LEFT($E$2:$E$228,1)="A",Data!$G$4:$G$230,"-")</f>
        <v>-</v>
      </c>
    </row>
    <row r="47" spans="5:8" x14ac:dyDescent="0.3">
      <c r="E47" s="3" t="s">
        <v>525</v>
      </c>
      <c r="F47" t="str">
        <f t="shared" si="0"/>
        <v>S</v>
      </c>
      <c r="G47" t="b">
        <f t="shared" si="1"/>
        <v>0</v>
      </c>
      <c r="H47" t="str">
        <f>IF(LEFT($E$2:$E$228,1)="A",Data!$G$4:$G$230,"-")</f>
        <v>-</v>
      </c>
    </row>
    <row r="48" spans="5:8" x14ac:dyDescent="0.3">
      <c r="E48" s="3" t="s">
        <v>526</v>
      </c>
      <c r="F48" t="str">
        <f t="shared" si="0"/>
        <v>A</v>
      </c>
      <c r="G48" t="b">
        <f t="shared" si="1"/>
        <v>1</v>
      </c>
      <c r="H48" t="str">
        <f>IF(LEFT($E$2:$E$228,1)="A",Data!$G$4:$G$230,"-")</f>
        <v>Active</v>
      </c>
    </row>
    <row r="49" spans="5:8" x14ac:dyDescent="0.3">
      <c r="E49" s="3" t="s">
        <v>522</v>
      </c>
      <c r="F49" t="str">
        <f t="shared" si="0"/>
        <v>R</v>
      </c>
      <c r="G49" t="b">
        <f t="shared" si="1"/>
        <v>0</v>
      </c>
      <c r="H49" t="str">
        <f>IF(LEFT($E$2:$E$228,1)="A",Data!$G$4:$G$230,"-")</f>
        <v>-</v>
      </c>
    </row>
    <row r="50" spans="5:8" x14ac:dyDescent="0.3">
      <c r="E50" s="3" t="s">
        <v>522</v>
      </c>
      <c r="F50" t="str">
        <f t="shared" si="0"/>
        <v>R</v>
      </c>
      <c r="G50" t="b">
        <f t="shared" si="1"/>
        <v>0</v>
      </c>
      <c r="H50" t="str">
        <f>IF(LEFT($E$2:$E$228,1)="A",Data!$G$4:$G$230,"-")</f>
        <v>-</v>
      </c>
    </row>
    <row r="51" spans="5:8" x14ac:dyDescent="0.3">
      <c r="E51" s="3" t="s">
        <v>530</v>
      </c>
      <c r="F51" t="str">
        <f t="shared" si="0"/>
        <v>B</v>
      </c>
      <c r="G51" t="b">
        <f t="shared" si="1"/>
        <v>0</v>
      </c>
      <c r="H51" t="str">
        <f>IF(LEFT($E$2:$E$228,1)="A",Data!$G$4:$G$230,"-")</f>
        <v>-</v>
      </c>
    </row>
    <row r="52" spans="5:8" x14ac:dyDescent="0.3">
      <c r="E52" s="3" t="s">
        <v>522</v>
      </c>
      <c r="F52" t="str">
        <f t="shared" si="0"/>
        <v>R</v>
      </c>
      <c r="G52" t="b">
        <f t="shared" si="1"/>
        <v>0</v>
      </c>
      <c r="H52" t="str">
        <f>IF(LEFT($E$2:$E$228,1)="A",Data!$G$4:$G$230,"-")</f>
        <v>-</v>
      </c>
    </row>
    <row r="53" spans="5:8" x14ac:dyDescent="0.3">
      <c r="E53" s="3" t="s">
        <v>522</v>
      </c>
      <c r="F53" t="str">
        <f t="shared" si="0"/>
        <v>R</v>
      </c>
      <c r="G53" t="b">
        <f t="shared" si="1"/>
        <v>0</v>
      </c>
      <c r="H53" t="str">
        <f>IF(LEFT($E$2:$E$228,1)="A",Data!$G$4:$G$230,"-")</f>
        <v>-</v>
      </c>
    </row>
    <row r="54" spans="5:8" x14ac:dyDescent="0.3">
      <c r="E54" s="3" t="s">
        <v>526</v>
      </c>
      <c r="F54" t="str">
        <f t="shared" si="0"/>
        <v>A</v>
      </c>
      <c r="G54" t="b">
        <f t="shared" si="1"/>
        <v>1</v>
      </c>
      <c r="H54" t="str">
        <f>IF(LEFT($E$2:$E$228,1)="A",Data!$G$4:$G$230,"-")</f>
        <v>Inactive</v>
      </c>
    </row>
    <row r="55" spans="5:8" x14ac:dyDescent="0.3">
      <c r="E55" s="3" t="s">
        <v>522</v>
      </c>
      <c r="F55" t="str">
        <f t="shared" si="0"/>
        <v>R</v>
      </c>
      <c r="G55" t="b">
        <f t="shared" si="1"/>
        <v>0</v>
      </c>
      <c r="H55" t="str">
        <f>IF(LEFT($E$2:$E$228,1)="A",Data!$G$4:$G$230,"-")</f>
        <v>-</v>
      </c>
    </row>
    <row r="56" spans="5:8" x14ac:dyDescent="0.3">
      <c r="E56" s="3" t="s">
        <v>524</v>
      </c>
      <c r="F56" t="str">
        <f t="shared" si="0"/>
        <v>S</v>
      </c>
      <c r="G56" t="b">
        <f t="shared" si="1"/>
        <v>0</v>
      </c>
      <c r="H56" t="str">
        <f>IF(LEFT($E$2:$E$228,1)="A",Data!$G$4:$G$230,"-")</f>
        <v>-</v>
      </c>
    </row>
    <row r="57" spans="5:8" x14ac:dyDescent="0.3">
      <c r="E57" s="3" t="s">
        <v>524</v>
      </c>
      <c r="F57" t="str">
        <f t="shared" si="0"/>
        <v>S</v>
      </c>
      <c r="G57" t="b">
        <f t="shared" si="1"/>
        <v>0</v>
      </c>
      <c r="H57" t="str">
        <f>IF(LEFT($E$2:$E$228,1)="A",Data!$G$4:$G$230,"-")</f>
        <v>-</v>
      </c>
    </row>
    <row r="58" spans="5:8" x14ac:dyDescent="0.3">
      <c r="E58" s="3" t="s">
        <v>530</v>
      </c>
      <c r="F58" t="str">
        <f t="shared" si="0"/>
        <v>B</v>
      </c>
      <c r="G58" t="b">
        <f t="shared" si="1"/>
        <v>0</v>
      </c>
      <c r="H58" t="str">
        <f>IF(LEFT($E$2:$E$228,1)="A",Data!$G$4:$G$230,"-")</f>
        <v>-</v>
      </c>
    </row>
    <row r="59" spans="5:8" x14ac:dyDescent="0.3">
      <c r="E59" s="3" t="s">
        <v>522</v>
      </c>
      <c r="F59" t="str">
        <f t="shared" si="0"/>
        <v>R</v>
      </c>
      <c r="G59" t="b">
        <f t="shared" si="1"/>
        <v>0</v>
      </c>
      <c r="H59" t="str">
        <f>IF(LEFT($E$2:$E$228,1)="A",Data!$G$4:$G$230,"-")</f>
        <v>-</v>
      </c>
    </row>
    <row r="60" spans="5:8" x14ac:dyDescent="0.3">
      <c r="E60" s="3" t="s">
        <v>524</v>
      </c>
      <c r="F60" t="str">
        <f t="shared" si="0"/>
        <v>S</v>
      </c>
      <c r="G60" t="b">
        <f t="shared" si="1"/>
        <v>0</v>
      </c>
      <c r="H60" t="str">
        <f>IF(LEFT($E$2:$E$228,1)="A",Data!$G$4:$G$230,"-")</f>
        <v>-</v>
      </c>
    </row>
    <row r="61" spans="5:8" x14ac:dyDescent="0.3">
      <c r="E61" s="3" t="s">
        <v>526</v>
      </c>
      <c r="F61" t="str">
        <f t="shared" si="0"/>
        <v>A</v>
      </c>
      <c r="G61" t="b">
        <f t="shared" si="1"/>
        <v>1</v>
      </c>
      <c r="H61" t="str">
        <f>IF(LEFT($E$2:$E$228,1)="A",Data!$G$4:$G$230,"-")</f>
        <v>Active</v>
      </c>
    </row>
    <row r="62" spans="5:8" x14ac:dyDescent="0.3">
      <c r="E62" s="3" t="s">
        <v>524</v>
      </c>
      <c r="F62" t="str">
        <f t="shared" si="0"/>
        <v>S</v>
      </c>
      <c r="G62" t="b">
        <f t="shared" si="1"/>
        <v>0</v>
      </c>
      <c r="H62" t="str">
        <f>IF(LEFT($E$2:$E$228,1)="A",Data!$G$4:$G$230,"-")</f>
        <v>-</v>
      </c>
    </row>
    <row r="63" spans="5:8" x14ac:dyDescent="0.3">
      <c r="E63" s="3" t="s">
        <v>522</v>
      </c>
      <c r="F63" t="str">
        <f t="shared" si="0"/>
        <v>R</v>
      </c>
      <c r="G63" t="b">
        <f t="shared" si="1"/>
        <v>0</v>
      </c>
      <c r="H63" t="str">
        <f>IF(LEFT($E$2:$E$228,1)="A",Data!$G$4:$G$230,"-")</f>
        <v>-</v>
      </c>
    </row>
    <row r="64" spans="5:8" x14ac:dyDescent="0.3">
      <c r="E64" s="3" t="s">
        <v>524</v>
      </c>
      <c r="F64" t="str">
        <f t="shared" si="0"/>
        <v>S</v>
      </c>
      <c r="G64" t="b">
        <f t="shared" si="1"/>
        <v>0</v>
      </c>
      <c r="H64" t="str">
        <f>IF(LEFT($E$2:$E$228,1)="A",Data!$G$4:$G$230,"-")</f>
        <v>-</v>
      </c>
    </row>
    <row r="65" spans="5:8" x14ac:dyDescent="0.3">
      <c r="E65" s="3" t="s">
        <v>524</v>
      </c>
      <c r="F65" t="str">
        <f t="shared" si="0"/>
        <v>S</v>
      </c>
      <c r="G65" t="b">
        <f t="shared" si="1"/>
        <v>0</v>
      </c>
      <c r="H65" t="str">
        <f>IF(LEFT($E$2:$E$228,1)="A",Data!$G$4:$G$230,"-")</f>
        <v>-</v>
      </c>
    </row>
    <row r="66" spans="5:8" x14ac:dyDescent="0.3">
      <c r="E66" s="3" t="s">
        <v>524</v>
      </c>
      <c r="F66" t="str">
        <f t="shared" si="0"/>
        <v>S</v>
      </c>
      <c r="G66" t="b">
        <f t="shared" si="1"/>
        <v>0</v>
      </c>
      <c r="H66" t="str">
        <f>IF(LEFT($E$2:$E$228,1)="A",Data!$G$4:$G$230,"-")</f>
        <v>-</v>
      </c>
    </row>
    <row r="67" spans="5:8" x14ac:dyDescent="0.3">
      <c r="E67" s="3" t="s">
        <v>524</v>
      </c>
      <c r="F67" t="str">
        <f t="shared" ref="F67:F130" si="2">LEFT($E$2:$E$228,1)</f>
        <v>S</v>
      </c>
      <c r="G67" t="b">
        <f t="shared" ref="G67:G130" si="3">F67="A"</f>
        <v>0</v>
      </c>
      <c r="H67" t="str">
        <f>IF(LEFT($E$2:$E$228,1)="A",Data!$G$4:$G$230,"-")</f>
        <v>-</v>
      </c>
    </row>
    <row r="68" spans="5:8" x14ac:dyDescent="0.3">
      <c r="E68" s="3" t="s">
        <v>522</v>
      </c>
      <c r="F68" t="str">
        <f t="shared" si="2"/>
        <v>R</v>
      </c>
      <c r="G68" t="b">
        <f t="shared" si="3"/>
        <v>0</v>
      </c>
      <c r="H68" t="str">
        <f>IF(LEFT($E$2:$E$228,1)="A",Data!$G$4:$G$230,"-")</f>
        <v>-</v>
      </c>
    </row>
    <row r="69" spans="5:8" x14ac:dyDescent="0.3">
      <c r="E69" s="3" t="s">
        <v>524</v>
      </c>
      <c r="F69" t="str">
        <f t="shared" si="2"/>
        <v>S</v>
      </c>
      <c r="G69" t="b">
        <f t="shared" si="3"/>
        <v>0</v>
      </c>
      <c r="H69" t="str">
        <f>IF(LEFT($E$2:$E$228,1)="A",Data!$G$4:$G$230,"-")</f>
        <v>-</v>
      </c>
    </row>
    <row r="70" spans="5:8" x14ac:dyDescent="0.3">
      <c r="E70" s="3" t="s">
        <v>524</v>
      </c>
      <c r="F70" t="str">
        <f t="shared" si="2"/>
        <v>S</v>
      </c>
      <c r="G70" t="b">
        <f t="shared" si="3"/>
        <v>0</v>
      </c>
      <c r="H70" t="str">
        <f>IF(LEFT($E$2:$E$228,1)="A",Data!$G$4:$G$230,"-")</f>
        <v>-</v>
      </c>
    </row>
    <row r="71" spans="5:8" x14ac:dyDescent="0.3">
      <c r="E71" s="3" t="s">
        <v>522</v>
      </c>
      <c r="F71" t="str">
        <f t="shared" si="2"/>
        <v>R</v>
      </c>
      <c r="G71" t="b">
        <f t="shared" si="3"/>
        <v>0</v>
      </c>
      <c r="H71" t="str">
        <f>IF(LEFT($E$2:$E$228,1)="A",Data!$G$4:$G$230,"-")</f>
        <v>-</v>
      </c>
    </row>
    <row r="72" spans="5:8" x14ac:dyDescent="0.3">
      <c r="E72" s="3" t="s">
        <v>524</v>
      </c>
      <c r="F72" t="str">
        <f t="shared" si="2"/>
        <v>S</v>
      </c>
      <c r="G72" t="b">
        <f t="shared" si="3"/>
        <v>0</v>
      </c>
      <c r="H72" t="str">
        <f>IF(LEFT($E$2:$E$228,1)="A",Data!$G$4:$G$230,"-")</f>
        <v>-</v>
      </c>
    </row>
    <row r="73" spans="5:8" x14ac:dyDescent="0.3">
      <c r="E73" s="3" t="s">
        <v>522</v>
      </c>
      <c r="F73" t="str">
        <f t="shared" si="2"/>
        <v>R</v>
      </c>
      <c r="G73" t="b">
        <f t="shared" si="3"/>
        <v>0</v>
      </c>
      <c r="H73" t="str">
        <f>IF(LEFT($E$2:$E$228,1)="A",Data!$G$4:$G$230,"-")</f>
        <v>-</v>
      </c>
    </row>
    <row r="74" spans="5:8" x14ac:dyDescent="0.3">
      <c r="E74" s="3" t="s">
        <v>530</v>
      </c>
      <c r="F74" t="str">
        <f t="shared" si="2"/>
        <v>B</v>
      </c>
      <c r="G74" t="b">
        <f t="shared" si="3"/>
        <v>0</v>
      </c>
      <c r="H74" t="str">
        <f>IF(LEFT($E$2:$E$228,1)="A",Data!$G$4:$G$230,"-")</f>
        <v>-</v>
      </c>
    </row>
    <row r="75" spans="5:8" x14ac:dyDescent="0.3">
      <c r="E75" s="3" t="s">
        <v>522</v>
      </c>
      <c r="F75" t="str">
        <f t="shared" si="2"/>
        <v>R</v>
      </c>
      <c r="G75" t="b">
        <f t="shared" si="3"/>
        <v>0</v>
      </c>
      <c r="H75" t="str">
        <f>IF(LEFT($E$2:$E$228,1)="A",Data!$G$4:$G$230,"-")</f>
        <v>-</v>
      </c>
    </row>
    <row r="76" spans="5:8" x14ac:dyDescent="0.3">
      <c r="E76" s="3" t="s">
        <v>522</v>
      </c>
      <c r="F76" t="str">
        <f t="shared" si="2"/>
        <v>R</v>
      </c>
      <c r="G76" t="b">
        <f t="shared" si="3"/>
        <v>0</v>
      </c>
      <c r="H76" t="str">
        <f>IF(LEFT($E$2:$E$228,1)="A",Data!$G$4:$G$230,"-")</f>
        <v>-</v>
      </c>
    </row>
    <row r="77" spans="5:8" x14ac:dyDescent="0.3">
      <c r="E77" s="3" t="s">
        <v>524</v>
      </c>
      <c r="F77" t="str">
        <f t="shared" si="2"/>
        <v>S</v>
      </c>
      <c r="G77" t="b">
        <f t="shared" si="3"/>
        <v>0</v>
      </c>
      <c r="H77" t="str">
        <f>IF(LEFT($E$2:$E$228,1)="A",Data!$G$4:$G$230,"-")</f>
        <v>-</v>
      </c>
    </row>
    <row r="78" spans="5:8" x14ac:dyDescent="0.3">
      <c r="E78" s="3" t="s">
        <v>522</v>
      </c>
      <c r="F78" t="str">
        <f t="shared" si="2"/>
        <v>R</v>
      </c>
      <c r="G78" t="b">
        <f t="shared" si="3"/>
        <v>0</v>
      </c>
      <c r="H78" t="str">
        <f>IF(LEFT($E$2:$E$228,1)="A",Data!$G$4:$G$230,"-")</f>
        <v>-</v>
      </c>
    </row>
    <row r="79" spans="5:8" x14ac:dyDescent="0.3">
      <c r="E79" s="3" t="s">
        <v>522</v>
      </c>
      <c r="F79" t="str">
        <f t="shared" si="2"/>
        <v>R</v>
      </c>
      <c r="G79" t="b">
        <f t="shared" si="3"/>
        <v>0</v>
      </c>
      <c r="H79" t="str">
        <f>IF(LEFT($E$2:$E$228,1)="A",Data!$G$4:$G$230,"-")</f>
        <v>-</v>
      </c>
    </row>
    <row r="80" spans="5:8" x14ac:dyDescent="0.3">
      <c r="E80" s="3" t="s">
        <v>533</v>
      </c>
      <c r="F80" t="str">
        <f t="shared" si="2"/>
        <v>S</v>
      </c>
      <c r="G80" t="b">
        <f t="shared" si="3"/>
        <v>0</v>
      </c>
      <c r="H80" t="str">
        <f>IF(LEFT($E$2:$E$228,1)="A",Data!$G$4:$G$230,"-")</f>
        <v>-</v>
      </c>
    </row>
    <row r="81" spans="5:8" x14ac:dyDescent="0.3">
      <c r="E81" s="3" t="s">
        <v>524</v>
      </c>
      <c r="F81" t="str">
        <f t="shared" si="2"/>
        <v>S</v>
      </c>
      <c r="G81" t="b">
        <f t="shared" si="3"/>
        <v>0</v>
      </c>
      <c r="H81" t="str">
        <f>IF(LEFT($E$2:$E$228,1)="A",Data!$G$4:$G$230,"-")</f>
        <v>-</v>
      </c>
    </row>
    <row r="82" spans="5:8" x14ac:dyDescent="0.3">
      <c r="E82" s="3" t="s">
        <v>522</v>
      </c>
      <c r="F82" t="str">
        <f t="shared" si="2"/>
        <v>R</v>
      </c>
      <c r="G82" t="b">
        <f t="shared" si="3"/>
        <v>0</v>
      </c>
      <c r="H82" t="str">
        <f>IF(LEFT($E$2:$E$228,1)="A",Data!$G$4:$G$230,"-")</f>
        <v>-</v>
      </c>
    </row>
    <row r="83" spans="5:8" x14ac:dyDescent="0.3">
      <c r="E83" s="3" t="s">
        <v>526</v>
      </c>
      <c r="F83" t="str">
        <f t="shared" si="2"/>
        <v>A</v>
      </c>
      <c r="G83" t="b">
        <f t="shared" si="3"/>
        <v>1</v>
      </c>
      <c r="H83" t="str">
        <f>IF(LEFT($E$2:$E$228,1)="A",Data!$G$4:$G$230,"-")</f>
        <v>Active</v>
      </c>
    </row>
    <row r="84" spans="5:8" x14ac:dyDescent="0.3">
      <c r="E84" s="3" t="s">
        <v>522</v>
      </c>
      <c r="F84" t="str">
        <f t="shared" si="2"/>
        <v>R</v>
      </c>
      <c r="G84" t="b">
        <f t="shared" si="3"/>
        <v>0</v>
      </c>
      <c r="H84" t="str">
        <f>IF(LEFT($E$2:$E$228,1)="A",Data!$G$4:$G$230,"-")</f>
        <v>-</v>
      </c>
    </row>
    <row r="85" spans="5:8" x14ac:dyDescent="0.3">
      <c r="E85" s="3" t="s">
        <v>526</v>
      </c>
      <c r="F85" t="str">
        <f t="shared" si="2"/>
        <v>A</v>
      </c>
      <c r="G85" t="b">
        <f t="shared" si="3"/>
        <v>1</v>
      </c>
      <c r="H85" t="str">
        <f>IF(LEFT($E$2:$E$228,1)="A",Data!$G$4:$G$230,"-")</f>
        <v>Active</v>
      </c>
    </row>
    <row r="86" spans="5:8" x14ac:dyDescent="0.3">
      <c r="E86" s="3" t="s">
        <v>524</v>
      </c>
      <c r="F86" t="str">
        <f t="shared" si="2"/>
        <v>S</v>
      </c>
      <c r="G86" t="b">
        <f t="shared" si="3"/>
        <v>0</v>
      </c>
      <c r="H86" t="str">
        <f>IF(LEFT($E$2:$E$228,1)="A",Data!$G$4:$G$230,"-")</f>
        <v>-</v>
      </c>
    </row>
    <row r="87" spans="5:8" x14ac:dyDescent="0.3">
      <c r="E87" s="3" t="s">
        <v>524</v>
      </c>
      <c r="F87" t="str">
        <f t="shared" si="2"/>
        <v>S</v>
      </c>
      <c r="G87" t="b">
        <f t="shared" si="3"/>
        <v>0</v>
      </c>
      <c r="H87" t="str">
        <f>IF(LEFT($E$2:$E$228,1)="A",Data!$G$4:$G$230,"-")</f>
        <v>-</v>
      </c>
    </row>
    <row r="88" spans="5:8" x14ac:dyDescent="0.3">
      <c r="E88" s="3" t="s">
        <v>526</v>
      </c>
      <c r="F88" t="str">
        <f t="shared" si="2"/>
        <v>A</v>
      </c>
      <c r="G88" t="b">
        <f t="shared" si="3"/>
        <v>1</v>
      </c>
      <c r="H88" t="str">
        <f>IF(LEFT($E$2:$E$228,1)="A",Data!$G$4:$G$230,"-")</f>
        <v>Active</v>
      </c>
    </row>
    <row r="89" spans="5:8" x14ac:dyDescent="0.3">
      <c r="E89" s="3" t="s">
        <v>526</v>
      </c>
      <c r="F89" t="str">
        <f t="shared" si="2"/>
        <v>A</v>
      </c>
      <c r="G89" t="b">
        <f t="shared" si="3"/>
        <v>1</v>
      </c>
      <c r="H89" t="str">
        <f>IF(LEFT($E$2:$E$228,1)="A",Data!$G$4:$G$230,"-")</f>
        <v>Active</v>
      </c>
    </row>
    <row r="90" spans="5:8" x14ac:dyDescent="0.3">
      <c r="E90" s="3" t="s">
        <v>522</v>
      </c>
      <c r="F90" t="str">
        <f t="shared" si="2"/>
        <v>R</v>
      </c>
      <c r="G90" t="b">
        <f t="shared" si="3"/>
        <v>0</v>
      </c>
      <c r="H90" t="str">
        <f>IF(LEFT($E$2:$E$228,1)="A",Data!$G$4:$G$230,"-")</f>
        <v>-</v>
      </c>
    </row>
    <row r="91" spans="5:8" x14ac:dyDescent="0.3">
      <c r="E91" s="3" t="s">
        <v>526</v>
      </c>
      <c r="F91" t="str">
        <f t="shared" si="2"/>
        <v>A</v>
      </c>
      <c r="G91" t="b">
        <f t="shared" si="3"/>
        <v>1</v>
      </c>
      <c r="H91" t="str">
        <f>IF(LEFT($E$2:$E$228,1)="A",Data!$G$4:$G$230,"-")</f>
        <v>Active</v>
      </c>
    </row>
    <row r="92" spans="5:8" x14ac:dyDescent="0.3">
      <c r="E92" s="3" t="s">
        <v>524</v>
      </c>
      <c r="F92" t="str">
        <f t="shared" si="2"/>
        <v>S</v>
      </c>
      <c r="G92" t="b">
        <f t="shared" si="3"/>
        <v>0</v>
      </c>
      <c r="H92" t="str">
        <f>IF(LEFT($E$2:$E$228,1)="A",Data!$G$4:$G$230,"-")</f>
        <v>-</v>
      </c>
    </row>
    <row r="93" spans="5:8" x14ac:dyDescent="0.3">
      <c r="E93" s="3" t="s">
        <v>524</v>
      </c>
      <c r="F93" t="str">
        <f t="shared" si="2"/>
        <v>S</v>
      </c>
      <c r="G93" t="b">
        <f t="shared" si="3"/>
        <v>0</v>
      </c>
      <c r="H93" t="str">
        <f>IF(LEFT($E$2:$E$228,1)="A",Data!$G$4:$G$230,"-")</f>
        <v>-</v>
      </c>
    </row>
    <row r="94" spans="5:8" x14ac:dyDescent="0.3">
      <c r="E94" s="3" t="s">
        <v>524</v>
      </c>
      <c r="F94" t="str">
        <f t="shared" si="2"/>
        <v>S</v>
      </c>
      <c r="G94" t="b">
        <f t="shared" si="3"/>
        <v>0</v>
      </c>
      <c r="H94" t="str">
        <f>IF(LEFT($E$2:$E$228,1)="A",Data!$G$4:$G$230,"-")</f>
        <v>-</v>
      </c>
    </row>
    <row r="95" spans="5:8" x14ac:dyDescent="0.3">
      <c r="E95" s="3" t="s">
        <v>522</v>
      </c>
      <c r="F95" t="str">
        <f t="shared" si="2"/>
        <v>R</v>
      </c>
      <c r="G95" t="b">
        <f t="shared" si="3"/>
        <v>0</v>
      </c>
      <c r="H95" t="str">
        <f>IF(LEFT($E$2:$E$228,1)="A",Data!$G$4:$G$230,"-")</f>
        <v>-</v>
      </c>
    </row>
    <row r="96" spans="5:8" x14ac:dyDescent="0.3">
      <c r="E96" s="3" t="s">
        <v>524</v>
      </c>
      <c r="F96" t="str">
        <f t="shared" si="2"/>
        <v>S</v>
      </c>
      <c r="G96" t="b">
        <f t="shared" si="3"/>
        <v>0</v>
      </c>
      <c r="H96" t="str">
        <f>IF(LEFT($E$2:$E$228,1)="A",Data!$G$4:$G$230,"-")</f>
        <v>-</v>
      </c>
    </row>
    <row r="97" spans="5:8" x14ac:dyDescent="0.3">
      <c r="E97" s="3" t="s">
        <v>526</v>
      </c>
      <c r="F97" t="str">
        <f t="shared" si="2"/>
        <v>A</v>
      </c>
      <c r="G97" t="b">
        <f t="shared" si="3"/>
        <v>1</v>
      </c>
      <c r="H97" t="str">
        <f>IF(LEFT($E$2:$E$228,1)="A",Data!$G$4:$G$230,"-")</f>
        <v>Active</v>
      </c>
    </row>
    <row r="98" spans="5:8" x14ac:dyDescent="0.3">
      <c r="E98" s="3" t="s">
        <v>524</v>
      </c>
      <c r="F98" t="str">
        <f t="shared" si="2"/>
        <v>S</v>
      </c>
      <c r="G98" t="b">
        <f t="shared" si="3"/>
        <v>0</v>
      </c>
      <c r="H98" t="str">
        <f>IF(LEFT($E$2:$E$228,1)="A",Data!$G$4:$G$230,"-")</f>
        <v>-</v>
      </c>
    </row>
    <row r="99" spans="5:8" x14ac:dyDescent="0.3">
      <c r="E99" s="3" t="s">
        <v>525</v>
      </c>
      <c r="F99" t="str">
        <f t="shared" si="2"/>
        <v>S</v>
      </c>
      <c r="G99" t="b">
        <f t="shared" si="3"/>
        <v>0</v>
      </c>
      <c r="H99" t="str">
        <f>IF(LEFT($E$2:$E$228,1)="A",Data!$G$4:$G$230,"-")</f>
        <v>-</v>
      </c>
    </row>
    <row r="100" spans="5:8" x14ac:dyDescent="0.3">
      <c r="E100" s="3" t="s">
        <v>522</v>
      </c>
      <c r="F100" t="str">
        <f t="shared" si="2"/>
        <v>R</v>
      </c>
      <c r="G100" t="b">
        <f t="shared" si="3"/>
        <v>0</v>
      </c>
      <c r="H100" t="str">
        <f>IF(LEFT($E$2:$E$228,1)="A",Data!$G$4:$G$230,"-")</f>
        <v>-</v>
      </c>
    </row>
    <row r="101" spans="5:8" x14ac:dyDescent="0.3">
      <c r="E101" s="3" t="s">
        <v>524</v>
      </c>
      <c r="F101" t="str">
        <f t="shared" si="2"/>
        <v>S</v>
      </c>
      <c r="G101" t="b">
        <f t="shared" si="3"/>
        <v>0</v>
      </c>
      <c r="H101" t="str">
        <f>IF(LEFT($E$2:$E$228,1)="A",Data!$G$4:$G$230,"-")</f>
        <v>-</v>
      </c>
    </row>
    <row r="102" spans="5:8" x14ac:dyDescent="0.3">
      <c r="E102" s="3" t="s">
        <v>531</v>
      </c>
      <c r="F102" t="str">
        <f t="shared" si="2"/>
        <v>C</v>
      </c>
      <c r="G102" t="b">
        <f t="shared" si="3"/>
        <v>0</v>
      </c>
      <c r="H102" t="str">
        <f>IF(LEFT($E$2:$E$228,1)="A",Data!$G$4:$G$230,"-")</f>
        <v>-</v>
      </c>
    </row>
    <row r="103" spans="5:8" x14ac:dyDescent="0.3">
      <c r="E103" s="3" t="s">
        <v>522</v>
      </c>
      <c r="F103" t="str">
        <f t="shared" si="2"/>
        <v>R</v>
      </c>
      <c r="G103" t="b">
        <f t="shared" si="3"/>
        <v>0</v>
      </c>
      <c r="H103" t="str">
        <f>IF(LEFT($E$2:$E$228,1)="A",Data!$G$4:$G$230,"-")</f>
        <v>-</v>
      </c>
    </row>
    <row r="104" spans="5:8" x14ac:dyDescent="0.3">
      <c r="E104" s="3" t="s">
        <v>532</v>
      </c>
      <c r="F104" t="str">
        <f t="shared" si="2"/>
        <v>D</v>
      </c>
      <c r="G104" t="b">
        <f t="shared" si="3"/>
        <v>0</v>
      </c>
      <c r="H104" t="str">
        <f>IF(LEFT($E$2:$E$228,1)="A",Data!$G$4:$G$230,"-")</f>
        <v>-</v>
      </c>
    </row>
    <row r="105" spans="5:8" x14ac:dyDescent="0.3">
      <c r="E105" s="3" t="s">
        <v>522</v>
      </c>
      <c r="F105" t="str">
        <f t="shared" si="2"/>
        <v>R</v>
      </c>
      <c r="G105" t="b">
        <f t="shared" si="3"/>
        <v>0</v>
      </c>
      <c r="H105" t="str">
        <f>IF(LEFT($E$2:$E$228,1)="A",Data!$G$4:$G$230,"-")</f>
        <v>-</v>
      </c>
    </row>
    <row r="106" spans="5:8" x14ac:dyDescent="0.3">
      <c r="E106" s="3" t="s">
        <v>522</v>
      </c>
      <c r="F106" t="str">
        <f t="shared" si="2"/>
        <v>R</v>
      </c>
      <c r="G106" t="b">
        <f t="shared" si="3"/>
        <v>0</v>
      </c>
      <c r="H106" t="str">
        <f>IF(LEFT($E$2:$E$228,1)="A",Data!$G$4:$G$230,"-")</f>
        <v>-</v>
      </c>
    </row>
    <row r="107" spans="5:8" x14ac:dyDescent="0.3">
      <c r="E107" s="3" t="s">
        <v>524</v>
      </c>
      <c r="F107" t="str">
        <f t="shared" si="2"/>
        <v>S</v>
      </c>
      <c r="G107" t="b">
        <f t="shared" si="3"/>
        <v>0</v>
      </c>
      <c r="H107" t="str">
        <f>IF(LEFT($E$2:$E$228,1)="A",Data!$G$4:$G$230,"-")</f>
        <v>-</v>
      </c>
    </row>
    <row r="108" spans="5:8" x14ac:dyDescent="0.3">
      <c r="E108" s="3" t="s">
        <v>524</v>
      </c>
      <c r="F108" t="str">
        <f t="shared" si="2"/>
        <v>S</v>
      </c>
      <c r="G108" t="b">
        <f t="shared" si="3"/>
        <v>0</v>
      </c>
      <c r="H108" t="str">
        <f>IF(LEFT($E$2:$E$228,1)="A",Data!$G$4:$G$230,"-")</f>
        <v>-</v>
      </c>
    </row>
    <row r="109" spans="5:8" x14ac:dyDescent="0.3">
      <c r="E109" s="3" t="s">
        <v>522</v>
      </c>
      <c r="F109" t="str">
        <f t="shared" si="2"/>
        <v>R</v>
      </c>
      <c r="G109" t="b">
        <f t="shared" si="3"/>
        <v>0</v>
      </c>
      <c r="H109" t="str">
        <f>IF(LEFT($E$2:$E$228,1)="A",Data!$G$4:$G$230,"-")</f>
        <v>-</v>
      </c>
    </row>
    <row r="110" spans="5:8" x14ac:dyDescent="0.3">
      <c r="E110" s="3" t="s">
        <v>522</v>
      </c>
      <c r="F110" t="str">
        <f t="shared" si="2"/>
        <v>R</v>
      </c>
      <c r="G110" t="b">
        <f t="shared" si="3"/>
        <v>0</v>
      </c>
      <c r="H110" t="str">
        <f>IF(LEFT($E$2:$E$228,1)="A",Data!$G$4:$G$230,"-")</f>
        <v>-</v>
      </c>
    </row>
    <row r="111" spans="5:8" x14ac:dyDescent="0.3">
      <c r="E111" s="3" t="s">
        <v>522</v>
      </c>
      <c r="F111" t="str">
        <f t="shared" si="2"/>
        <v>R</v>
      </c>
      <c r="G111" t="b">
        <f t="shared" si="3"/>
        <v>0</v>
      </c>
      <c r="H111" t="str">
        <f>IF(LEFT($E$2:$E$228,1)="A",Data!$G$4:$G$230,"-")</f>
        <v>-</v>
      </c>
    </row>
    <row r="112" spans="5:8" x14ac:dyDescent="0.3">
      <c r="E112" s="3" t="s">
        <v>522</v>
      </c>
      <c r="F112" t="str">
        <f t="shared" si="2"/>
        <v>R</v>
      </c>
      <c r="G112" t="b">
        <f t="shared" si="3"/>
        <v>0</v>
      </c>
      <c r="H112" t="str">
        <f>IF(LEFT($E$2:$E$228,1)="A",Data!$G$4:$G$230,"-")</f>
        <v>-</v>
      </c>
    </row>
    <row r="113" spans="5:8" x14ac:dyDescent="0.3">
      <c r="E113" s="3" t="s">
        <v>524</v>
      </c>
      <c r="F113" t="str">
        <f t="shared" si="2"/>
        <v>S</v>
      </c>
      <c r="G113" t="b">
        <f t="shared" si="3"/>
        <v>0</v>
      </c>
      <c r="H113" t="str">
        <f>IF(LEFT($E$2:$E$228,1)="A",Data!$G$4:$G$230,"-")</f>
        <v>-</v>
      </c>
    </row>
    <row r="114" spans="5:8" x14ac:dyDescent="0.3">
      <c r="E114" s="3" t="s">
        <v>524</v>
      </c>
      <c r="F114" t="str">
        <f t="shared" si="2"/>
        <v>S</v>
      </c>
      <c r="G114" t="b">
        <f t="shared" si="3"/>
        <v>0</v>
      </c>
      <c r="H114" t="str">
        <f>IF(LEFT($E$2:$E$228,1)="A",Data!$G$4:$G$230,"-")</f>
        <v>-</v>
      </c>
    </row>
    <row r="115" spans="5:8" x14ac:dyDescent="0.3">
      <c r="E115" s="3" t="s">
        <v>528</v>
      </c>
      <c r="F115" t="str">
        <f t="shared" si="2"/>
        <v>T</v>
      </c>
      <c r="G115" t="b">
        <f t="shared" si="3"/>
        <v>0</v>
      </c>
      <c r="H115" t="str">
        <f>IF(LEFT($E$2:$E$228,1)="A",Data!$G$4:$G$230,"-")</f>
        <v>-</v>
      </c>
    </row>
    <row r="116" spans="5:8" x14ac:dyDescent="0.3">
      <c r="E116" s="3" t="s">
        <v>525</v>
      </c>
      <c r="F116" t="str">
        <f t="shared" si="2"/>
        <v>S</v>
      </c>
      <c r="G116" t="b">
        <f t="shared" si="3"/>
        <v>0</v>
      </c>
      <c r="H116" t="str">
        <f>IF(LEFT($E$2:$E$228,1)="A",Data!$G$4:$G$230,"-")</f>
        <v>-</v>
      </c>
    </row>
    <row r="117" spans="5:8" x14ac:dyDescent="0.3">
      <c r="E117" s="3" t="s">
        <v>524</v>
      </c>
      <c r="F117" t="str">
        <f t="shared" si="2"/>
        <v>S</v>
      </c>
      <c r="G117" t="b">
        <f t="shared" si="3"/>
        <v>0</v>
      </c>
      <c r="H117" t="str">
        <f>IF(LEFT($E$2:$E$228,1)="A",Data!$G$4:$G$230,"-")</f>
        <v>-</v>
      </c>
    </row>
    <row r="118" spans="5:8" x14ac:dyDescent="0.3">
      <c r="E118" s="3" t="s">
        <v>524</v>
      </c>
      <c r="F118" t="str">
        <f t="shared" si="2"/>
        <v>S</v>
      </c>
      <c r="G118" t="b">
        <f t="shared" si="3"/>
        <v>0</v>
      </c>
      <c r="H118" t="str">
        <f>IF(LEFT($E$2:$E$228,1)="A",Data!$G$4:$G$230,"-")</f>
        <v>-</v>
      </c>
    </row>
    <row r="119" spans="5:8" x14ac:dyDescent="0.3">
      <c r="E119" s="3" t="s">
        <v>524</v>
      </c>
      <c r="F119" t="str">
        <f t="shared" si="2"/>
        <v>S</v>
      </c>
      <c r="G119" t="b">
        <f t="shared" si="3"/>
        <v>0</v>
      </c>
      <c r="H119" t="str">
        <f>IF(LEFT($E$2:$E$228,1)="A",Data!$G$4:$G$230,"-")</f>
        <v>-</v>
      </c>
    </row>
    <row r="120" spans="5:8" x14ac:dyDescent="0.3">
      <c r="E120" s="3" t="s">
        <v>522</v>
      </c>
      <c r="F120" t="str">
        <f t="shared" si="2"/>
        <v>R</v>
      </c>
      <c r="G120" t="b">
        <f t="shared" si="3"/>
        <v>0</v>
      </c>
      <c r="H120" t="str">
        <f>IF(LEFT($E$2:$E$228,1)="A",Data!$G$4:$G$230,"-")</f>
        <v>-</v>
      </c>
    </row>
    <row r="121" spans="5:8" x14ac:dyDescent="0.3">
      <c r="E121" s="3" t="s">
        <v>530</v>
      </c>
      <c r="F121" t="str">
        <f t="shared" si="2"/>
        <v>B</v>
      </c>
      <c r="G121" t="b">
        <f t="shared" si="3"/>
        <v>0</v>
      </c>
      <c r="H121" t="str">
        <f>IF(LEFT($E$2:$E$228,1)="A",Data!$G$4:$G$230,"-")</f>
        <v>-</v>
      </c>
    </row>
    <row r="122" spans="5:8" x14ac:dyDescent="0.3">
      <c r="E122" s="3" t="s">
        <v>524</v>
      </c>
      <c r="F122" t="str">
        <f t="shared" si="2"/>
        <v>S</v>
      </c>
      <c r="G122" t="b">
        <f t="shared" si="3"/>
        <v>0</v>
      </c>
      <c r="H122" t="str">
        <f>IF(LEFT($E$2:$E$228,1)="A",Data!$G$4:$G$230,"-")</f>
        <v>-</v>
      </c>
    </row>
    <row r="123" spans="5:8" x14ac:dyDescent="0.3">
      <c r="E123" s="3" t="s">
        <v>522</v>
      </c>
      <c r="F123" t="str">
        <f t="shared" si="2"/>
        <v>R</v>
      </c>
      <c r="G123" t="b">
        <f t="shared" si="3"/>
        <v>0</v>
      </c>
      <c r="H123" t="str">
        <f>IF(LEFT($E$2:$E$228,1)="A",Data!$G$4:$G$230,"-")</f>
        <v>-</v>
      </c>
    </row>
    <row r="124" spans="5:8" x14ac:dyDescent="0.3">
      <c r="E124" s="3" t="s">
        <v>524</v>
      </c>
      <c r="F124" t="str">
        <f t="shared" si="2"/>
        <v>S</v>
      </c>
      <c r="G124" t="b">
        <f t="shared" si="3"/>
        <v>0</v>
      </c>
      <c r="H124" t="str">
        <f>IF(LEFT($E$2:$E$228,1)="A",Data!$G$4:$G$230,"-")</f>
        <v>-</v>
      </c>
    </row>
    <row r="125" spans="5:8" x14ac:dyDescent="0.3">
      <c r="E125" s="3" t="s">
        <v>524</v>
      </c>
      <c r="F125" t="str">
        <f t="shared" si="2"/>
        <v>S</v>
      </c>
      <c r="G125" t="b">
        <f t="shared" si="3"/>
        <v>0</v>
      </c>
      <c r="H125" t="str">
        <f>IF(LEFT($E$2:$E$228,1)="A",Data!$G$4:$G$230,"-")</f>
        <v>-</v>
      </c>
    </row>
    <row r="126" spans="5:8" x14ac:dyDescent="0.3">
      <c r="E126" s="3" t="s">
        <v>530</v>
      </c>
      <c r="F126" t="str">
        <f t="shared" si="2"/>
        <v>B</v>
      </c>
      <c r="G126" t="b">
        <f t="shared" si="3"/>
        <v>0</v>
      </c>
      <c r="H126" t="str">
        <f>IF(LEFT($E$2:$E$228,1)="A",Data!$G$4:$G$230,"-")</f>
        <v>-</v>
      </c>
    </row>
    <row r="127" spans="5:8" x14ac:dyDescent="0.3">
      <c r="E127" s="3" t="s">
        <v>522</v>
      </c>
      <c r="F127" t="str">
        <f t="shared" si="2"/>
        <v>R</v>
      </c>
      <c r="G127" t="b">
        <f t="shared" si="3"/>
        <v>0</v>
      </c>
      <c r="H127" t="str">
        <f>IF(LEFT($E$2:$E$228,1)="A",Data!$G$4:$G$230,"-")</f>
        <v>-</v>
      </c>
    </row>
    <row r="128" spans="5:8" x14ac:dyDescent="0.3">
      <c r="E128" s="3" t="s">
        <v>522</v>
      </c>
      <c r="F128" t="str">
        <f t="shared" si="2"/>
        <v>R</v>
      </c>
      <c r="G128" t="b">
        <f t="shared" si="3"/>
        <v>0</v>
      </c>
      <c r="H128" t="str">
        <f>IF(LEFT($E$2:$E$228,1)="A",Data!$G$4:$G$230,"-")</f>
        <v>-</v>
      </c>
    </row>
    <row r="129" spans="5:8" x14ac:dyDescent="0.3">
      <c r="E129" s="3" t="s">
        <v>526</v>
      </c>
      <c r="F129" t="str">
        <f t="shared" si="2"/>
        <v>A</v>
      </c>
      <c r="G129" t="b">
        <f t="shared" si="3"/>
        <v>1</v>
      </c>
      <c r="H129" t="str">
        <f>IF(LEFT($E$2:$E$228,1)="A",Data!$G$4:$G$230,"-")</f>
        <v>Active</v>
      </c>
    </row>
    <row r="130" spans="5:8" x14ac:dyDescent="0.3">
      <c r="E130" s="3" t="s">
        <v>531</v>
      </c>
      <c r="F130" t="str">
        <f t="shared" si="2"/>
        <v>C</v>
      </c>
      <c r="G130" t="b">
        <f t="shared" si="3"/>
        <v>0</v>
      </c>
      <c r="H130" t="str">
        <f>IF(LEFT($E$2:$E$228,1)="A",Data!$G$4:$G$230,"-")</f>
        <v>-</v>
      </c>
    </row>
    <row r="131" spans="5:8" x14ac:dyDescent="0.3">
      <c r="E131" s="3" t="s">
        <v>526</v>
      </c>
      <c r="F131" t="str">
        <f t="shared" ref="F131:F194" si="4">LEFT($E$2:$E$228,1)</f>
        <v>A</v>
      </c>
      <c r="G131" t="b">
        <f t="shared" ref="G131:G194" si="5">F131="A"</f>
        <v>1</v>
      </c>
      <c r="H131" t="str">
        <f>IF(LEFT($E$2:$E$228,1)="A",Data!$G$4:$G$230,"-")</f>
        <v>Active</v>
      </c>
    </row>
    <row r="132" spans="5:8" x14ac:dyDescent="0.3">
      <c r="E132" s="3" t="s">
        <v>522</v>
      </c>
      <c r="F132" t="str">
        <f t="shared" si="4"/>
        <v>R</v>
      </c>
      <c r="G132" t="b">
        <f t="shared" si="5"/>
        <v>0</v>
      </c>
      <c r="H132" t="str">
        <f>IF(LEFT($E$2:$E$228,1)="A",Data!$G$4:$G$230,"-")</f>
        <v>-</v>
      </c>
    </row>
    <row r="133" spans="5:8" x14ac:dyDescent="0.3">
      <c r="E133" s="3" t="s">
        <v>522</v>
      </c>
      <c r="F133" t="str">
        <f t="shared" si="4"/>
        <v>R</v>
      </c>
      <c r="G133" t="b">
        <f t="shared" si="5"/>
        <v>0</v>
      </c>
      <c r="H133" t="str">
        <f>IF(LEFT($E$2:$E$228,1)="A",Data!$G$4:$G$230,"-")</f>
        <v>-</v>
      </c>
    </row>
    <row r="134" spans="5:8" x14ac:dyDescent="0.3">
      <c r="E134" s="3" t="s">
        <v>522</v>
      </c>
      <c r="F134" t="str">
        <f t="shared" si="4"/>
        <v>R</v>
      </c>
      <c r="G134" t="b">
        <f t="shared" si="5"/>
        <v>0</v>
      </c>
      <c r="H134" t="str">
        <f>IF(LEFT($E$2:$E$228,1)="A",Data!$G$4:$G$230,"-")</f>
        <v>-</v>
      </c>
    </row>
    <row r="135" spans="5:8" x14ac:dyDescent="0.3">
      <c r="E135" s="3" t="s">
        <v>522</v>
      </c>
      <c r="F135" t="str">
        <f t="shared" si="4"/>
        <v>R</v>
      </c>
      <c r="G135" t="b">
        <f t="shared" si="5"/>
        <v>0</v>
      </c>
      <c r="H135" t="str">
        <f>IF(LEFT($E$2:$E$228,1)="A",Data!$G$4:$G$230,"-")</f>
        <v>-</v>
      </c>
    </row>
    <row r="136" spans="5:8" x14ac:dyDescent="0.3">
      <c r="E136" s="3" t="s">
        <v>530</v>
      </c>
      <c r="F136" t="str">
        <f t="shared" si="4"/>
        <v>B</v>
      </c>
      <c r="G136" t="b">
        <f t="shared" si="5"/>
        <v>0</v>
      </c>
      <c r="H136" t="str">
        <f>IF(LEFT($E$2:$E$228,1)="A",Data!$G$4:$G$230,"-")</f>
        <v>-</v>
      </c>
    </row>
    <row r="137" spans="5:8" x14ac:dyDescent="0.3">
      <c r="E137" s="3" t="s">
        <v>524</v>
      </c>
      <c r="F137" t="str">
        <f t="shared" si="4"/>
        <v>S</v>
      </c>
      <c r="G137" t="b">
        <f t="shared" si="5"/>
        <v>0</v>
      </c>
      <c r="H137" t="str">
        <f>IF(LEFT($E$2:$E$228,1)="A",Data!$G$4:$G$230,"-")</f>
        <v>-</v>
      </c>
    </row>
    <row r="138" spans="5:8" x14ac:dyDescent="0.3">
      <c r="E138" s="3" t="s">
        <v>532</v>
      </c>
      <c r="F138" t="str">
        <f t="shared" si="4"/>
        <v>D</v>
      </c>
      <c r="G138" t="b">
        <f t="shared" si="5"/>
        <v>0</v>
      </c>
      <c r="H138" t="str">
        <f>IF(LEFT($E$2:$E$228,1)="A",Data!$G$4:$G$230,"-")</f>
        <v>-</v>
      </c>
    </row>
    <row r="139" spans="5:8" x14ac:dyDescent="0.3">
      <c r="E139" s="3" t="s">
        <v>522</v>
      </c>
      <c r="F139" t="str">
        <f t="shared" si="4"/>
        <v>R</v>
      </c>
      <c r="G139" t="b">
        <f t="shared" si="5"/>
        <v>0</v>
      </c>
      <c r="H139" t="str">
        <f>IF(LEFT($E$2:$E$228,1)="A",Data!$G$4:$G$230,"-")</f>
        <v>-</v>
      </c>
    </row>
    <row r="140" spans="5:8" x14ac:dyDescent="0.3">
      <c r="E140" s="3" t="s">
        <v>522</v>
      </c>
      <c r="F140" t="str">
        <f t="shared" si="4"/>
        <v>R</v>
      </c>
      <c r="G140" t="b">
        <f t="shared" si="5"/>
        <v>0</v>
      </c>
      <c r="H140" t="str">
        <f>IF(LEFT($E$2:$E$228,1)="A",Data!$G$4:$G$230,"-")</f>
        <v>-</v>
      </c>
    </row>
    <row r="141" spans="5:8" x14ac:dyDescent="0.3">
      <c r="E141" s="3" t="s">
        <v>530</v>
      </c>
      <c r="F141" t="str">
        <f t="shared" si="4"/>
        <v>B</v>
      </c>
      <c r="G141" t="b">
        <f t="shared" si="5"/>
        <v>0</v>
      </c>
      <c r="H141" t="str">
        <f>IF(LEFT($E$2:$E$228,1)="A",Data!$G$4:$G$230,"-")</f>
        <v>-</v>
      </c>
    </row>
    <row r="142" spans="5:8" x14ac:dyDescent="0.3">
      <c r="E142" s="3" t="s">
        <v>528</v>
      </c>
      <c r="F142" t="str">
        <f t="shared" si="4"/>
        <v>T</v>
      </c>
      <c r="G142" t="b">
        <f t="shared" si="5"/>
        <v>0</v>
      </c>
      <c r="H142" t="str">
        <f>IF(LEFT($E$2:$E$228,1)="A",Data!$G$4:$G$230,"-")</f>
        <v>-</v>
      </c>
    </row>
    <row r="143" spans="5:8" x14ac:dyDescent="0.3">
      <c r="E143" s="3" t="s">
        <v>524</v>
      </c>
      <c r="F143" t="str">
        <f t="shared" si="4"/>
        <v>S</v>
      </c>
      <c r="G143" t="b">
        <f t="shared" si="5"/>
        <v>0</v>
      </c>
      <c r="H143" t="str">
        <f>IF(LEFT($E$2:$E$228,1)="A",Data!$G$4:$G$230,"-")</f>
        <v>-</v>
      </c>
    </row>
    <row r="144" spans="5:8" x14ac:dyDescent="0.3">
      <c r="E144" s="3" t="s">
        <v>524</v>
      </c>
      <c r="F144" t="str">
        <f t="shared" si="4"/>
        <v>S</v>
      </c>
      <c r="G144" t="b">
        <f t="shared" si="5"/>
        <v>0</v>
      </c>
      <c r="H144" t="str">
        <f>IF(LEFT($E$2:$E$228,1)="A",Data!$G$4:$G$230,"-")</f>
        <v>-</v>
      </c>
    </row>
    <row r="145" spans="5:8" x14ac:dyDescent="0.3">
      <c r="E145" s="3" t="s">
        <v>528</v>
      </c>
      <c r="F145" t="str">
        <f t="shared" si="4"/>
        <v>T</v>
      </c>
      <c r="G145" t="b">
        <f t="shared" si="5"/>
        <v>0</v>
      </c>
      <c r="H145" t="str">
        <f>IF(LEFT($E$2:$E$228,1)="A",Data!$G$4:$G$230,"-")</f>
        <v>-</v>
      </c>
    </row>
    <row r="146" spans="5:8" x14ac:dyDescent="0.3">
      <c r="E146" s="3" t="s">
        <v>528</v>
      </c>
      <c r="F146" t="str">
        <f t="shared" si="4"/>
        <v>T</v>
      </c>
      <c r="G146" t="b">
        <f t="shared" si="5"/>
        <v>0</v>
      </c>
      <c r="H146" t="str">
        <f>IF(LEFT($E$2:$E$228,1)="A",Data!$G$4:$G$230,"-")</f>
        <v>-</v>
      </c>
    </row>
    <row r="147" spans="5:8" x14ac:dyDescent="0.3">
      <c r="E147" s="3" t="s">
        <v>524</v>
      </c>
      <c r="F147" t="str">
        <f t="shared" si="4"/>
        <v>S</v>
      </c>
      <c r="G147" t="b">
        <f t="shared" si="5"/>
        <v>0</v>
      </c>
      <c r="H147" t="str">
        <f>IF(LEFT($E$2:$E$228,1)="A",Data!$G$4:$G$230,"-")</f>
        <v>-</v>
      </c>
    </row>
    <row r="148" spans="5:8" x14ac:dyDescent="0.3">
      <c r="E148" s="3" t="s">
        <v>522</v>
      </c>
      <c r="F148" t="str">
        <f t="shared" si="4"/>
        <v>R</v>
      </c>
      <c r="G148" t="b">
        <f t="shared" si="5"/>
        <v>0</v>
      </c>
      <c r="H148" t="str">
        <f>IF(LEFT($E$2:$E$228,1)="A",Data!$G$4:$G$230,"-")</f>
        <v>-</v>
      </c>
    </row>
    <row r="149" spans="5:8" x14ac:dyDescent="0.3">
      <c r="E149" s="3" t="s">
        <v>524</v>
      </c>
      <c r="F149" t="str">
        <f t="shared" si="4"/>
        <v>S</v>
      </c>
      <c r="G149" t="b">
        <f t="shared" si="5"/>
        <v>0</v>
      </c>
      <c r="H149" t="str">
        <f>IF(LEFT($E$2:$E$228,1)="A",Data!$G$4:$G$230,"-")</f>
        <v>-</v>
      </c>
    </row>
    <row r="150" spans="5:8" x14ac:dyDescent="0.3">
      <c r="E150" s="3" t="s">
        <v>528</v>
      </c>
      <c r="F150" t="str">
        <f t="shared" si="4"/>
        <v>T</v>
      </c>
      <c r="G150" t="b">
        <f t="shared" si="5"/>
        <v>0</v>
      </c>
      <c r="H150" t="str">
        <f>IF(LEFT($E$2:$E$228,1)="A",Data!$G$4:$G$230,"-")</f>
        <v>-</v>
      </c>
    </row>
    <row r="151" spans="5:8" x14ac:dyDescent="0.3">
      <c r="E151" s="3" t="s">
        <v>528</v>
      </c>
      <c r="F151" t="str">
        <f t="shared" si="4"/>
        <v>T</v>
      </c>
      <c r="G151" t="b">
        <f t="shared" si="5"/>
        <v>0</v>
      </c>
      <c r="H151" t="str">
        <f>IF(LEFT($E$2:$E$228,1)="A",Data!$G$4:$G$230,"-")</f>
        <v>-</v>
      </c>
    </row>
    <row r="152" spans="5:8" x14ac:dyDescent="0.3">
      <c r="E152" s="3" t="s">
        <v>522</v>
      </c>
      <c r="F152" t="str">
        <f t="shared" si="4"/>
        <v>R</v>
      </c>
      <c r="G152" t="b">
        <f t="shared" si="5"/>
        <v>0</v>
      </c>
      <c r="H152" t="str">
        <f>IF(LEFT($E$2:$E$228,1)="A",Data!$G$4:$G$230,"-")</f>
        <v>-</v>
      </c>
    </row>
    <row r="153" spans="5:8" x14ac:dyDescent="0.3">
      <c r="E153" s="3" t="s">
        <v>524</v>
      </c>
      <c r="F153" t="str">
        <f t="shared" si="4"/>
        <v>S</v>
      </c>
      <c r="G153" t="b">
        <f t="shared" si="5"/>
        <v>0</v>
      </c>
      <c r="H153" t="str">
        <f>IF(LEFT($E$2:$E$228,1)="A",Data!$G$4:$G$230,"-")</f>
        <v>-</v>
      </c>
    </row>
    <row r="154" spans="5:8" x14ac:dyDescent="0.3">
      <c r="E154" s="3" t="s">
        <v>524</v>
      </c>
      <c r="F154" t="str">
        <f t="shared" si="4"/>
        <v>S</v>
      </c>
      <c r="G154" t="b">
        <f t="shared" si="5"/>
        <v>0</v>
      </c>
      <c r="H154" t="str">
        <f>IF(LEFT($E$2:$E$228,1)="A",Data!$G$4:$G$230,"-")</f>
        <v>-</v>
      </c>
    </row>
    <row r="155" spans="5:8" x14ac:dyDescent="0.3">
      <c r="E155" s="3" t="s">
        <v>526</v>
      </c>
      <c r="F155" t="str">
        <f t="shared" si="4"/>
        <v>A</v>
      </c>
      <c r="G155" t="b">
        <f t="shared" si="5"/>
        <v>1</v>
      </c>
      <c r="H155" t="str">
        <f>IF(LEFT($E$2:$E$228,1)="A",Data!$G$4:$G$230,"-")</f>
        <v>Active</v>
      </c>
    </row>
    <row r="156" spans="5:8" x14ac:dyDescent="0.3">
      <c r="E156" s="3" t="s">
        <v>522</v>
      </c>
      <c r="F156" t="str">
        <f t="shared" si="4"/>
        <v>R</v>
      </c>
      <c r="G156" t="b">
        <f t="shared" si="5"/>
        <v>0</v>
      </c>
      <c r="H156" t="str">
        <f>IF(LEFT($E$2:$E$228,1)="A",Data!$G$4:$G$230,"-")</f>
        <v>-</v>
      </c>
    </row>
    <row r="157" spans="5:8" x14ac:dyDescent="0.3">
      <c r="E157" s="3" t="s">
        <v>524</v>
      </c>
      <c r="F157" t="str">
        <f t="shared" si="4"/>
        <v>S</v>
      </c>
      <c r="G157" t="b">
        <f t="shared" si="5"/>
        <v>0</v>
      </c>
      <c r="H157" t="str">
        <f>IF(LEFT($E$2:$E$228,1)="A",Data!$G$4:$G$230,"-")</f>
        <v>-</v>
      </c>
    </row>
    <row r="158" spans="5:8" x14ac:dyDescent="0.3">
      <c r="E158" s="3" t="s">
        <v>524</v>
      </c>
      <c r="F158" t="str">
        <f t="shared" si="4"/>
        <v>S</v>
      </c>
      <c r="G158" t="b">
        <f t="shared" si="5"/>
        <v>0</v>
      </c>
      <c r="H158" t="str">
        <f>IF(LEFT($E$2:$E$228,1)="A",Data!$G$4:$G$230,"-")</f>
        <v>-</v>
      </c>
    </row>
    <row r="159" spans="5:8" x14ac:dyDescent="0.3">
      <c r="E159" s="3" t="s">
        <v>526</v>
      </c>
      <c r="F159" t="str">
        <f t="shared" si="4"/>
        <v>A</v>
      </c>
      <c r="G159" t="b">
        <f t="shared" si="5"/>
        <v>1</v>
      </c>
      <c r="H159" t="str">
        <f>IF(LEFT($E$2:$E$228,1)="A",Data!$G$4:$G$230,"-")</f>
        <v>Active</v>
      </c>
    </row>
    <row r="160" spans="5:8" x14ac:dyDescent="0.3">
      <c r="E160" s="3" t="s">
        <v>525</v>
      </c>
      <c r="F160" t="str">
        <f t="shared" si="4"/>
        <v>S</v>
      </c>
      <c r="G160" t="b">
        <f t="shared" si="5"/>
        <v>0</v>
      </c>
      <c r="H160" t="str">
        <f>IF(LEFT($E$2:$E$228,1)="A",Data!$G$4:$G$230,"-")</f>
        <v>-</v>
      </c>
    </row>
    <row r="161" spans="5:8" x14ac:dyDescent="0.3">
      <c r="E161" s="3" t="s">
        <v>524</v>
      </c>
      <c r="F161" t="str">
        <f t="shared" si="4"/>
        <v>S</v>
      </c>
      <c r="G161" t="b">
        <f t="shared" si="5"/>
        <v>0</v>
      </c>
      <c r="H161" t="str">
        <f>IF(LEFT($E$2:$E$228,1)="A",Data!$G$4:$G$230,"-")</f>
        <v>-</v>
      </c>
    </row>
    <row r="162" spans="5:8" x14ac:dyDescent="0.3">
      <c r="E162" s="3" t="s">
        <v>524</v>
      </c>
      <c r="F162" t="str">
        <f t="shared" si="4"/>
        <v>S</v>
      </c>
      <c r="G162" t="b">
        <f t="shared" si="5"/>
        <v>0</v>
      </c>
      <c r="H162" t="str">
        <f>IF(LEFT($E$2:$E$228,1)="A",Data!$G$4:$G$230,"-")</f>
        <v>-</v>
      </c>
    </row>
    <row r="163" spans="5:8" x14ac:dyDescent="0.3">
      <c r="E163" s="3" t="s">
        <v>535</v>
      </c>
      <c r="F163" t="str">
        <f t="shared" si="4"/>
        <v>V</v>
      </c>
      <c r="G163" t="b">
        <f t="shared" si="5"/>
        <v>0</v>
      </c>
      <c r="H163" t="str">
        <f>IF(LEFT($E$2:$E$228,1)="A",Data!$G$4:$G$230,"-")</f>
        <v>-</v>
      </c>
    </row>
    <row r="164" spans="5:8" x14ac:dyDescent="0.3">
      <c r="E164" s="3" t="s">
        <v>534</v>
      </c>
      <c r="F164" t="str">
        <f t="shared" si="4"/>
        <v>M</v>
      </c>
      <c r="G164" t="b">
        <f t="shared" si="5"/>
        <v>0</v>
      </c>
      <c r="H164" t="str">
        <f>IF(LEFT($E$2:$E$228,1)="A",Data!$G$4:$G$230,"-")</f>
        <v>-</v>
      </c>
    </row>
    <row r="165" spans="5:8" x14ac:dyDescent="0.3">
      <c r="E165" s="3" t="s">
        <v>532</v>
      </c>
      <c r="F165" t="str">
        <f t="shared" si="4"/>
        <v>D</v>
      </c>
      <c r="G165" t="b">
        <f t="shared" si="5"/>
        <v>0</v>
      </c>
      <c r="H165" t="str">
        <f>IF(LEFT($E$2:$E$228,1)="A",Data!$G$4:$G$230,"-")</f>
        <v>-</v>
      </c>
    </row>
    <row r="166" spans="5:8" x14ac:dyDescent="0.3">
      <c r="E166" s="3" t="s">
        <v>522</v>
      </c>
      <c r="F166" t="str">
        <f t="shared" si="4"/>
        <v>R</v>
      </c>
      <c r="G166" t="b">
        <f t="shared" si="5"/>
        <v>0</v>
      </c>
      <c r="H166" t="str">
        <f>IF(LEFT($E$2:$E$228,1)="A",Data!$G$4:$G$230,"-")</f>
        <v>-</v>
      </c>
    </row>
    <row r="167" spans="5:8" x14ac:dyDescent="0.3">
      <c r="E167" s="3" t="s">
        <v>522</v>
      </c>
      <c r="F167" t="str">
        <f t="shared" si="4"/>
        <v>R</v>
      </c>
      <c r="G167" t="b">
        <f t="shared" si="5"/>
        <v>0</v>
      </c>
      <c r="H167" t="str">
        <f>IF(LEFT($E$2:$E$228,1)="A",Data!$G$4:$G$230,"-")</f>
        <v>-</v>
      </c>
    </row>
    <row r="168" spans="5:8" x14ac:dyDescent="0.3">
      <c r="E168" s="3" t="s">
        <v>530</v>
      </c>
      <c r="F168" t="str">
        <f t="shared" si="4"/>
        <v>B</v>
      </c>
      <c r="G168" t="b">
        <f t="shared" si="5"/>
        <v>0</v>
      </c>
      <c r="H168" t="str">
        <f>IF(LEFT($E$2:$E$228,1)="A",Data!$G$4:$G$230,"-")</f>
        <v>-</v>
      </c>
    </row>
    <row r="169" spans="5:8" x14ac:dyDescent="0.3">
      <c r="E169" s="3" t="s">
        <v>524</v>
      </c>
      <c r="F169" t="str">
        <f t="shared" si="4"/>
        <v>S</v>
      </c>
      <c r="G169" t="b">
        <f t="shared" si="5"/>
        <v>0</v>
      </c>
      <c r="H169" t="str">
        <f>IF(LEFT($E$2:$E$228,1)="A",Data!$G$4:$G$230,"-")</f>
        <v>-</v>
      </c>
    </row>
    <row r="170" spans="5:8" x14ac:dyDescent="0.3">
      <c r="E170" s="3" t="s">
        <v>522</v>
      </c>
      <c r="F170" t="str">
        <f t="shared" si="4"/>
        <v>R</v>
      </c>
      <c r="G170" t="b">
        <f t="shared" si="5"/>
        <v>0</v>
      </c>
      <c r="H170" t="str">
        <f>IF(LEFT($E$2:$E$228,1)="A",Data!$G$4:$G$230,"-")</f>
        <v>-</v>
      </c>
    </row>
    <row r="171" spans="5:8" x14ac:dyDescent="0.3">
      <c r="E171" s="3" t="s">
        <v>522</v>
      </c>
      <c r="F171" t="str">
        <f t="shared" si="4"/>
        <v>R</v>
      </c>
      <c r="G171" t="b">
        <f t="shared" si="5"/>
        <v>0</v>
      </c>
      <c r="H171" t="str">
        <f>IF(LEFT($E$2:$E$228,1)="A",Data!$G$4:$G$230,"-")</f>
        <v>-</v>
      </c>
    </row>
    <row r="172" spans="5:8" x14ac:dyDescent="0.3">
      <c r="E172" s="3" t="s">
        <v>522</v>
      </c>
      <c r="F172" t="str">
        <f t="shared" si="4"/>
        <v>R</v>
      </c>
      <c r="G172" t="b">
        <f t="shared" si="5"/>
        <v>0</v>
      </c>
      <c r="H172" t="str">
        <f>IF(LEFT($E$2:$E$228,1)="A",Data!$G$4:$G$230,"-")</f>
        <v>-</v>
      </c>
    </row>
    <row r="173" spans="5:8" x14ac:dyDescent="0.3">
      <c r="E173" s="3" t="s">
        <v>522</v>
      </c>
      <c r="F173" t="str">
        <f t="shared" si="4"/>
        <v>R</v>
      </c>
      <c r="G173" t="b">
        <f t="shared" si="5"/>
        <v>0</v>
      </c>
      <c r="H173" t="str">
        <f>IF(LEFT($E$2:$E$228,1)="A",Data!$G$4:$G$230,"-")</f>
        <v>-</v>
      </c>
    </row>
    <row r="174" spans="5:8" x14ac:dyDescent="0.3">
      <c r="E174" s="3" t="s">
        <v>525</v>
      </c>
      <c r="F174" t="str">
        <f t="shared" si="4"/>
        <v>S</v>
      </c>
      <c r="G174" t="b">
        <f t="shared" si="5"/>
        <v>0</v>
      </c>
      <c r="H174" t="str">
        <f>IF(LEFT($E$2:$E$228,1)="A",Data!$G$4:$G$230,"-")</f>
        <v>-</v>
      </c>
    </row>
    <row r="175" spans="5:8" x14ac:dyDescent="0.3">
      <c r="E175" s="3" t="s">
        <v>522</v>
      </c>
      <c r="F175" t="str">
        <f t="shared" si="4"/>
        <v>R</v>
      </c>
      <c r="G175" t="b">
        <f t="shared" si="5"/>
        <v>0</v>
      </c>
      <c r="H175" t="str">
        <f>IF(LEFT($E$2:$E$228,1)="A",Data!$G$4:$G$230,"-")</f>
        <v>-</v>
      </c>
    </row>
    <row r="176" spans="5:8" x14ac:dyDescent="0.3">
      <c r="E176" s="3" t="s">
        <v>522</v>
      </c>
      <c r="F176" t="str">
        <f t="shared" si="4"/>
        <v>R</v>
      </c>
      <c r="G176" t="b">
        <f t="shared" si="5"/>
        <v>0</v>
      </c>
      <c r="H176" t="str">
        <f>IF(LEFT($E$2:$E$228,1)="A",Data!$G$4:$G$230,"-")</f>
        <v>-</v>
      </c>
    </row>
    <row r="177" spans="5:8" x14ac:dyDescent="0.3">
      <c r="E177" s="3" t="s">
        <v>528</v>
      </c>
      <c r="F177" t="str">
        <f t="shared" si="4"/>
        <v>T</v>
      </c>
      <c r="G177" t="b">
        <f t="shared" si="5"/>
        <v>0</v>
      </c>
      <c r="H177" t="str">
        <f>IF(LEFT($E$2:$E$228,1)="A",Data!$G$4:$G$230,"-")</f>
        <v>-</v>
      </c>
    </row>
    <row r="178" spans="5:8" x14ac:dyDescent="0.3">
      <c r="E178" s="3" t="s">
        <v>530</v>
      </c>
      <c r="F178" t="str">
        <f t="shared" si="4"/>
        <v>B</v>
      </c>
      <c r="G178" t="b">
        <f t="shared" si="5"/>
        <v>0</v>
      </c>
      <c r="H178" t="str">
        <f>IF(LEFT($E$2:$E$228,1)="A",Data!$G$4:$G$230,"-")</f>
        <v>-</v>
      </c>
    </row>
    <row r="179" spans="5:8" x14ac:dyDescent="0.3">
      <c r="E179" s="3" t="s">
        <v>524</v>
      </c>
      <c r="F179" t="str">
        <f t="shared" si="4"/>
        <v>S</v>
      </c>
      <c r="G179" t="b">
        <f t="shared" si="5"/>
        <v>0</v>
      </c>
      <c r="H179" t="str">
        <f>IF(LEFT($E$2:$E$228,1)="A",Data!$G$4:$G$230,"-")</f>
        <v>-</v>
      </c>
    </row>
    <row r="180" spans="5:8" x14ac:dyDescent="0.3">
      <c r="E180" s="3" t="s">
        <v>524</v>
      </c>
      <c r="F180" t="str">
        <f t="shared" si="4"/>
        <v>S</v>
      </c>
      <c r="G180" t="b">
        <f t="shared" si="5"/>
        <v>0</v>
      </c>
      <c r="H180" t="str">
        <f>IF(LEFT($E$2:$E$228,1)="A",Data!$G$4:$G$230,"-")</f>
        <v>-</v>
      </c>
    </row>
    <row r="181" spans="5:8" x14ac:dyDescent="0.3">
      <c r="E181" s="3" t="s">
        <v>524</v>
      </c>
      <c r="F181" t="str">
        <f t="shared" si="4"/>
        <v>S</v>
      </c>
      <c r="G181" t="b">
        <f t="shared" si="5"/>
        <v>0</v>
      </c>
      <c r="H181" t="str">
        <f>IF(LEFT($E$2:$E$228,1)="A",Data!$G$4:$G$230,"-")</f>
        <v>-</v>
      </c>
    </row>
    <row r="182" spans="5:8" x14ac:dyDescent="0.3">
      <c r="E182" s="3" t="s">
        <v>522</v>
      </c>
      <c r="F182" t="str">
        <f t="shared" si="4"/>
        <v>R</v>
      </c>
      <c r="G182" t="b">
        <f t="shared" si="5"/>
        <v>0</v>
      </c>
      <c r="H182" t="str">
        <f>IF(LEFT($E$2:$E$228,1)="A",Data!$G$4:$G$230,"-")</f>
        <v>-</v>
      </c>
    </row>
    <row r="183" spans="5:8" x14ac:dyDescent="0.3">
      <c r="E183" s="3" t="s">
        <v>522</v>
      </c>
      <c r="F183" t="str">
        <f t="shared" si="4"/>
        <v>R</v>
      </c>
      <c r="G183" t="b">
        <f t="shared" si="5"/>
        <v>0</v>
      </c>
      <c r="H183" t="str">
        <f>IF(LEFT($E$2:$E$228,1)="A",Data!$G$4:$G$230,"-")</f>
        <v>-</v>
      </c>
    </row>
    <row r="184" spans="5:8" x14ac:dyDescent="0.3">
      <c r="E184" s="3" t="s">
        <v>526</v>
      </c>
      <c r="F184" t="str">
        <f t="shared" si="4"/>
        <v>A</v>
      </c>
      <c r="G184" t="b">
        <f t="shared" si="5"/>
        <v>1</v>
      </c>
      <c r="H184" t="str">
        <f>IF(LEFT($E$2:$E$228,1)="A",Data!$G$4:$G$230,"-")</f>
        <v>Active</v>
      </c>
    </row>
    <row r="185" spans="5:8" x14ac:dyDescent="0.3">
      <c r="E185" s="3" t="s">
        <v>526</v>
      </c>
      <c r="F185" t="str">
        <f t="shared" si="4"/>
        <v>A</v>
      </c>
      <c r="G185" t="b">
        <f t="shared" si="5"/>
        <v>1</v>
      </c>
      <c r="H185" t="str">
        <f>IF(LEFT($E$2:$E$228,1)="A",Data!$G$4:$G$230,"-")</f>
        <v>Active</v>
      </c>
    </row>
    <row r="186" spans="5:8" x14ac:dyDescent="0.3">
      <c r="E186" s="3" t="s">
        <v>524</v>
      </c>
      <c r="F186" t="str">
        <f t="shared" si="4"/>
        <v>S</v>
      </c>
      <c r="G186" t="b">
        <f t="shared" si="5"/>
        <v>0</v>
      </c>
      <c r="H186" t="str">
        <f>IF(LEFT($E$2:$E$228,1)="A",Data!$G$4:$G$230,"-")</f>
        <v>-</v>
      </c>
    </row>
    <row r="187" spans="5:8" x14ac:dyDescent="0.3">
      <c r="E187" s="3" t="s">
        <v>522</v>
      </c>
      <c r="F187" t="str">
        <f t="shared" si="4"/>
        <v>R</v>
      </c>
      <c r="G187" t="b">
        <f t="shared" si="5"/>
        <v>0</v>
      </c>
      <c r="H187" t="str">
        <f>IF(LEFT($E$2:$E$228,1)="A",Data!$G$4:$G$230,"-")</f>
        <v>-</v>
      </c>
    </row>
    <row r="188" spans="5:8" x14ac:dyDescent="0.3">
      <c r="E188" s="3" t="s">
        <v>524</v>
      </c>
      <c r="F188" t="str">
        <f t="shared" si="4"/>
        <v>S</v>
      </c>
      <c r="G188" t="b">
        <f t="shared" si="5"/>
        <v>0</v>
      </c>
      <c r="H188" t="str">
        <f>IF(LEFT($E$2:$E$228,1)="A",Data!$G$4:$G$230,"-")</f>
        <v>-</v>
      </c>
    </row>
    <row r="189" spans="5:8" x14ac:dyDescent="0.3">
      <c r="E189" s="3" t="s">
        <v>525</v>
      </c>
      <c r="F189" t="str">
        <f t="shared" si="4"/>
        <v>S</v>
      </c>
      <c r="G189" t="b">
        <f t="shared" si="5"/>
        <v>0</v>
      </c>
      <c r="H189" t="str">
        <f>IF(LEFT($E$2:$E$228,1)="A",Data!$G$4:$G$230,"-")</f>
        <v>-</v>
      </c>
    </row>
    <row r="190" spans="5:8" x14ac:dyDescent="0.3">
      <c r="E190" s="3" t="s">
        <v>528</v>
      </c>
      <c r="F190" t="str">
        <f t="shared" si="4"/>
        <v>T</v>
      </c>
      <c r="G190" t="b">
        <f t="shared" si="5"/>
        <v>0</v>
      </c>
      <c r="H190" t="str">
        <f>IF(LEFT($E$2:$E$228,1)="A",Data!$G$4:$G$230,"-")</f>
        <v>-</v>
      </c>
    </row>
    <row r="191" spans="5:8" x14ac:dyDescent="0.3">
      <c r="E191" s="3" t="s">
        <v>528</v>
      </c>
      <c r="F191" t="str">
        <f t="shared" si="4"/>
        <v>T</v>
      </c>
      <c r="G191" t="b">
        <f t="shared" si="5"/>
        <v>0</v>
      </c>
      <c r="H191" t="str">
        <f>IF(LEFT($E$2:$E$228,1)="A",Data!$G$4:$G$230,"-")</f>
        <v>-</v>
      </c>
    </row>
    <row r="192" spans="5:8" x14ac:dyDescent="0.3">
      <c r="E192" s="3" t="s">
        <v>528</v>
      </c>
      <c r="F192" t="str">
        <f t="shared" si="4"/>
        <v>T</v>
      </c>
      <c r="G192" t="b">
        <f t="shared" si="5"/>
        <v>0</v>
      </c>
      <c r="H192" t="str">
        <f>IF(LEFT($E$2:$E$228,1)="A",Data!$G$4:$G$230,"-")</f>
        <v>-</v>
      </c>
    </row>
    <row r="193" spans="5:8" x14ac:dyDescent="0.3">
      <c r="E193" s="3" t="s">
        <v>530</v>
      </c>
      <c r="F193" t="str">
        <f t="shared" si="4"/>
        <v>B</v>
      </c>
      <c r="G193" t="b">
        <f t="shared" si="5"/>
        <v>0</v>
      </c>
      <c r="H193" t="str">
        <f>IF(LEFT($E$2:$E$228,1)="A",Data!$G$4:$G$230,"-")</f>
        <v>-</v>
      </c>
    </row>
    <row r="194" spans="5:8" x14ac:dyDescent="0.3">
      <c r="E194" s="3" t="s">
        <v>522</v>
      </c>
      <c r="F194" t="str">
        <f t="shared" si="4"/>
        <v>R</v>
      </c>
      <c r="G194" t="b">
        <f t="shared" si="5"/>
        <v>0</v>
      </c>
      <c r="H194" t="str">
        <f>IF(LEFT($E$2:$E$228,1)="A",Data!$G$4:$G$230,"-")</f>
        <v>-</v>
      </c>
    </row>
    <row r="195" spans="5:8" x14ac:dyDescent="0.3">
      <c r="E195" s="3" t="s">
        <v>531</v>
      </c>
      <c r="F195" t="str">
        <f t="shared" ref="F195:F228" si="6">LEFT($E$2:$E$228,1)</f>
        <v>C</v>
      </c>
      <c r="G195" t="b">
        <f t="shared" ref="G195:G228" si="7">F195="A"</f>
        <v>0</v>
      </c>
      <c r="H195" t="str">
        <f>IF(LEFT($E$2:$E$228,1)="A",Data!$G$4:$G$230,"-")</f>
        <v>-</v>
      </c>
    </row>
    <row r="196" spans="5:8" x14ac:dyDescent="0.3">
      <c r="E196" s="3" t="s">
        <v>522</v>
      </c>
      <c r="F196" t="str">
        <f t="shared" si="6"/>
        <v>R</v>
      </c>
      <c r="G196" t="b">
        <f t="shared" si="7"/>
        <v>0</v>
      </c>
      <c r="H196" t="str">
        <f>IF(LEFT($E$2:$E$228,1)="A",Data!$G$4:$G$230,"-")</f>
        <v>-</v>
      </c>
    </row>
    <row r="197" spans="5:8" x14ac:dyDescent="0.3">
      <c r="E197" s="3" t="s">
        <v>522</v>
      </c>
      <c r="F197" t="str">
        <f t="shared" si="6"/>
        <v>R</v>
      </c>
      <c r="G197" t="b">
        <f t="shared" si="7"/>
        <v>0</v>
      </c>
      <c r="H197" t="str">
        <f>IF(LEFT($E$2:$E$228,1)="A",Data!$G$4:$G$230,"-")</f>
        <v>-</v>
      </c>
    </row>
    <row r="198" spans="5:8" x14ac:dyDescent="0.3">
      <c r="E198" s="3" t="s">
        <v>522</v>
      </c>
      <c r="F198" t="str">
        <f t="shared" si="6"/>
        <v>R</v>
      </c>
      <c r="G198" t="b">
        <f t="shared" si="7"/>
        <v>0</v>
      </c>
      <c r="H198" t="str">
        <f>IF(LEFT($E$2:$E$228,1)="A",Data!$G$4:$G$230,"-")</f>
        <v>-</v>
      </c>
    </row>
    <row r="199" spans="5:8" x14ac:dyDescent="0.3">
      <c r="E199" s="3" t="s">
        <v>522</v>
      </c>
      <c r="F199" t="str">
        <f t="shared" si="6"/>
        <v>R</v>
      </c>
      <c r="G199" t="b">
        <f t="shared" si="7"/>
        <v>0</v>
      </c>
      <c r="H199" t="str">
        <f>IF(LEFT($E$2:$E$228,1)="A",Data!$G$4:$G$230,"-")</f>
        <v>-</v>
      </c>
    </row>
    <row r="200" spans="5:8" x14ac:dyDescent="0.3">
      <c r="E200" s="3" t="s">
        <v>522</v>
      </c>
      <c r="F200" t="str">
        <f t="shared" si="6"/>
        <v>R</v>
      </c>
      <c r="G200" t="b">
        <f t="shared" si="7"/>
        <v>0</v>
      </c>
      <c r="H200" t="str">
        <f>IF(LEFT($E$2:$E$228,1)="A",Data!$G$4:$G$230,"-")</f>
        <v>-</v>
      </c>
    </row>
    <row r="201" spans="5:8" x14ac:dyDescent="0.3">
      <c r="E201" s="3" t="s">
        <v>522</v>
      </c>
      <c r="F201" t="str">
        <f t="shared" si="6"/>
        <v>R</v>
      </c>
      <c r="G201" t="b">
        <f t="shared" si="7"/>
        <v>0</v>
      </c>
      <c r="H201" t="str">
        <f>IF(LEFT($E$2:$E$228,1)="A",Data!$G$4:$G$230,"-")</f>
        <v>-</v>
      </c>
    </row>
    <row r="202" spans="5:8" x14ac:dyDescent="0.3">
      <c r="E202" s="3" t="s">
        <v>524</v>
      </c>
      <c r="F202" t="str">
        <f t="shared" si="6"/>
        <v>S</v>
      </c>
      <c r="G202" t="b">
        <f t="shared" si="7"/>
        <v>0</v>
      </c>
      <c r="H202" t="str">
        <f>IF(LEFT($E$2:$E$228,1)="A",Data!$G$4:$G$230,"-")</f>
        <v>-</v>
      </c>
    </row>
    <row r="203" spans="5:8" x14ac:dyDescent="0.3">
      <c r="E203" s="3" t="s">
        <v>524</v>
      </c>
      <c r="F203" t="str">
        <f t="shared" si="6"/>
        <v>S</v>
      </c>
      <c r="G203" t="b">
        <f t="shared" si="7"/>
        <v>0</v>
      </c>
      <c r="H203" t="str">
        <f>IF(LEFT($E$2:$E$228,1)="A",Data!$G$4:$G$230,"-")</f>
        <v>-</v>
      </c>
    </row>
    <row r="204" spans="5:8" x14ac:dyDescent="0.3">
      <c r="E204" s="3" t="s">
        <v>522</v>
      </c>
      <c r="F204" t="str">
        <f t="shared" si="6"/>
        <v>R</v>
      </c>
      <c r="G204" t="b">
        <f t="shared" si="7"/>
        <v>0</v>
      </c>
      <c r="H204" t="str">
        <f>IF(LEFT($E$2:$E$228,1)="A",Data!$G$4:$G$230,"-")</f>
        <v>-</v>
      </c>
    </row>
    <row r="205" spans="5:8" x14ac:dyDescent="0.3">
      <c r="E205" s="3" t="s">
        <v>522</v>
      </c>
      <c r="F205" t="str">
        <f t="shared" si="6"/>
        <v>R</v>
      </c>
      <c r="G205" t="b">
        <f t="shared" si="7"/>
        <v>0</v>
      </c>
      <c r="H205" t="str">
        <f>IF(LEFT($E$2:$E$228,1)="A",Data!$G$4:$G$230,"-")</f>
        <v>-</v>
      </c>
    </row>
    <row r="206" spans="5:8" x14ac:dyDescent="0.3">
      <c r="E206" s="3" t="s">
        <v>522</v>
      </c>
      <c r="F206" t="str">
        <f t="shared" si="6"/>
        <v>R</v>
      </c>
      <c r="G206" t="b">
        <f t="shared" si="7"/>
        <v>0</v>
      </c>
      <c r="H206" t="str">
        <f>IF(LEFT($E$2:$E$228,1)="A",Data!$G$4:$G$230,"-")</f>
        <v>-</v>
      </c>
    </row>
    <row r="207" spans="5:8" x14ac:dyDescent="0.3">
      <c r="E207" s="3" t="s">
        <v>522</v>
      </c>
      <c r="F207" t="str">
        <f t="shared" si="6"/>
        <v>R</v>
      </c>
      <c r="G207" t="b">
        <f t="shared" si="7"/>
        <v>0</v>
      </c>
      <c r="H207" t="str">
        <f>IF(LEFT($E$2:$E$228,1)="A",Data!$G$4:$G$230,"-")</f>
        <v>-</v>
      </c>
    </row>
    <row r="208" spans="5:8" x14ac:dyDescent="0.3">
      <c r="E208" s="3" t="s">
        <v>522</v>
      </c>
      <c r="F208" t="str">
        <f t="shared" si="6"/>
        <v>R</v>
      </c>
      <c r="G208" t="b">
        <f t="shared" si="7"/>
        <v>0</v>
      </c>
      <c r="H208" t="str">
        <f>IF(LEFT($E$2:$E$228,1)="A",Data!$G$4:$G$230,"-")</f>
        <v>-</v>
      </c>
    </row>
    <row r="209" spans="5:8" x14ac:dyDescent="0.3">
      <c r="E209" s="3" t="s">
        <v>524</v>
      </c>
      <c r="F209" t="str">
        <f t="shared" si="6"/>
        <v>S</v>
      </c>
      <c r="G209" t="b">
        <f t="shared" si="7"/>
        <v>0</v>
      </c>
      <c r="H209" t="str">
        <f>IF(LEFT($E$2:$E$228,1)="A",Data!$G$4:$G$230,"-")</f>
        <v>-</v>
      </c>
    </row>
    <row r="210" spans="5:8" x14ac:dyDescent="0.3">
      <c r="E210" s="3" t="s">
        <v>525</v>
      </c>
      <c r="F210" t="str">
        <f t="shared" si="6"/>
        <v>S</v>
      </c>
      <c r="G210" t="b">
        <f t="shared" si="7"/>
        <v>0</v>
      </c>
      <c r="H210" t="str">
        <f>IF(LEFT($E$2:$E$228,1)="A",Data!$G$4:$G$230,"-")</f>
        <v>-</v>
      </c>
    </row>
    <row r="211" spans="5:8" x14ac:dyDescent="0.3">
      <c r="E211" s="3" t="s">
        <v>530</v>
      </c>
      <c r="F211" t="str">
        <f t="shared" si="6"/>
        <v>B</v>
      </c>
      <c r="G211" t="b">
        <f t="shared" si="7"/>
        <v>0</v>
      </c>
      <c r="H211" t="str">
        <f>IF(LEFT($E$2:$E$228,1)="A",Data!$G$4:$G$230,"-")</f>
        <v>-</v>
      </c>
    </row>
    <row r="212" spans="5:8" x14ac:dyDescent="0.3">
      <c r="E212" s="3" t="s">
        <v>524</v>
      </c>
      <c r="F212" t="str">
        <f t="shared" si="6"/>
        <v>S</v>
      </c>
      <c r="G212" t="b">
        <f t="shared" si="7"/>
        <v>0</v>
      </c>
      <c r="H212" t="str">
        <f>IF(LEFT($E$2:$E$228,1)="A",Data!$G$4:$G$230,"-")</f>
        <v>-</v>
      </c>
    </row>
    <row r="213" spans="5:8" x14ac:dyDescent="0.3">
      <c r="E213" s="3" t="s">
        <v>524</v>
      </c>
      <c r="F213" t="str">
        <f t="shared" si="6"/>
        <v>S</v>
      </c>
      <c r="G213" t="b">
        <f t="shared" si="7"/>
        <v>0</v>
      </c>
      <c r="H213" t="str">
        <f>IF(LEFT($E$2:$E$228,1)="A",Data!$G$4:$G$230,"-")</f>
        <v>-</v>
      </c>
    </row>
    <row r="214" spans="5:8" x14ac:dyDescent="0.3">
      <c r="E214" s="3" t="s">
        <v>536</v>
      </c>
      <c r="F214" t="str">
        <f t="shared" si="6"/>
        <v>B</v>
      </c>
      <c r="G214" t="b">
        <f t="shared" si="7"/>
        <v>0</v>
      </c>
      <c r="H214" t="str">
        <f>IF(LEFT($E$2:$E$228,1)="A",Data!$G$4:$G$230,"-")</f>
        <v>-</v>
      </c>
    </row>
    <row r="215" spans="5:8" x14ac:dyDescent="0.3">
      <c r="E215" s="3" t="s">
        <v>522</v>
      </c>
      <c r="F215" t="str">
        <f t="shared" si="6"/>
        <v>R</v>
      </c>
      <c r="G215" t="b">
        <f t="shared" si="7"/>
        <v>0</v>
      </c>
      <c r="H215" t="str">
        <f>IF(LEFT($E$2:$E$228,1)="A",Data!$G$4:$G$230,"-")</f>
        <v>-</v>
      </c>
    </row>
    <row r="216" spans="5:8" x14ac:dyDescent="0.3">
      <c r="E216" s="3" t="s">
        <v>522</v>
      </c>
      <c r="F216" t="str">
        <f t="shared" si="6"/>
        <v>R</v>
      </c>
      <c r="G216" t="b">
        <f t="shared" si="7"/>
        <v>0</v>
      </c>
      <c r="H216" t="str">
        <f>IF(LEFT($E$2:$E$228,1)="A",Data!$G$4:$G$230,"-")</f>
        <v>-</v>
      </c>
    </row>
    <row r="217" spans="5:8" x14ac:dyDescent="0.3">
      <c r="E217" s="3" t="s">
        <v>525</v>
      </c>
      <c r="F217" t="str">
        <f t="shared" si="6"/>
        <v>S</v>
      </c>
      <c r="G217" t="b">
        <f t="shared" si="7"/>
        <v>0</v>
      </c>
      <c r="H217" t="str">
        <f>IF(LEFT($E$2:$E$228,1)="A",Data!$G$4:$G$230,"-")</f>
        <v>-</v>
      </c>
    </row>
    <row r="218" spans="5:8" x14ac:dyDescent="0.3">
      <c r="E218" s="3" t="s">
        <v>524</v>
      </c>
      <c r="F218" t="str">
        <f t="shared" si="6"/>
        <v>S</v>
      </c>
      <c r="G218" t="b">
        <f t="shared" si="7"/>
        <v>0</v>
      </c>
      <c r="H218" t="str">
        <f>IF(LEFT($E$2:$E$228,1)="A",Data!$G$4:$G$230,"-")</f>
        <v>-</v>
      </c>
    </row>
    <row r="219" spans="5:8" x14ac:dyDescent="0.3">
      <c r="E219" s="3" t="s">
        <v>524</v>
      </c>
      <c r="F219" t="str">
        <f t="shared" si="6"/>
        <v>S</v>
      </c>
      <c r="G219" t="b">
        <f t="shared" si="7"/>
        <v>0</v>
      </c>
      <c r="H219" t="str">
        <f>IF(LEFT($E$2:$E$228,1)="A",Data!$G$4:$G$230,"-")</f>
        <v>-</v>
      </c>
    </row>
    <row r="220" spans="5:8" x14ac:dyDescent="0.3">
      <c r="E220" s="3" t="s">
        <v>524</v>
      </c>
      <c r="F220" t="str">
        <f t="shared" si="6"/>
        <v>S</v>
      </c>
      <c r="G220" t="b">
        <f t="shared" si="7"/>
        <v>0</v>
      </c>
      <c r="H220" t="str">
        <f>IF(LEFT($E$2:$E$228,1)="A",Data!$G$4:$G$230,"-")</f>
        <v>-</v>
      </c>
    </row>
    <row r="221" spans="5:8" x14ac:dyDescent="0.3">
      <c r="E221" s="3" t="s">
        <v>524</v>
      </c>
      <c r="F221" t="str">
        <f t="shared" si="6"/>
        <v>S</v>
      </c>
      <c r="G221" t="b">
        <f t="shared" si="7"/>
        <v>0</v>
      </c>
      <c r="H221" t="str">
        <f>IF(LEFT($E$2:$E$228,1)="A",Data!$G$4:$G$230,"-")</f>
        <v>-</v>
      </c>
    </row>
    <row r="222" spans="5:8" x14ac:dyDescent="0.3">
      <c r="E222" s="3" t="s">
        <v>522</v>
      </c>
      <c r="F222" t="str">
        <f t="shared" si="6"/>
        <v>R</v>
      </c>
      <c r="G222" t="b">
        <f t="shared" si="7"/>
        <v>0</v>
      </c>
      <c r="H222" t="str">
        <f>IF(LEFT($E$2:$E$228,1)="A",Data!$G$4:$G$230,"-")</f>
        <v>-</v>
      </c>
    </row>
    <row r="223" spans="5:8" x14ac:dyDescent="0.3">
      <c r="E223" s="3" t="s">
        <v>524</v>
      </c>
      <c r="F223" t="str">
        <f t="shared" si="6"/>
        <v>S</v>
      </c>
      <c r="G223" t="b">
        <f t="shared" si="7"/>
        <v>0</v>
      </c>
      <c r="H223" t="str">
        <f>IF(LEFT($E$2:$E$228,1)="A",Data!$G$4:$G$230,"-")</f>
        <v>-</v>
      </c>
    </row>
    <row r="224" spans="5:8" x14ac:dyDescent="0.3">
      <c r="E224" s="3" t="s">
        <v>524</v>
      </c>
      <c r="F224" t="str">
        <f t="shared" si="6"/>
        <v>S</v>
      </c>
      <c r="G224" t="b">
        <f t="shared" si="7"/>
        <v>0</v>
      </c>
      <c r="H224" t="str">
        <f>IF(LEFT($E$2:$E$228,1)="A",Data!$G$4:$G$230,"-")</f>
        <v>-</v>
      </c>
    </row>
    <row r="225" spans="5:8" x14ac:dyDescent="0.3">
      <c r="E225" s="3" t="s">
        <v>526</v>
      </c>
      <c r="F225" t="str">
        <f t="shared" si="6"/>
        <v>A</v>
      </c>
      <c r="G225" t="b">
        <f t="shared" si="7"/>
        <v>1</v>
      </c>
      <c r="H225" t="str">
        <f>IF(LEFT($E$2:$E$228,1)="A",Data!$G$4:$G$230,"-")</f>
        <v>Active</v>
      </c>
    </row>
    <row r="226" spans="5:8" x14ac:dyDescent="0.3">
      <c r="E226" s="3" t="s">
        <v>522</v>
      </c>
      <c r="F226" t="str">
        <f t="shared" si="6"/>
        <v>R</v>
      </c>
      <c r="G226" t="b">
        <f t="shared" si="7"/>
        <v>0</v>
      </c>
      <c r="H226" t="str">
        <f>IF(LEFT($E$2:$E$228,1)="A",Data!$G$4:$G$230,"-")</f>
        <v>-</v>
      </c>
    </row>
    <row r="227" spans="5:8" x14ac:dyDescent="0.3">
      <c r="E227" s="3" t="s">
        <v>524</v>
      </c>
      <c r="F227" t="str">
        <f t="shared" si="6"/>
        <v>S</v>
      </c>
      <c r="G227" t="b">
        <f t="shared" si="7"/>
        <v>0</v>
      </c>
      <c r="H227" t="str">
        <f>IF(LEFT($E$2:$E$228,1)="A",Data!$G$4:$G$230,"-")</f>
        <v>-</v>
      </c>
    </row>
    <row r="228" spans="5:8" x14ac:dyDescent="0.3">
      <c r="E228" s="3" t="s">
        <v>533</v>
      </c>
      <c r="F228" t="str">
        <f t="shared" si="6"/>
        <v>S</v>
      </c>
      <c r="G228" t="b">
        <f t="shared" si="7"/>
        <v>0</v>
      </c>
      <c r="H228" t="str">
        <f>IF(LEFT($E$2:$E$228,1)="A",Data!$G$4:$G$230,"-")</f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Countif</vt:lpstr>
      <vt:lpstr>Pivot Table</vt:lpstr>
      <vt:lpstr>Sumif</vt:lpstr>
      <vt:lpstr>Data</vt:lpstr>
      <vt:lpstr>VLookup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2025-03-25T12:27:47Z</dcterms:modified>
</cp:coreProperties>
</file>